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izzati.hisam\Documents\MYSTEP IZZATI 2022\2024\APRIL 2024\CMS 042024\"/>
    </mc:Choice>
  </mc:AlternateContent>
  <xr:revisionPtr revIDLastSave="0" documentId="8_{BD7D080C-E7EF-4BF6-917E-2E12D347674D}" xr6:coauthVersionLast="47" xr6:coauthVersionMax="47" xr10:uidLastSave="{00000000-0000-0000-0000-000000000000}"/>
  <bookViews>
    <workbookView xWindow="-120" yWindow="-120" windowWidth="29040" windowHeight="15840" tabRatio="690" xr2:uid="{00000000-000D-0000-FFFF-FFFF00000000}"/>
  </bookViews>
  <sheets>
    <sheet name="Appendix i" sheetId="2" r:id="rId1"/>
    <sheet name="Appendix ii-iii" sheetId="7" r:id="rId2"/>
    <sheet name="Appendix iv" sheetId="6" r:id="rId3"/>
    <sheet name="Appendix v" sheetId="8" r:id="rId4"/>
    <sheet name="Appendix vi" sheetId="5" r:id="rId5"/>
  </sheets>
  <definedNames>
    <definedName name="_xlnm.Print_Area" localSheetId="0">'Appendix i'!$A$1:$L$82</definedName>
    <definedName name="_xlnm.Print_Area" localSheetId="1">'Appendix ii-iii'!$A$1:$L$77</definedName>
    <definedName name="_xlnm.Print_Area" localSheetId="2">'Appendix iv'!$A$1:$L$47</definedName>
    <definedName name="_xlnm.Print_Area" localSheetId="3">'Appendix v'!$A$1:$L$47</definedName>
    <definedName name="_xlnm.Print_Area" localSheetId="4">'Appendix vi'!$A$1:$L$37</definedName>
    <definedName name="_xlnm.Print_Titles" localSheetId="0">'Appendix i'!$1:$6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5" l="1"/>
  <c r="G8" i="7" l="1"/>
  <c r="H8" i="7"/>
  <c r="G9" i="7"/>
  <c r="H9" i="7" s="1"/>
  <c r="G10" i="7"/>
  <c r="H10" i="7" s="1"/>
  <c r="G11" i="7"/>
  <c r="H11" i="7"/>
  <c r="G12" i="7"/>
  <c r="H12" i="7"/>
  <c r="G13" i="7"/>
  <c r="H13" i="7" s="1"/>
  <c r="G14" i="7"/>
  <c r="H14" i="7" s="1"/>
  <c r="G15" i="7"/>
  <c r="H15" i="7"/>
  <c r="G16" i="7"/>
  <c r="H16" i="7"/>
  <c r="G17" i="7"/>
  <c r="H17" i="7" s="1"/>
  <c r="G18" i="7"/>
  <c r="H18" i="7" s="1"/>
  <c r="G19" i="7"/>
  <c r="H19" i="7"/>
  <c r="G20" i="7"/>
  <c r="H20" i="7"/>
  <c r="G21" i="7"/>
  <c r="H21" i="7" s="1"/>
  <c r="G22" i="7"/>
  <c r="H22" i="7" s="1"/>
  <c r="G23" i="7"/>
  <c r="H23" i="7"/>
  <c r="G24" i="7"/>
  <c r="H24" i="7"/>
  <c r="G25" i="7"/>
  <c r="H25" i="7" s="1"/>
  <c r="G26" i="7"/>
  <c r="H26" i="7" s="1"/>
  <c r="G27" i="7"/>
  <c r="H27" i="7"/>
  <c r="G28" i="7"/>
  <c r="H28" i="7"/>
  <c r="G29" i="7"/>
  <c r="H29" i="7" s="1"/>
  <c r="G30" i="7"/>
  <c r="H30" i="7" s="1"/>
  <c r="G31" i="7"/>
  <c r="H31" i="7"/>
  <c r="G32" i="7"/>
  <c r="H32" i="7"/>
  <c r="G33" i="7"/>
  <c r="H33" i="7" s="1"/>
  <c r="G34" i="7"/>
  <c r="H34" i="7" s="1"/>
  <c r="G35" i="7"/>
  <c r="H35" i="7"/>
  <c r="G36" i="7"/>
  <c r="H36" i="7"/>
  <c r="G37" i="7"/>
  <c r="H37" i="7" s="1"/>
  <c r="G38" i="7"/>
  <c r="H38" i="7"/>
  <c r="L82" i="2" l="1"/>
  <c r="K82" i="2"/>
  <c r="J82" i="2"/>
  <c r="I82" i="2"/>
  <c r="H82" i="2"/>
  <c r="I13" i="2" l="1"/>
  <c r="J13" i="2"/>
  <c r="K13" i="2"/>
  <c r="L13" i="2"/>
  <c r="H13" i="2"/>
  <c r="L46" i="6" l="1"/>
  <c r="F46" i="6"/>
  <c r="F46" i="8"/>
  <c r="L46" i="8"/>
  <c r="G38" i="6" l="1"/>
  <c r="H38" i="6" s="1"/>
  <c r="G39" i="6"/>
  <c r="H39" i="6" s="1"/>
  <c r="G40" i="6"/>
  <c r="H40" i="6" s="1"/>
  <c r="G41" i="6"/>
  <c r="H41" i="6" s="1"/>
  <c r="G42" i="6"/>
  <c r="H42" i="6" s="1"/>
  <c r="G43" i="6"/>
  <c r="H43" i="6"/>
  <c r="G44" i="6"/>
  <c r="H44" i="6" s="1"/>
  <c r="L47" i="7" l="1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46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7" i="7"/>
  <c r="L5" i="7"/>
  <c r="F5" i="7"/>
  <c r="F44" i="7"/>
  <c r="L44" i="7"/>
  <c r="G44" i="7"/>
  <c r="I34" i="2" l="1"/>
  <c r="J34" i="2"/>
  <c r="K34" i="2"/>
  <c r="L34" i="2"/>
  <c r="H34" i="2"/>
  <c r="H80" i="2"/>
  <c r="I81" i="2"/>
  <c r="J81" i="2"/>
  <c r="K81" i="2"/>
  <c r="L81" i="2"/>
  <c r="H81" i="2"/>
  <c r="I80" i="2"/>
  <c r="J80" i="2"/>
  <c r="K80" i="2"/>
  <c r="L80" i="2"/>
  <c r="G5" i="8" l="1"/>
  <c r="H5" i="8" s="1"/>
  <c r="G5" i="6"/>
  <c r="H5" i="6" s="1"/>
  <c r="H44" i="7"/>
  <c r="G5" i="7"/>
  <c r="H5" i="7" s="1"/>
  <c r="I79" i="2" l="1"/>
  <c r="J79" i="2"/>
  <c r="K79" i="2"/>
  <c r="L79" i="2"/>
  <c r="H79" i="2"/>
  <c r="G8" i="8" l="1"/>
  <c r="H66" i="2" l="1"/>
  <c r="I66" i="2"/>
  <c r="J66" i="2"/>
  <c r="K66" i="2"/>
  <c r="L66" i="2"/>
  <c r="H67" i="2"/>
  <c r="I67" i="2"/>
  <c r="J67" i="2"/>
  <c r="K67" i="2"/>
  <c r="L67" i="2"/>
  <c r="H68" i="2"/>
  <c r="I68" i="2"/>
  <c r="J68" i="2"/>
  <c r="K68" i="2"/>
  <c r="L68" i="2"/>
  <c r="H69" i="2"/>
  <c r="I69" i="2"/>
  <c r="J69" i="2"/>
  <c r="K69" i="2"/>
  <c r="L69" i="2"/>
  <c r="H70" i="2"/>
  <c r="I70" i="2"/>
  <c r="J70" i="2"/>
  <c r="K70" i="2"/>
  <c r="L70" i="2"/>
  <c r="H71" i="2"/>
  <c r="I71" i="2"/>
  <c r="J71" i="2"/>
  <c r="K71" i="2"/>
  <c r="L71" i="2"/>
  <c r="H72" i="2"/>
  <c r="I72" i="2"/>
  <c r="J72" i="2"/>
  <c r="K72" i="2"/>
  <c r="L72" i="2"/>
  <c r="H73" i="2"/>
  <c r="I73" i="2"/>
  <c r="J73" i="2"/>
  <c r="K73" i="2"/>
  <c r="L73" i="2"/>
  <c r="H74" i="2"/>
  <c r="I74" i="2"/>
  <c r="J74" i="2"/>
  <c r="K74" i="2"/>
  <c r="L74" i="2"/>
  <c r="H75" i="2"/>
  <c r="I75" i="2"/>
  <c r="J75" i="2"/>
  <c r="K75" i="2"/>
  <c r="L75" i="2"/>
  <c r="H76" i="2"/>
  <c r="I76" i="2"/>
  <c r="J76" i="2"/>
  <c r="K76" i="2"/>
  <c r="L76" i="2"/>
  <c r="L65" i="2" l="1"/>
  <c r="K65" i="2"/>
  <c r="J65" i="2"/>
  <c r="H65" i="2"/>
  <c r="G10" i="2" l="1"/>
  <c r="D37" i="7" l="1"/>
  <c r="D38" i="7" s="1"/>
  <c r="C37" i="7" l="1"/>
  <c r="C38" i="7" s="1"/>
  <c r="E37" i="7"/>
  <c r="F37" i="7" l="1"/>
  <c r="E38" i="7"/>
  <c r="F38" i="7" s="1"/>
  <c r="G46" i="8" l="1"/>
  <c r="L7" i="6" l="1"/>
  <c r="F7" i="6"/>
  <c r="H46" i="8" l="1"/>
  <c r="G44" i="8"/>
  <c r="H44" i="8" s="1"/>
  <c r="G43" i="8"/>
  <c r="H43" i="8" s="1"/>
  <c r="G42" i="8"/>
  <c r="H42" i="8" s="1"/>
  <c r="G41" i="8"/>
  <c r="H41" i="8" s="1"/>
  <c r="G40" i="8"/>
  <c r="H40" i="8" s="1"/>
  <c r="G39" i="8"/>
  <c r="H39" i="8" s="1"/>
  <c r="G38" i="8"/>
  <c r="H38" i="8" s="1"/>
  <c r="F37" i="8"/>
  <c r="G35" i="8"/>
  <c r="H35" i="8" s="1"/>
  <c r="G34" i="8"/>
  <c r="H34" i="8" s="1"/>
  <c r="G33" i="8"/>
  <c r="H33" i="8" s="1"/>
  <c r="G32" i="8"/>
  <c r="H32" i="8" s="1"/>
  <c r="G31" i="8"/>
  <c r="H31" i="8" s="1"/>
  <c r="G30" i="8"/>
  <c r="H30" i="8" s="1"/>
  <c r="G29" i="8"/>
  <c r="H29" i="8" s="1"/>
  <c r="L28" i="8"/>
  <c r="F28" i="8"/>
  <c r="G26" i="8"/>
  <c r="H26" i="8" s="1"/>
  <c r="G25" i="8"/>
  <c r="H25" i="8" s="1"/>
  <c r="G24" i="8"/>
  <c r="H24" i="8" s="1"/>
  <c r="G23" i="8"/>
  <c r="H23" i="8" s="1"/>
  <c r="G22" i="8"/>
  <c r="H22" i="8" s="1"/>
  <c r="G21" i="8"/>
  <c r="H21" i="8" s="1"/>
  <c r="G20" i="8"/>
  <c r="H20" i="8" s="1"/>
  <c r="G19" i="8"/>
  <c r="H19" i="8" s="1"/>
  <c r="G18" i="8"/>
  <c r="H18" i="8" s="1"/>
  <c r="G17" i="8"/>
  <c r="H17" i="8" s="1"/>
  <c r="G16" i="8"/>
  <c r="H16" i="8" s="1"/>
  <c r="G15" i="8"/>
  <c r="H15" i="8" s="1"/>
  <c r="G14" i="8"/>
  <c r="H14" i="8" s="1"/>
  <c r="G13" i="8"/>
  <c r="H13" i="8" s="1"/>
  <c r="G12" i="8"/>
  <c r="H12" i="8" s="1"/>
  <c r="G11" i="8"/>
  <c r="H11" i="8" s="1"/>
  <c r="G10" i="8"/>
  <c r="H10" i="8" s="1"/>
  <c r="G9" i="8"/>
  <c r="H9" i="8" s="1"/>
  <c r="H8" i="8"/>
  <c r="L7" i="8"/>
  <c r="F7" i="8"/>
  <c r="G46" i="6"/>
  <c r="H46" i="6" s="1"/>
  <c r="F37" i="6"/>
  <c r="G30" i="6"/>
  <c r="H30" i="6" s="1"/>
  <c r="G31" i="6"/>
  <c r="H31" i="6" s="1"/>
  <c r="G32" i="6"/>
  <c r="H32" i="6" s="1"/>
  <c r="G33" i="6"/>
  <c r="H33" i="6" s="1"/>
  <c r="G34" i="6"/>
  <c r="H34" i="6" s="1"/>
  <c r="G35" i="6"/>
  <c r="H35" i="6" s="1"/>
  <c r="G29" i="6"/>
  <c r="H29" i="6" s="1"/>
  <c r="G9" i="6"/>
  <c r="H9" i="6" s="1"/>
  <c r="G10" i="6"/>
  <c r="H10" i="6" s="1"/>
  <c r="G11" i="6"/>
  <c r="H11" i="6" s="1"/>
  <c r="G12" i="6"/>
  <c r="H12" i="6" s="1"/>
  <c r="G13" i="6"/>
  <c r="H13" i="6" s="1"/>
  <c r="G26" i="6"/>
  <c r="H26" i="6" s="1"/>
  <c r="G14" i="6"/>
  <c r="H14" i="6" s="1"/>
  <c r="G15" i="6"/>
  <c r="H15" i="6" s="1"/>
  <c r="G16" i="6"/>
  <c r="H16" i="6" s="1"/>
  <c r="G17" i="6"/>
  <c r="H17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24" i="6"/>
  <c r="H24" i="6" s="1"/>
  <c r="G25" i="6"/>
  <c r="H25" i="6" s="1"/>
  <c r="G8" i="6"/>
  <c r="H8" i="6" s="1"/>
  <c r="L28" i="6"/>
  <c r="F28" i="6"/>
  <c r="L44" i="6" l="1"/>
  <c r="L37" i="6"/>
  <c r="L41" i="8"/>
  <c r="L37" i="8"/>
  <c r="L33" i="6"/>
  <c r="L29" i="6"/>
  <c r="L29" i="8"/>
  <c r="L31" i="8"/>
  <c r="L30" i="8"/>
  <c r="L34" i="8"/>
  <c r="L35" i="8"/>
  <c r="L32" i="8"/>
  <c r="L33" i="8"/>
  <c r="F8" i="8"/>
  <c r="F16" i="8"/>
  <c r="F24" i="8"/>
  <c r="F9" i="8"/>
  <c r="F17" i="8"/>
  <c r="F25" i="8"/>
  <c r="F21" i="8"/>
  <c r="F14" i="8"/>
  <c r="F10" i="8"/>
  <c r="F18" i="8"/>
  <c r="F26" i="8"/>
  <c r="F12" i="8"/>
  <c r="F23" i="8"/>
  <c r="F11" i="8"/>
  <c r="F19" i="8"/>
  <c r="F20" i="8"/>
  <c r="F22" i="8"/>
  <c r="F15" i="8"/>
  <c r="F13" i="8"/>
  <c r="F35" i="6"/>
  <c r="F29" i="8"/>
  <c r="F34" i="8"/>
  <c r="F30" i="8"/>
  <c r="F35" i="8"/>
  <c r="F31" i="8"/>
  <c r="F33" i="8"/>
  <c r="F32" i="8"/>
  <c r="L42" i="8"/>
  <c r="L44" i="8"/>
  <c r="L39" i="8"/>
  <c r="G37" i="8"/>
  <c r="H37" i="8" s="1"/>
  <c r="F39" i="8"/>
  <c r="F40" i="8"/>
  <c r="F44" i="8"/>
  <c r="F41" i="8"/>
  <c r="F38" i="8"/>
  <c r="F42" i="8"/>
  <c r="F43" i="8"/>
  <c r="L23" i="8"/>
  <c r="G7" i="8"/>
  <c r="H7" i="8" s="1"/>
  <c r="L8" i="8"/>
  <c r="L10" i="8"/>
  <c r="L12" i="8"/>
  <c r="L14" i="8"/>
  <c r="L16" i="8"/>
  <c r="L18" i="8"/>
  <c r="L20" i="8"/>
  <c r="L22" i="8"/>
  <c r="L24" i="8"/>
  <c r="L26" i="8"/>
  <c r="L43" i="8"/>
  <c r="L17" i="8"/>
  <c r="G28" i="8"/>
  <c r="H28" i="8" s="1"/>
  <c r="L38" i="8"/>
  <c r="L9" i="8"/>
  <c r="L11" i="8"/>
  <c r="L13" i="8"/>
  <c r="L15" i="8"/>
  <c r="L19" i="8"/>
  <c r="L21" i="8"/>
  <c r="L25" i="8"/>
  <c r="L40" i="8"/>
  <c r="L32" i="6"/>
  <c r="L31" i="6"/>
  <c r="L30" i="6"/>
  <c r="G37" i="6"/>
  <c r="H37" i="6" s="1"/>
  <c r="L43" i="6"/>
  <c r="L42" i="6"/>
  <c r="L41" i="6"/>
  <c r="L40" i="6"/>
  <c r="L39" i="6"/>
  <c r="L38" i="6"/>
  <c r="L35" i="6"/>
  <c r="L34" i="6"/>
  <c r="F34" i="6"/>
  <c r="F33" i="6"/>
  <c r="F32" i="6"/>
  <c r="F31" i="6"/>
  <c r="F30" i="6"/>
  <c r="F29" i="6"/>
  <c r="G28" i="6"/>
  <c r="H28" i="6" s="1"/>
  <c r="L26" i="6" l="1"/>
  <c r="L21" i="6"/>
  <c r="L14" i="6"/>
  <c r="L22" i="6"/>
  <c r="L15" i="6"/>
  <c r="L23" i="6"/>
  <c r="L9" i="6"/>
  <c r="L16" i="6"/>
  <c r="L24" i="6"/>
  <c r="L10" i="6"/>
  <c r="L17" i="6"/>
  <c r="L25" i="6"/>
  <c r="L11" i="6"/>
  <c r="L18" i="6"/>
  <c r="L8" i="6"/>
  <c r="L12" i="6"/>
  <c r="L19" i="6"/>
  <c r="L13" i="6"/>
  <c r="L20" i="6"/>
  <c r="F10" i="6"/>
  <c r="F17" i="6"/>
  <c r="F25" i="6"/>
  <c r="F11" i="6"/>
  <c r="F18" i="6"/>
  <c r="F8" i="6"/>
  <c r="F12" i="6"/>
  <c r="F19" i="6"/>
  <c r="F13" i="6"/>
  <c r="F20" i="6"/>
  <c r="F26" i="6"/>
  <c r="F21" i="6"/>
  <c r="F22" i="6"/>
  <c r="F15" i="6"/>
  <c r="F23" i="6"/>
  <c r="F9" i="6"/>
  <c r="F24" i="6"/>
  <c r="F14" i="6"/>
  <c r="F16" i="6"/>
  <c r="G7" i="6"/>
  <c r="H7" i="6" s="1"/>
  <c r="G11" i="2" l="1"/>
  <c r="G17" i="5" l="1"/>
  <c r="H17" i="5" s="1"/>
  <c r="C76" i="7" l="1"/>
  <c r="C77" i="7" s="1"/>
  <c r="D76" i="7"/>
  <c r="D77" i="7" s="1"/>
  <c r="E76" i="7"/>
  <c r="E77" i="7" l="1"/>
  <c r="F77" i="7" s="1"/>
  <c r="F76" i="7"/>
  <c r="G61" i="7" l="1"/>
  <c r="H61" i="7" s="1"/>
  <c r="G62" i="7"/>
  <c r="B19" i="2" l="1"/>
  <c r="G35" i="5" l="1"/>
  <c r="H35" i="5" s="1"/>
  <c r="G8" i="5"/>
  <c r="H8" i="5" s="1"/>
  <c r="G9" i="5"/>
  <c r="H9" i="5" s="1"/>
  <c r="G12" i="5"/>
  <c r="H12" i="5" s="1"/>
  <c r="G13" i="5"/>
  <c r="H13" i="5" s="1"/>
  <c r="G14" i="5"/>
  <c r="H14" i="5" s="1"/>
  <c r="G15" i="5"/>
  <c r="H15" i="5" s="1"/>
  <c r="G16" i="5"/>
  <c r="H16" i="5" s="1"/>
  <c r="G20" i="5"/>
  <c r="G21" i="5"/>
  <c r="H21" i="5" s="1"/>
  <c r="G23" i="5"/>
  <c r="H23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7" i="5"/>
  <c r="H37" i="5" s="1"/>
  <c r="J36" i="5" l="1"/>
  <c r="K36" i="5"/>
  <c r="D36" i="5"/>
  <c r="E36" i="5"/>
  <c r="H20" i="5"/>
  <c r="I20" i="5" s="1"/>
  <c r="G11" i="5"/>
  <c r="H11" i="5" s="1"/>
  <c r="G7" i="5"/>
  <c r="H7" i="5" s="1"/>
  <c r="G19" i="5"/>
  <c r="H19" i="5" s="1"/>
  <c r="G25" i="5"/>
  <c r="H25" i="5" s="1"/>
  <c r="C19" i="2"/>
  <c r="D19" i="2"/>
  <c r="E19" i="2"/>
  <c r="F19" i="2"/>
  <c r="F11" i="5" l="1"/>
  <c r="L11" i="5"/>
  <c r="G36" i="5"/>
  <c r="H36" i="5" s="1"/>
  <c r="G5" i="5" l="1"/>
  <c r="H5" i="5" s="1"/>
  <c r="F36" i="5"/>
  <c r="L35" i="5"/>
  <c r="L20" i="5"/>
  <c r="L5" i="5"/>
  <c r="L27" i="5"/>
  <c r="L19" i="5"/>
  <c r="L28" i="5"/>
  <c r="L29" i="5"/>
  <c r="L14" i="5"/>
  <c r="L30" i="5"/>
  <c r="L15" i="5"/>
  <c r="L31" i="5"/>
  <c r="L16" i="5"/>
  <c r="L32" i="5"/>
  <c r="L17" i="5"/>
  <c r="L33" i="5"/>
  <c r="L12" i="5"/>
  <c r="L26" i="5"/>
  <c r="L25" i="5"/>
  <c r="L9" i="5"/>
  <c r="L37" i="5"/>
  <c r="L23" i="5"/>
  <c r="L8" i="5"/>
  <c r="L21" i="5"/>
  <c r="L7" i="5"/>
  <c r="L13" i="5"/>
  <c r="L36" i="5"/>
  <c r="F35" i="5"/>
  <c r="F20" i="5"/>
  <c r="F27" i="5"/>
  <c r="F19" i="5"/>
  <c r="F28" i="5"/>
  <c r="F13" i="5"/>
  <c r="F5" i="5"/>
  <c r="F29" i="5"/>
  <c r="F14" i="5"/>
  <c r="F7" i="5"/>
  <c r="F30" i="5"/>
  <c r="F15" i="5"/>
  <c r="F9" i="5"/>
  <c r="F31" i="5"/>
  <c r="F16" i="5"/>
  <c r="F8" i="5"/>
  <c r="F32" i="5"/>
  <c r="F17" i="5"/>
  <c r="F33" i="5"/>
  <c r="F12" i="5"/>
  <c r="F26" i="5"/>
  <c r="F25" i="5"/>
  <c r="F23" i="5"/>
  <c r="F37" i="5"/>
  <c r="F21" i="5"/>
  <c r="C18" i="2" l="1"/>
  <c r="D18" i="2"/>
  <c r="E18" i="2"/>
  <c r="F18" i="2"/>
  <c r="B18" i="2"/>
  <c r="K76" i="7" l="1"/>
  <c r="J76" i="7"/>
  <c r="J77" i="7" s="1"/>
  <c r="G75" i="7"/>
  <c r="H75" i="7" s="1"/>
  <c r="G74" i="7"/>
  <c r="H74" i="7" s="1"/>
  <c r="G73" i="7"/>
  <c r="H73" i="7" s="1"/>
  <c r="G72" i="7"/>
  <c r="H72" i="7" s="1"/>
  <c r="G71" i="7"/>
  <c r="H71" i="7" s="1"/>
  <c r="G70" i="7"/>
  <c r="H70" i="7" s="1"/>
  <c r="G69" i="7"/>
  <c r="H69" i="7" s="1"/>
  <c r="G68" i="7"/>
  <c r="H68" i="7" s="1"/>
  <c r="G67" i="7"/>
  <c r="H67" i="7" s="1"/>
  <c r="G66" i="7"/>
  <c r="H66" i="7" s="1"/>
  <c r="G65" i="7"/>
  <c r="H65" i="7" s="1"/>
  <c r="G64" i="7"/>
  <c r="H64" i="7" s="1"/>
  <c r="G63" i="7"/>
  <c r="H63" i="7" s="1"/>
  <c r="H62" i="7"/>
  <c r="G60" i="7"/>
  <c r="H60" i="7" s="1"/>
  <c r="G59" i="7"/>
  <c r="H59" i="7" s="1"/>
  <c r="G58" i="7"/>
  <c r="H58" i="7" s="1"/>
  <c r="G57" i="7"/>
  <c r="H57" i="7" s="1"/>
  <c r="G56" i="7"/>
  <c r="H56" i="7" s="1"/>
  <c r="G55" i="7"/>
  <c r="H55" i="7" s="1"/>
  <c r="G54" i="7"/>
  <c r="H54" i="7" s="1"/>
  <c r="G53" i="7"/>
  <c r="H53" i="7" s="1"/>
  <c r="G52" i="7"/>
  <c r="H52" i="7" s="1"/>
  <c r="G51" i="7"/>
  <c r="H51" i="7" s="1"/>
  <c r="G50" i="7"/>
  <c r="H50" i="7" s="1"/>
  <c r="G49" i="7"/>
  <c r="H49" i="7" s="1"/>
  <c r="G48" i="7"/>
  <c r="H48" i="7" s="1"/>
  <c r="G47" i="7"/>
  <c r="H47" i="7" s="1"/>
  <c r="G46" i="7"/>
  <c r="H46" i="7" s="1"/>
  <c r="J37" i="7"/>
  <c r="J38" i="7" s="1"/>
  <c r="K37" i="7"/>
  <c r="K77" i="7" l="1"/>
  <c r="L77" i="7" s="1"/>
  <c r="L76" i="7"/>
  <c r="K38" i="7"/>
  <c r="L38" i="7" s="1"/>
  <c r="L37" i="7"/>
  <c r="G77" i="7"/>
  <c r="H77" i="7" s="1"/>
  <c r="G76" i="7"/>
  <c r="H76" i="7" s="1"/>
  <c r="G7" i="7"/>
  <c r="H7" i="7" s="1"/>
  <c r="C17" i="2" l="1"/>
  <c r="D17" i="2"/>
  <c r="E17" i="2"/>
  <c r="F17" i="2"/>
  <c r="B17" i="2"/>
  <c r="C16" i="2" l="1"/>
  <c r="D16" i="2"/>
  <c r="E16" i="2"/>
  <c r="F16" i="2"/>
  <c r="B16" i="2"/>
</calcChain>
</file>

<file path=xl/sharedStrings.xml><?xml version="1.0" encoding="utf-8"?>
<sst xmlns="http://schemas.openxmlformats.org/spreadsheetml/2006/main" count="377" uniqueCount="187">
  <si>
    <t>Annual Change (%)</t>
  </si>
  <si>
    <t>Country</t>
  </si>
  <si>
    <t xml:space="preserve"> 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</si>
  <si>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</si>
  <si>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</si>
  <si>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</si>
  <si>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</si>
  <si>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</si>
  <si>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</si>
  <si>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</si>
  <si>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</si>
  <si>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</si>
  <si>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</si>
  <si>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</si>
  <si>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</si>
  <si>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</si>
  <si>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</si>
  <si>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</si>
  <si>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</si>
  <si>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</si>
  <si>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</si>
  <si>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</si>
  <si>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</si>
  <si>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</si>
  <si>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</si>
  <si>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</si>
  <si>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</si>
  <si>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</si>
  <si>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</si>
  <si>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</si>
  <si>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</si>
  <si>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</si>
  <si>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</si>
  <si>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Other Countries</t>
  </si>
  <si>
    <t>Total Exports</t>
  </si>
  <si>
    <t>PERIOD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</si>
  <si>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</si>
  <si>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</si>
  <si>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</si>
  <si>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</si>
  <si>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</si>
  <si>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</si>
  <si>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</si>
  <si>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</si>
  <si>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</si>
  <si>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</si>
  <si>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</si>
  <si>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</si>
  <si>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</si>
  <si>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</si>
  <si>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</si>
  <si>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</si>
  <si>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MANUFACTURING </t>
  </si>
  <si>
    <t xml:space="preserve"> AGRICULTURE </t>
  </si>
  <si>
    <t xml:space="preserve"> MINING</t>
  </si>
  <si>
    <t>Others</t>
  </si>
  <si>
    <t>Total Imports</t>
  </si>
  <si>
    <t>Electrical &amp; Electronic  Products (E&amp;E)</t>
  </si>
  <si>
    <t>Petroleum Products</t>
  </si>
  <si>
    <t>Transport Equipment</t>
  </si>
  <si>
    <t>Manufacture Of Metal</t>
  </si>
  <si>
    <t>Processed Food</t>
  </si>
  <si>
    <t>Optical &amp; Scientific Equipment</t>
  </si>
  <si>
    <t>Other Manufactures</t>
  </si>
  <si>
    <t>Manufacture Of Plastics</t>
  </si>
  <si>
    <t>Paper &amp; Pulp Products</t>
  </si>
  <si>
    <t>Rubber Products</t>
  </si>
  <si>
    <t>Non-Metallic Mineral Products</t>
  </si>
  <si>
    <t>Palm Oil-Based Manufactured Products</t>
  </si>
  <si>
    <t>Wood Products</t>
  </si>
  <si>
    <t>Jewellery</t>
  </si>
  <si>
    <t>Beverages &amp; Tobacco</t>
  </si>
  <si>
    <t>Natural Rubber</t>
  </si>
  <si>
    <t>Seafood, fresh, chilled or frozen</t>
  </si>
  <si>
    <t>Other Vegetables Oil</t>
  </si>
  <si>
    <t>Sawn Timber &amp; Moulding</t>
  </si>
  <si>
    <t>Sawlog</t>
  </si>
  <si>
    <t>Crude Petroleum</t>
  </si>
  <si>
    <t>Other Mining</t>
  </si>
  <si>
    <t>Liquefied Natural Gas (LNG)</t>
  </si>
  <si>
    <t>Tin</t>
  </si>
  <si>
    <t>BEC Category</t>
  </si>
  <si>
    <t>Goods n.e.s.</t>
  </si>
  <si>
    <t>Capital good (except transport equipment)</t>
  </si>
  <si>
    <t>Transport equipment, industrial</t>
  </si>
  <si>
    <t>Durables</t>
  </si>
  <si>
    <t>Food &amp; beverages, primary, mainly for household consumption</t>
  </si>
  <si>
    <t>Food &amp; beverages, process, mainly for household consumption</t>
  </si>
  <si>
    <t>Non-durables</t>
  </si>
  <si>
    <t>Semi-durables</t>
  </si>
  <si>
    <t>Transport equipment, non-industrial</t>
  </si>
  <si>
    <t>Fuel &amp; lubricants, processed motor spirit</t>
  </si>
  <si>
    <t>Transport equipment, passenger motor cars</t>
  </si>
  <si>
    <t>Food &amp; beverages, primary, mainly for industries</t>
  </si>
  <si>
    <t>Food &amp; beverages, processed, mainly for industries</t>
  </si>
  <si>
    <t>Fuel &amp; lubricants, primary</t>
  </si>
  <si>
    <t>Fuel &amp; lubricants, processed, other</t>
  </si>
  <si>
    <t>Industrial supplies, n.e.s. primary</t>
  </si>
  <si>
    <t>Industrial supplies, n.e.s. processed</t>
  </si>
  <si>
    <t>Parts and accessories of capital goods (except transport equipment)</t>
  </si>
  <si>
    <t>Parts and accessories of transport equipment</t>
  </si>
  <si>
    <t>Exports</t>
  </si>
  <si>
    <t>Domestic Exports</t>
  </si>
  <si>
    <t>Imports</t>
  </si>
  <si>
    <t>Total Trade</t>
  </si>
  <si>
    <t>Balance of Trade</t>
  </si>
  <si>
    <t>Annual Change</t>
  </si>
  <si>
    <t>Top 30 Country</t>
  </si>
  <si>
    <t>Re-exports</t>
  </si>
  <si>
    <t>Gross Imports</t>
  </si>
  <si>
    <t>Retain Imports</t>
  </si>
  <si>
    <t>Transaction Below RM5,000</t>
  </si>
  <si>
    <t>Intermediate Goods</t>
  </si>
  <si>
    <t>Dual Use Goods</t>
  </si>
  <si>
    <t>Consumption Goods</t>
  </si>
  <si>
    <t>Capital Goods</t>
  </si>
  <si>
    <t>Share
 (%)</t>
  </si>
  <si>
    <t>2020</t>
  </si>
  <si>
    <t>2021</t>
  </si>
  <si>
    <t>Rank</t>
  </si>
  <si>
    <t>Value RM million</t>
  </si>
  <si>
    <t>Value RM million (FOB)</t>
  </si>
  <si>
    <t>Value RM million (CIF)</t>
  </si>
  <si>
    <t>Val RM million (CIF)</t>
  </si>
  <si>
    <t>Table II: Exports by Country Destination</t>
  </si>
  <si>
    <t>Table III: Imports by Country of Origin</t>
  </si>
  <si>
    <t>Table  I : Exports, Domestic Exports, Imports, Total Trade And Balance of Trade</t>
  </si>
  <si>
    <t xml:space="preserve">Table IV: Exports by Sector and Sub-sector </t>
  </si>
  <si>
    <t>Table V: Imports by Sector and Sub-sector</t>
  </si>
  <si>
    <t>Val RM million (FOB)</t>
  </si>
  <si>
    <t>-</t>
  </si>
  <si>
    <t>Sector and Sub-sector</t>
  </si>
  <si>
    <t>Table VI: Imports by End Use &amp; Broad Economic Categories (BEC) Classification</t>
  </si>
  <si>
    <t>2022</t>
  </si>
  <si>
    <t>Other Agricultures</t>
  </si>
  <si>
    <t>Metalliferous Ores and Metal Scrap</t>
  </si>
  <si>
    <t>Other Agriculture</t>
  </si>
  <si>
    <t>Crude Fertilizers And Crude Minerals</t>
  </si>
  <si>
    <t>Singapore</t>
  </si>
  <si>
    <t>China</t>
  </si>
  <si>
    <t>United States</t>
  </si>
  <si>
    <t>Hong Kong</t>
  </si>
  <si>
    <t>Japan</t>
  </si>
  <si>
    <t>Thailand</t>
  </si>
  <si>
    <t>Korea, Republic Of</t>
  </si>
  <si>
    <t>Australia</t>
  </si>
  <si>
    <t>Indonesia</t>
  </si>
  <si>
    <t>Viet Nam</t>
  </si>
  <si>
    <t>India</t>
  </si>
  <si>
    <t>Taiwan, Province Of China</t>
  </si>
  <si>
    <t>Philippines</t>
  </si>
  <si>
    <t>Mexico</t>
  </si>
  <si>
    <t>Turkiye</t>
  </si>
  <si>
    <t>United Arab Emirates</t>
  </si>
  <si>
    <t>Bangladesh</t>
  </si>
  <si>
    <t>United Kingdom</t>
  </si>
  <si>
    <t>New Zealand</t>
  </si>
  <si>
    <t>Saudi Arabia</t>
  </si>
  <si>
    <t>Brunei Darussalam</t>
  </si>
  <si>
    <t>Brazil</t>
  </si>
  <si>
    <t>Myanmar</t>
  </si>
  <si>
    <t>Canada</t>
  </si>
  <si>
    <t>Pakistan</t>
  </si>
  <si>
    <t>South Africa</t>
  </si>
  <si>
    <t>Switzerland</t>
  </si>
  <si>
    <t>Kenya</t>
  </si>
  <si>
    <t>Russian Federation</t>
  </si>
  <si>
    <t>Argentina</t>
  </si>
  <si>
    <t>Cote D'Ivoire</t>
  </si>
  <si>
    <t>E.U.</t>
  </si>
  <si>
    <t>Cameroon</t>
  </si>
  <si>
    <t>Chemical And Chemical Products (Exclude Plastics In Non-Primary Forms)</t>
  </si>
  <si>
    <t>Machinery, Equipment And Parts</t>
  </si>
  <si>
    <t>Iron And Steel Products</t>
  </si>
  <si>
    <t>Textiles,  Apparels And Footwear</t>
  </si>
  <si>
    <t>Palm Oil and Palm-Based Products</t>
  </si>
  <si>
    <t>Condensates and other petroleum oil</t>
  </si>
  <si>
    <t>Cambodia</t>
  </si>
  <si>
    <t>Mar
2024</t>
  </si>
  <si>
    <t>Qatar</t>
  </si>
  <si>
    <t>2023 (JAN-APR)</t>
  </si>
  <si>
    <t>2024 (JAN-APR)</t>
  </si>
  <si>
    <t>Apr
2023</t>
  </si>
  <si>
    <t>Apr
2024</t>
  </si>
  <si>
    <t>Jan-Apr
2023</t>
  </si>
  <si>
    <t>Jan-Apr
2024</t>
  </si>
  <si>
    <t>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</si>
</sst>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_-;\-* #,##0_-;_-* &quot;-&quot;??_-;_-@_-"/>
    <numFmt numFmtId="168" formatCode="_-* #,##0.0_-;\-* #,##0.0_-;_-* &quot;-&quot;??_-;_-@_-"/>
    <numFmt numFmtId="169" formatCode="_(* #,##0.0_);_(* \(#,##0.0\);_(* &quot;-&quot;_);_(@_)"/>
    <numFmt numFmtId="170" formatCode="_(* #,##0.0_);_(* \(#,##0.0\);_(* &quot;-&quot;??_);_(@_)"/>
    <numFmt numFmtId="171" formatCode="0.0%"/>
    <numFmt numFmtId="172" formatCode="_(* #,##0_);_(* \(#,##0\);_(* &quot;-&quot;??_);_(@_)"/>
    <numFmt numFmtId="173" formatCode="0.00_)"/>
    <numFmt numFmtId="174" formatCode="#,##0.0_);\(#,##0.0\)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i/>
      <sz val="16"/>
      <name val="Helv"/>
    </font>
    <font>
      <sz val="12"/>
      <name val="Helv"/>
    </font>
    <font>
      <sz val="11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C7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9" fillId="0" borderId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12" borderId="9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23" fillId="0" borderId="0"/>
    <xf numFmtId="0" fontId="21" fillId="0" borderId="0"/>
    <xf numFmtId="0" fontId="1" fillId="0" borderId="0"/>
    <xf numFmtId="0" fontId="1" fillId="0" borderId="0"/>
    <xf numFmtId="174" fontId="24" fillId="0" borderId="0"/>
    <xf numFmtId="0" fontId="21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5" applyNumberFormat="0" applyAlignment="0" applyProtection="0"/>
    <xf numFmtId="0" fontId="33" fillId="10" borderId="6" applyNumberFormat="0" applyAlignment="0" applyProtection="0"/>
    <xf numFmtId="0" fontId="34" fillId="10" borderId="5" applyNumberFormat="0" applyAlignment="0" applyProtection="0"/>
    <xf numFmtId="0" fontId="35" fillId="0" borderId="7" applyNumberFormat="0" applyFill="0" applyAlignment="0" applyProtection="0"/>
    <xf numFmtId="0" fontId="36" fillId="11" borderId="8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3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5" fillId="0" borderId="0" xfId="2" applyFont="1" applyAlignment="1">
      <alignment vertical="center"/>
    </xf>
    <xf numFmtId="0" fontId="5" fillId="0" borderId="0" xfId="2" applyFont="1"/>
    <xf numFmtId="0" fontId="6" fillId="0" borderId="0" xfId="2" applyFont="1"/>
    <xf numFmtId="0" fontId="7" fillId="2" borderId="0" xfId="2" applyFont="1" applyFill="1"/>
    <xf numFmtId="0" fontId="8" fillId="2" borderId="0" xfId="2" applyFont="1" applyFill="1"/>
    <xf numFmtId="0" fontId="8" fillId="2" borderId="0" xfId="2" applyFont="1" applyFill="1" applyAlignment="1">
      <alignment horizont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0" fontId="8" fillId="2" borderId="1" xfId="2" applyFont="1" applyFill="1" applyBorder="1" applyAlignment="1">
      <alignment horizontal="right" vertical="center"/>
    </xf>
    <xf numFmtId="0" fontId="8" fillId="2" borderId="1" xfId="3" applyFont="1" applyFill="1" applyBorder="1" applyAlignment="1">
      <alignment horizontal="left" vertical="center" wrapText="1"/>
    </xf>
    <xf numFmtId="0" fontId="8" fillId="2" borderId="1" xfId="3" applyFont="1" applyFill="1" applyBorder="1" applyAlignment="1">
      <alignment horizontal="right" vertical="center" wrapText="1"/>
    </xf>
    <xf numFmtId="0" fontId="11" fillId="0" borderId="0" xfId="3" applyFont="1" applyAlignment="1">
      <alignment horizontal="left" wrapText="1"/>
    </xf>
    <xf numFmtId="0" fontId="12" fillId="0" borderId="0" xfId="2" applyFont="1" applyAlignment="1">
      <alignment horizontal="center" vertical="center" wrapText="1"/>
    </xf>
    <xf numFmtId="170" fontId="12" fillId="0" borderId="0" xfId="4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/>
    <xf numFmtId="43" fontId="8" fillId="2" borderId="0" xfId="1" applyFont="1" applyFill="1" applyBorder="1" applyAlignment="1">
      <alignment horizontal="center"/>
    </xf>
    <xf numFmtId="0" fontId="8" fillId="2" borderId="0" xfId="7" applyFont="1" applyFill="1" applyAlignment="1">
      <alignment vertical="center"/>
    </xf>
    <xf numFmtId="0" fontId="8" fillId="2" borderId="0" xfId="7" applyFont="1" applyFill="1" applyAlignment="1">
      <alignment horizontal="center" vertical="center"/>
    </xf>
    <xf numFmtId="0" fontId="8" fillId="2" borderId="0" xfId="7" quotePrefix="1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43" fontId="8" fillId="2" borderId="0" xfId="1" applyFont="1" applyFill="1" applyBorder="1" applyAlignment="1">
      <alignment horizontal="right" vertical="center" wrapText="1"/>
    </xf>
    <xf numFmtId="43" fontId="8" fillId="2" borderId="0" xfId="1" applyFont="1" applyFill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8" fillId="0" borderId="0" xfId="0" applyFont="1"/>
    <xf numFmtId="167" fontId="6" fillId="0" borderId="0" xfId="1" applyNumberFormat="1" applyFont="1" applyFill="1" applyBorder="1"/>
    <xf numFmtId="167" fontId="5" fillId="0" borderId="0" xfId="1" applyNumberFormat="1" applyFont="1" applyFill="1" applyBorder="1" applyAlignment="1">
      <alignment vertical="center"/>
    </xf>
    <xf numFmtId="167" fontId="8" fillId="2" borderId="0" xfId="1" applyNumberFormat="1" applyFont="1" applyFill="1" applyBorder="1" applyAlignment="1">
      <alignment horizontal="center"/>
    </xf>
    <xf numFmtId="167" fontId="8" fillId="2" borderId="1" xfId="1" applyNumberFormat="1" applyFont="1" applyFill="1" applyBorder="1" applyAlignment="1">
      <alignment horizontal="right" vertical="center" wrapText="1"/>
    </xf>
    <xf numFmtId="167" fontId="11" fillId="0" borderId="0" xfId="1" applyNumberFormat="1" applyFont="1" applyFill="1" applyBorder="1" applyAlignment="1">
      <alignment horizontal="right" wrapText="1"/>
    </xf>
    <xf numFmtId="0" fontId="14" fillId="0" borderId="0" xfId="0" applyFont="1" applyAlignment="1">
      <alignment horizontal="left" vertical="center" readingOrder="1"/>
    </xf>
    <xf numFmtId="0" fontId="2" fillId="2" borderId="0" xfId="0" applyFont="1" applyFill="1"/>
    <xf numFmtId="0" fontId="8" fillId="2" borderId="0" xfId="0" applyFont="1" applyFill="1" applyAlignment="1">
      <alignment horizontal="center" vertical="center"/>
    </xf>
    <xf numFmtId="0" fontId="16" fillId="2" borderId="0" xfId="0" applyFont="1" applyFill="1"/>
    <xf numFmtId="0" fontId="17" fillId="2" borderId="0" xfId="0" applyFont="1" applyFill="1"/>
    <xf numFmtId="167" fontId="15" fillId="0" borderId="0" xfId="0" applyNumberFormat="1" applyFont="1"/>
    <xf numFmtId="0" fontId="6" fillId="0" borderId="0" xfId="3" applyFont="1" applyAlignment="1">
      <alignment horizontal="left" vertical="top"/>
    </xf>
    <xf numFmtId="167" fontId="2" fillId="0" borderId="0" xfId="1" applyNumberFormat="1" applyFont="1" applyFill="1" applyBorder="1" applyAlignment="1">
      <alignment horizontal="right" vertical="top" wrapText="1"/>
    </xf>
    <xf numFmtId="167" fontId="10" fillId="0" borderId="0" xfId="1" applyNumberFormat="1" applyFont="1" applyFill="1" applyBorder="1" applyAlignment="1">
      <alignment horizontal="right" vertical="top" wrapText="1"/>
    </xf>
    <xf numFmtId="0" fontId="6" fillId="0" borderId="0" xfId="2" applyFont="1" applyAlignment="1">
      <alignment vertical="top"/>
    </xf>
    <xf numFmtId="170" fontId="10" fillId="0" borderId="0" xfId="4" applyNumberFormat="1" applyFont="1" applyFill="1" applyBorder="1" applyAlignment="1">
      <alignment horizontal="right" vertical="top" wrapText="1"/>
    </xf>
    <xf numFmtId="167" fontId="6" fillId="0" borderId="0" xfId="1" applyNumberFormat="1" applyFont="1" applyFill="1" applyBorder="1" applyAlignment="1">
      <alignment horizontal="right" vertical="top" wrapText="1"/>
    </xf>
    <xf numFmtId="167" fontId="6" fillId="0" borderId="0" xfId="1" applyNumberFormat="1" applyFont="1" applyFill="1" applyBorder="1" applyAlignment="1">
      <alignment vertical="top"/>
    </xf>
    <xf numFmtId="0" fontId="3" fillId="4" borderId="0" xfId="0" applyFont="1" applyFill="1" applyAlignment="1">
      <alignment horizontal="left"/>
    </xf>
    <xf numFmtId="167" fontId="3" fillId="4" borderId="0" xfId="1" applyNumberFormat="1" applyFont="1" applyFill="1" applyBorder="1"/>
    <xf numFmtId="0" fontId="3" fillId="4" borderId="0" xfId="0" applyFont="1" applyFill="1"/>
    <xf numFmtId="0" fontId="13" fillId="4" borderId="0" xfId="0" applyFont="1" applyFill="1"/>
    <xf numFmtId="170" fontId="10" fillId="0" borderId="0" xfId="4" quotePrefix="1" applyNumberFormat="1" applyFont="1" applyFill="1" applyBorder="1" applyAlignment="1">
      <alignment horizontal="right" vertical="top" wrapText="1"/>
    </xf>
    <xf numFmtId="167" fontId="18" fillId="5" borderId="0" xfId="1" applyNumberFormat="1" applyFont="1" applyFill="1" applyBorder="1" applyAlignment="1">
      <alignment horizontal="left"/>
    </xf>
    <xf numFmtId="167" fontId="19" fillId="5" borderId="0" xfId="1" applyNumberFormat="1" applyFont="1" applyFill="1" applyBorder="1" applyAlignment="1">
      <alignment horizontal="left"/>
    </xf>
    <xf numFmtId="167" fontId="19" fillId="5" borderId="0" xfId="1" applyNumberFormat="1" applyFont="1" applyFill="1" applyBorder="1" applyAlignment="1"/>
    <xf numFmtId="168" fontId="19" fillId="5" borderId="0" xfId="1" applyNumberFormat="1" applyFont="1" applyFill="1" applyBorder="1" applyAlignment="1"/>
    <xf numFmtId="170" fontId="19" fillId="5" borderId="0" xfId="1" applyNumberFormat="1" applyFont="1" applyFill="1" applyBorder="1" applyAlignment="1"/>
    <xf numFmtId="0" fontId="2" fillId="3" borderId="0" xfId="0" applyFont="1" applyFill="1"/>
    <xf numFmtId="0" fontId="2" fillId="3" borderId="0" xfId="0" applyFont="1" applyFill="1" applyAlignment="1">
      <alignment wrapText="1"/>
    </xf>
    <xf numFmtId="167" fontId="2" fillId="3" borderId="0" xfId="1" applyNumberFormat="1" applyFont="1" applyFill="1" applyBorder="1" applyAlignment="1"/>
    <xf numFmtId="168" fontId="2" fillId="3" borderId="0" xfId="1" applyNumberFormat="1" applyFont="1" applyFill="1" applyBorder="1" applyAlignment="1"/>
    <xf numFmtId="170" fontId="2" fillId="3" borderId="0" xfId="1" applyNumberFormat="1" applyFont="1" applyFill="1" applyBorder="1" applyAlignment="1"/>
    <xf numFmtId="172" fontId="2" fillId="3" borderId="0" xfId="1" applyNumberFormat="1" applyFont="1" applyFill="1" applyBorder="1" applyAlignment="1"/>
    <xf numFmtId="172" fontId="19" fillId="5" borderId="0" xfId="1" applyNumberFormat="1" applyFont="1" applyFill="1" applyBorder="1" applyAlignment="1"/>
    <xf numFmtId="167" fontId="18" fillId="0" borderId="0" xfId="1" applyNumberFormat="1" applyFont="1" applyFill="1" applyBorder="1" applyAlignment="1">
      <alignment horizontal="left"/>
    </xf>
    <xf numFmtId="167" fontId="19" fillId="0" borderId="0" xfId="1" applyNumberFormat="1" applyFont="1" applyFill="1" applyBorder="1" applyAlignment="1"/>
    <xf numFmtId="168" fontId="19" fillId="0" borderId="0" xfId="1" applyNumberFormat="1" applyFont="1" applyFill="1" applyBorder="1" applyAlignment="1"/>
    <xf numFmtId="170" fontId="19" fillId="0" borderId="0" xfId="1" applyNumberFormat="1" applyFont="1" applyFill="1" applyBorder="1" applyAlignment="1"/>
    <xf numFmtId="172" fontId="19" fillId="0" borderId="0" xfId="1" applyNumberFormat="1" applyFont="1" applyFill="1" applyBorder="1" applyAlignment="1"/>
    <xf numFmtId="0" fontId="19" fillId="4" borderId="0" xfId="0" applyFont="1" applyFill="1" applyAlignment="1">
      <alignment horizontal="left"/>
    </xf>
    <xf numFmtId="0" fontId="19" fillId="4" borderId="0" xfId="0" applyFont="1" applyFill="1"/>
    <xf numFmtId="167" fontId="19" fillId="4" borderId="0" xfId="1" applyNumberFormat="1" applyFont="1" applyFill="1" applyBorder="1" applyAlignment="1"/>
    <xf numFmtId="168" fontId="19" fillId="4" borderId="0" xfId="1" applyNumberFormat="1" applyFont="1" applyFill="1" applyBorder="1" applyAlignment="1"/>
    <xf numFmtId="170" fontId="19" fillId="4" borderId="0" xfId="1" applyNumberFormat="1" applyFont="1" applyFill="1" applyBorder="1" applyAlignment="1"/>
    <xf numFmtId="167" fontId="16" fillId="0" borderId="0" xfId="0" applyNumberFormat="1" applyFont="1"/>
    <xf numFmtId="171" fontId="16" fillId="0" borderId="0" xfId="6" applyNumberFormat="1" applyFont="1" applyBorder="1"/>
    <xf numFmtId="167" fontId="18" fillId="0" borderId="0" xfId="1" applyNumberFormat="1" applyFont="1" applyBorder="1"/>
    <xf numFmtId="167" fontId="2" fillId="3" borderId="0" xfId="1" applyNumberFormat="1" applyFont="1" applyFill="1" applyBorder="1"/>
    <xf numFmtId="168" fontId="2" fillId="3" borderId="0" xfId="1" applyNumberFormat="1" applyFont="1" applyFill="1" applyBorder="1"/>
    <xf numFmtId="169" fontId="2" fillId="3" borderId="0" xfId="0" applyNumberFormat="1" applyFont="1" applyFill="1"/>
    <xf numFmtId="170" fontId="2" fillId="3" borderId="0" xfId="1" applyNumberFormat="1" applyFont="1" applyFill="1" applyBorder="1"/>
    <xf numFmtId="0" fontId="16" fillId="0" borderId="0" xfId="0" quotePrefix="1" applyFont="1"/>
    <xf numFmtId="167" fontId="18" fillId="5" borderId="0" xfId="1" applyNumberFormat="1" applyFont="1" applyFill="1" applyBorder="1"/>
    <xf numFmtId="167" fontId="19" fillId="5" borderId="0" xfId="1" applyNumberFormat="1" applyFont="1" applyFill="1" applyBorder="1"/>
    <xf numFmtId="168" fontId="19" fillId="5" borderId="0" xfId="1" applyNumberFormat="1" applyFont="1" applyFill="1" applyBorder="1"/>
    <xf numFmtId="169" fontId="19" fillId="5" borderId="0" xfId="0" applyNumberFormat="1" applyFont="1" applyFill="1"/>
    <xf numFmtId="170" fontId="19" fillId="5" borderId="0" xfId="1" applyNumberFormat="1" applyFont="1" applyFill="1" applyBorder="1"/>
    <xf numFmtId="167" fontId="13" fillId="4" borderId="0" xfId="1" applyNumberFormat="1" applyFont="1" applyFill="1" applyBorder="1"/>
    <xf numFmtId="170" fontId="13" fillId="4" borderId="0" xfId="1" applyNumberFormat="1" applyFont="1" applyFill="1" applyBorder="1"/>
    <xf numFmtId="169" fontId="13" fillId="4" borderId="0" xfId="0" applyNumberFormat="1" applyFont="1" applyFill="1"/>
    <xf numFmtId="168" fontId="13" fillId="4" borderId="0" xfId="1" applyNumberFormat="1" applyFont="1" applyFill="1" applyBorder="1"/>
    <xf numFmtId="0" fontId="2" fillId="3" borderId="0" xfId="7" quotePrefix="1" applyFont="1" applyFill="1" applyAlignment="1">
      <alignment horizontal="center"/>
    </xf>
    <xf numFmtId="0" fontId="8" fillId="4" borderId="0" xfId="0" quotePrefix="1" applyFont="1" applyFill="1" applyAlignment="1">
      <alignment horizontal="center"/>
    </xf>
    <xf numFmtId="169" fontId="13" fillId="4" borderId="0" xfId="1" applyNumberFormat="1" applyFont="1" applyFill="1" applyBorder="1"/>
    <xf numFmtId="0" fontId="8" fillId="2" borderId="0" xfId="9" applyFont="1" applyFill="1" applyAlignment="1">
      <alignment vertical="center"/>
    </xf>
    <xf numFmtId="0" fontId="8" fillId="2" borderId="0" xfId="9" applyFont="1" applyFill="1" applyAlignment="1">
      <alignment horizontal="center" vertical="center"/>
    </xf>
    <xf numFmtId="164" fontId="2" fillId="3" borderId="0" xfId="0" applyNumberFormat="1" applyFont="1" applyFill="1"/>
    <xf numFmtId="172" fontId="2" fillId="3" borderId="0" xfId="0" applyNumberFormat="1" applyFont="1" applyFill="1"/>
    <xf numFmtId="167" fontId="2" fillId="0" borderId="0" xfId="1" applyNumberFormat="1" applyFont="1"/>
    <xf numFmtId="0" fontId="16" fillId="0" borderId="0" xfId="0" applyFont="1" applyAlignment="1">
      <alignment wrapText="1"/>
    </xf>
    <xf numFmtId="168" fontId="2" fillId="3" borderId="0" xfId="1" applyNumberFormat="1" applyFont="1" applyFill="1" applyBorder="1" applyAlignment="1">
      <alignment wrapText="1"/>
    </xf>
    <xf numFmtId="0" fontId="16" fillId="37" borderId="0" xfId="0" applyFont="1" applyFill="1"/>
    <xf numFmtId="167" fontId="41" fillId="38" borderId="0" xfId="1" applyNumberFormat="1" applyFont="1" applyFill="1" applyAlignment="1">
      <alignment horizontal="center" vertical="top"/>
    </xf>
    <xf numFmtId="167" fontId="41" fillId="38" borderId="0" xfId="1" applyNumberFormat="1" applyFont="1" applyFill="1" applyAlignment="1">
      <alignment vertical="top"/>
    </xf>
    <xf numFmtId="164" fontId="13" fillId="4" borderId="0" xfId="1" applyNumberFormat="1" applyFont="1" applyFill="1" applyBorder="1"/>
    <xf numFmtId="167" fontId="2" fillId="0" borderId="0" xfId="1" applyNumberFormat="1" applyFont="1" applyFill="1" applyBorder="1"/>
    <xf numFmtId="168" fontId="2" fillId="0" borderId="0" xfId="1" applyNumberFormat="1" applyFont="1" applyFill="1" applyBorder="1"/>
    <xf numFmtId="169" fontId="2" fillId="0" borderId="0" xfId="1" applyNumberFormat="1" applyFont="1" applyFill="1" applyBorder="1"/>
    <xf numFmtId="170" fontId="2" fillId="0" borderId="0" xfId="1" applyNumberFormat="1" applyFont="1" applyFill="1" applyBorder="1"/>
    <xf numFmtId="169" fontId="2" fillId="0" borderId="0" xfId="0" applyNumberFormat="1" applyFont="1"/>
    <xf numFmtId="168" fontId="2" fillId="0" borderId="0" xfId="1" applyNumberFormat="1" applyFont="1" applyFill="1" applyBorder="1" applyAlignment="1">
      <alignment wrapText="1"/>
    </xf>
    <xf numFmtId="169" fontId="2" fillId="0" borderId="0" xfId="0" applyNumberFormat="1" applyFont="1" applyAlignment="1">
      <alignment wrapText="1"/>
    </xf>
    <xf numFmtId="170" fontId="2" fillId="0" borderId="0" xfId="1" applyNumberFormat="1" applyFont="1" applyFill="1" applyBorder="1" applyAlignment="1">
      <alignment wrapText="1"/>
    </xf>
    <xf numFmtId="167" fontId="2" fillId="0" borderId="0" xfId="1" applyNumberFormat="1" applyFont="1" applyFill="1" applyBorder="1" applyAlignment="1"/>
    <xf numFmtId="168" fontId="2" fillId="0" borderId="0" xfId="1" applyNumberFormat="1" applyFont="1" applyFill="1" applyBorder="1" applyAlignment="1"/>
    <xf numFmtId="170" fontId="2" fillId="0" borderId="0" xfId="1" applyNumberFormat="1" applyFont="1" applyFill="1" applyBorder="1" applyAlignment="1"/>
    <xf numFmtId="172" fontId="2" fillId="0" borderId="0" xfId="1" applyNumberFormat="1" applyFont="1" applyFill="1" applyBorder="1" applyAlignment="1"/>
    <xf numFmtId="167" fontId="42" fillId="39" borderId="0" xfId="1" applyNumberFormat="1" applyFont="1" applyFill="1" applyAlignment="1">
      <alignment horizontal="center" vertical="center"/>
    </xf>
    <xf numFmtId="167" fontId="41" fillId="38" borderId="0" xfId="1" quotePrefix="1" applyNumberFormat="1" applyFont="1" applyFill="1" applyAlignment="1">
      <alignment horizontal="center" vertical="top"/>
    </xf>
    <xf numFmtId="0" fontId="2" fillId="0" borderId="0" xfId="0" applyFont="1" applyAlignment="1">
      <alignment wrapText="1"/>
    </xf>
    <xf numFmtId="0" fontId="2" fillId="3" borderId="0" xfId="0" applyFont="1" applyFill="1" applyAlignment="1">
      <alignment horizontal="left" wrapText="1"/>
    </xf>
    <xf numFmtId="168" fontId="43" fillId="0" borderId="0" xfId="1" applyNumberFormat="1" applyFont="1"/>
    <xf numFmtId="0" fontId="44" fillId="0" borderId="0" xfId="0" applyFont="1"/>
    <xf numFmtId="167" fontId="2" fillId="0" borderId="0" xfId="0" applyNumberFormat="1" applyFont="1"/>
    <xf numFmtId="166" fontId="44" fillId="0" borderId="0" xfId="0" applyNumberFormat="1" applyFont="1"/>
    <xf numFmtId="167" fontId="19" fillId="0" borderId="0" xfId="1" applyNumberFormat="1" applyFont="1"/>
    <xf numFmtId="167" fontId="2" fillId="37" borderId="0" xfId="1" applyNumberFormat="1" applyFont="1" applyFill="1"/>
    <xf numFmtId="167" fontId="2" fillId="0" borderId="0" xfId="1" applyNumberFormat="1" applyFont="1" applyAlignment="1">
      <alignment wrapText="1"/>
    </xf>
    <xf numFmtId="0" fontId="8" fillId="0" borderId="0" xfId="7" applyFont="1" applyAlignment="1">
      <alignment vertical="center"/>
    </xf>
    <xf numFmtId="0" fontId="8" fillId="0" borderId="0" xfId="7" applyFont="1" applyAlignment="1">
      <alignment horizontal="center" vertical="center"/>
    </xf>
    <xf numFmtId="0" fontId="8" fillId="0" borderId="0" xfId="7" quotePrefix="1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43" fontId="8" fillId="0" borderId="0" xfId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right" vertical="center"/>
    </xf>
    <xf numFmtId="0" fontId="8" fillId="39" borderId="0" xfId="0" quotePrefix="1" applyFont="1" applyFill="1" applyAlignment="1">
      <alignment horizontal="center"/>
    </xf>
    <xf numFmtId="0" fontId="13" fillId="39" borderId="0" xfId="0" applyFont="1" applyFill="1"/>
    <xf numFmtId="167" fontId="13" fillId="39" borderId="0" xfId="1" applyNumberFormat="1" applyFont="1" applyFill="1" applyBorder="1"/>
    <xf numFmtId="168" fontId="13" fillId="39" borderId="0" xfId="1" applyNumberFormat="1" applyFont="1" applyFill="1" applyBorder="1"/>
    <xf numFmtId="169" fontId="13" fillId="39" borderId="0" xfId="1" applyNumberFormat="1" applyFont="1" applyFill="1" applyBorder="1"/>
    <xf numFmtId="169" fontId="13" fillId="39" borderId="0" xfId="0" applyNumberFormat="1" applyFont="1" applyFill="1"/>
    <xf numFmtId="0" fontId="8" fillId="0" borderId="0" xfId="9" applyFont="1" applyAlignment="1">
      <alignment vertical="center"/>
    </xf>
    <xf numFmtId="0" fontId="8" fillId="0" borderId="0" xfId="9" applyFont="1" applyAlignment="1">
      <alignment horizontal="center" vertical="center"/>
    </xf>
    <xf numFmtId="170" fontId="13" fillId="39" borderId="0" xfId="1" applyNumberFormat="1" applyFont="1" applyFill="1" applyBorder="1"/>
    <xf numFmtId="0" fontId="8" fillId="0" borderId="0" xfId="0" applyFont="1" applyAlignment="1">
      <alignment horizontal="center" vertical="center"/>
    </xf>
    <xf numFmtId="167" fontId="3" fillId="39" borderId="0" xfId="1" applyNumberFormat="1" applyFont="1" applyFill="1" applyBorder="1"/>
    <xf numFmtId="0" fontId="13" fillId="39" borderId="0" xfId="0" applyFont="1" applyFill="1" applyAlignment="1">
      <alignment horizontal="left"/>
    </xf>
    <xf numFmtId="167" fontId="13" fillId="39" borderId="0" xfId="1" applyNumberFormat="1" applyFont="1" applyFill="1" applyBorder="1" applyAlignment="1"/>
    <xf numFmtId="170" fontId="13" fillId="39" borderId="0" xfId="1" applyNumberFormat="1" applyFont="1" applyFill="1" applyBorder="1" applyAlignment="1"/>
    <xf numFmtId="168" fontId="13" fillId="39" borderId="0" xfId="1" applyNumberFormat="1" applyFont="1" applyFill="1" applyBorder="1" applyAlignment="1"/>
    <xf numFmtId="164" fontId="2" fillId="0" borderId="0" xfId="0" applyNumberFormat="1" applyFont="1"/>
    <xf numFmtId="172" fontId="2" fillId="0" borderId="0" xfId="0" applyNumberFormat="1" applyFont="1"/>
    <xf numFmtId="167" fontId="2" fillId="0" borderId="0" xfId="1" applyNumberFormat="1" applyFont="1" applyFill="1" applyBorder="1" applyAlignment="1">
      <alignment wrapText="1"/>
    </xf>
    <xf numFmtId="164" fontId="2" fillId="0" borderId="0" xfId="1" applyNumberFormat="1" applyFont="1" applyFill="1" applyBorder="1"/>
    <xf numFmtId="167" fontId="16" fillId="0" borderId="0" xfId="1" applyNumberFormat="1" applyFont="1"/>
    <xf numFmtId="167" fontId="8" fillId="2" borderId="1" xfId="1" applyNumberFormat="1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3" fontId="8" fillId="2" borderId="1" xfId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43" fontId="8" fillId="2" borderId="0" xfId="1" applyFont="1" applyFill="1" applyBorder="1" applyAlignment="1">
      <alignment horizontal="center"/>
    </xf>
  </cellXfs>
  <cellStyles count="82">
    <cellStyle name="20% - Accent1 2" xfId="51" xr:uid="{00000000-0005-0000-0000-000000000000}"/>
    <cellStyle name="20% - Accent2 2" xfId="55" xr:uid="{00000000-0005-0000-0000-000001000000}"/>
    <cellStyle name="20% - Accent3 2" xfId="59" xr:uid="{00000000-0005-0000-0000-000002000000}"/>
    <cellStyle name="20% - Accent4 2" xfId="63" xr:uid="{00000000-0005-0000-0000-000003000000}"/>
    <cellStyle name="20% - Accent5 2" xfId="67" xr:uid="{00000000-0005-0000-0000-000004000000}"/>
    <cellStyle name="20% - Accent6 2" xfId="71" xr:uid="{00000000-0005-0000-0000-000005000000}"/>
    <cellStyle name="40% - Accent1 2" xfId="52" xr:uid="{00000000-0005-0000-0000-000006000000}"/>
    <cellStyle name="40% - Accent2 2" xfId="56" xr:uid="{00000000-0005-0000-0000-000007000000}"/>
    <cellStyle name="40% - Accent3 2" xfId="60" xr:uid="{00000000-0005-0000-0000-000008000000}"/>
    <cellStyle name="40% - Accent4 2" xfId="64" xr:uid="{00000000-0005-0000-0000-000009000000}"/>
    <cellStyle name="40% - Accent5 2" xfId="68" xr:uid="{00000000-0005-0000-0000-00000A000000}"/>
    <cellStyle name="40% - Accent6 2" xfId="72" xr:uid="{00000000-0005-0000-0000-00000B000000}"/>
    <cellStyle name="60% - Accent1 2" xfId="53" xr:uid="{00000000-0005-0000-0000-00000C000000}"/>
    <cellStyle name="60% - Accent2 2" xfId="57" xr:uid="{00000000-0005-0000-0000-00000D000000}"/>
    <cellStyle name="60% - Accent3 2" xfId="61" xr:uid="{00000000-0005-0000-0000-00000E000000}"/>
    <cellStyle name="60% - Accent4 2" xfId="65" xr:uid="{00000000-0005-0000-0000-00000F000000}"/>
    <cellStyle name="60% - Accent5 2" xfId="69" xr:uid="{00000000-0005-0000-0000-000010000000}"/>
    <cellStyle name="60% - Accent6 2" xfId="73" xr:uid="{00000000-0005-0000-0000-000011000000}"/>
    <cellStyle name="Accent1 2" xfId="50" xr:uid="{00000000-0005-0000-0000-000012000000}"/>
    <cellStyle name="Accent2 2" xfId="54" xr:uid="{00000000-0005-0000-0000-000013000000}"/>
    <cellStyle name="Accent3 2" xfId="58" xr:uid="{00000000-0005-0000-0000-000014000000}"/>
    <cellStyle name="Accent4 2" xfId="62" xr:uid="{00000000-0005-0000-0000-000015000000}"/>
    <cellStyle name="Accent5 2" xfId="66" xr:uid="{00000000-0005-0000-0000-000016000000}"/>
    <cellStyle name="Accent6 2" xfId="70" xr:uid="{00000000-0005-0000-0000-000017000000}"/>
    <cellStyle name="Bad 2" xfId="40" xr:uid="{00000000-0005-0000-0000-000018000000}"/>
    <cellStyle name="Calculation 2" xfId="44" xr:uid="{00000000-0005-0000-0000-000019000000}"/>
    <cellStyle name="Check Cell 2" xfId="46" xr:uid="{00000000-0005-0000-0000-00001A000000}"/>
    <cellStyle name="Comma" xfId="1" builtinId="3"/>
    <cellStyle name="Comma 10" xfId="4" xr:uid="{00000000-0005-0000-0000-00001C000000}"/>
    <cellStyle name="Comma 10 2" xfId="79" xr:uid="{00000000-0005-0000-0000-00001D000000}"/>
    <cellStyle name="Comma 10 3" xfId="13" xr:uid="{00000000-0005-0000-0000-00001E000000}"/>
    <cellStyle name="Comma 10 4 2 4" xfId="81" xr:uid="{00000000-0005-0000-0000-00001F000000}"/>
    <cellStyle name="Comma 12" xfId="5" xr:uid="{00000000-0005-0000-0000-000020000000}"/>
    <cellStyle name="Comma 12 2" xfId="78" xr:uid="{00000000-0005-0000-0000-000021000000}"/>
    <cellStyle name="Comma 178" xfId="14" xr:uid="{00000000-0005-0000-0000-000022000000}"/>
    <cellStyle name="Comma 2" xfId="15" xr:uid="{00000000-0005-0000-0000-000023000000}"/>
    <cellStyle name="Comma 2 2" xfId="16" xr:uid="{00000000-0005-0000-0000-000024000000}"/>
    <cellStyle name="Comma 240" xfId="10" xr:uid="{00000000-0005-0000-0000-000025000000}"/>
    <cellStyle name="Comma 28" xfId="17" xr:uid="{00000000-0005-0000-0000-000026000000}"/>
    <cellStyle name="Comma 3" xfId="18" xr:uid="{00000000-0005-0000-0000-000027000000}"/>
    <cellStyle name="Comma 3 2" xfId="19" xr:uid="{00000000-0005-0000-0000-000028000000}"/>
    <cellStyle name="Comma 4" xfId="34" xr:uid="{00000000-0005-0000-0000-000029000000}"/>
    <cellStyle name="Comma 5" xfId="75" xr:uid="{00000000-0005-0000-0000-00002A000000}"/>
    <cellStyle name="Comma 6" xfId="77" xr:uid="{00000000-0005-0000-0000-00002B000000}"/>
    <cellStyle name="Comma 7" xfId="80" xr:uid="{00000000-0005-0000-0000-00002C000000}"/>
    <cellStyle name="Comma 9" xfId="8" xr:uid="{00000000-0005-0000-0000-00002D000000}"/>
    <cellStyle name="Currency 2" xfId="20" xr:uid="{00000000-0005-0000-0000-00002E000000}"/>
    <cellStyle name="Explanatory Text 2" xfId="48" xr:uid="{00000000-0005-0000-0000-00002F000000}"/>
    <cellStyle name="Good 2" xfId="39" xr:uid="{00000000-0005-0000-0000-000030000000}"/>
    <cellStyle name="Heading 1 2" xfId="35" xr:uid="{00000000-0005-0000-0000-000031000000}"/>
    <cellStyle name="Heading 2 2" xfId="36" xr:uid="{00000000-0005-0000-0000-000032000000}"/>
    <cellStyle name="Heading 3 2" xfId="37" xr:uid="{00000000-0005-0000-0000-000033000000}"/>
    <cellStyle name="Heading 4 2" xfId="38" xr:uid="{00000000-0005-0000-0000-000034000000}"/>
    <cellStyle name="Input 2" xfId="42" xr:uid="{00000000-0005-0000-0000-000035000000}"/>
    <cellStyle name="Linked Cell 2" xfId="45" xr:uid="{00000000-0005-0000-0000-000036000000}"/>
    <cellStyle name="Neutral 2" xfId="41" xr:uid="{00000000-0005-0000-0000-000037000000}"/>
    <cellStyle name="Normal" xfId="0" builtinId="0"/>
    <cellStyle name="Normal - Style1" xfId="21" xr:uid="{00000000-0005-0000-0000-000039000000}"/>
    <cellStyle name="Normal 10" xfId="76" xr:uid="{00000000-0005-0000-0000-00003A000000}"/>
    <cellStyle name="Normal 2" xfId="3" xr:uid="{00000000-0005-0000-0000-00003B000000}"/>
    <cellStyle name="Normal 2 2" xfId="22" xr:uid="{00000000-0005-0000-0000-00003C000000}"/>
    <cellStyle name="Normal 2 2 2" xfId="23" xr:uid="{00000000-0005-0000-0000-00003D000000}"/>
    <cellStyle name="Normal 2 2 38" xfId="9" xr:uid="{00000000-0005-0000-0000-00003E000000}"/>
    <cellStyle name="Normal 2 3" xfId="24" xr:uid="{00000000-0005-0000-0000-00003F000000}"/>
    <cellStyle name="Normal 3" xfId="25" xr:uid="{00000000-0005-0000-0000-000040000000}"/>
    <cellStyle name="Normal 3 2" xfId="26" xr:uid="{00000000-0005-0000-0000-000041000000}"/>
    <cellStyle name="Normal 4" xfId="27" xr:uid="{00000000-0005-0000-0000-000042000000}"/>
    <cellStyle name="Normal 4 2 2" xfId="28" xr:uid="{00000000-0005-0000-0000-000043000000}"/>
    <cellStyle name="Normal 4 2 2 10" xfId="2" xr:uid="{00000000-0005-0000-0000-000044000000}"/>
    <cellStyle name="Normal 5" xfId="29" xr:uid="{00000000-0005-0000-0000-000045000000}"/>
    <cellStyle name="Normal 6" xfId="30" xr:uid="{00000000-0005-0000-0000-000046000000}"/>
    <cellStyle name="Normal 7" xfId="31" xr:uid="{00000000-0005-0000-0000-000047000000}"/>
    <cellStyle name="Normal 8" xfId="33" xr:uid="{00000000-0005-0000-0000-000048000000}"/>
    <cellStyle name="Normal 9" xfId="7" xr:uid="{00000000-0005-0000-0000-000049000000}"/>
    <cellStyle name="Normal 9 2" xfId="74" xr:uid="{00000000-0005-0000-0000-00004A000000}"/>
    <cellStyle name="Note" xfId="12" builtinId="10" customBuiltin="1"/>
    <cellStyle name="Output 2" xfId="43" xr:uid="{00000000-0005-0000-0000-00004C000000}"/>
    <cellStyle name="Percent" xfId="6" builtinId="5"/>
    <cellStyle name="Percent 2" xfId="32" xr:uid="{00000000-0005-0000-0000-00004E000000}"/>
    <cellStyle name="Title" xfId="11" builtinId="15" customBuiltin="1"/>
    <cellStyle name="Total 2" xfId="49" xr:uid="{00000000-0005-0000-0000-000050000000}"/>
    <cellStyle name="Warning Text 2" xfId="47" xr:uid="{00000000-0005-0000-0000-00005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Z82"/>
  <sheetViews>
    <sheetView tabSelected="1" view="pageBreakPreview" zoomScaleNormal="100" zoomScaleSheetLayoutView="100" workbookViewId="0">
      <pane xSplit="1" ySplit="5" topLeftCell="B6" activePane="bottomRight" state="frozen"/>
      <selection activeCell="Q27" sqref="Q27"/>
      <selection pane="topRight" activeCell="Q27" sqref="Q27"/>
      <selection pane="bottomLeft" activeCell="Q27" sqref="Q27"/>
      <selection pane="bottomRight" activeCell="T27" sqref="T27"/>
    </sheetView>
  </sheetViews>
  <sheetFormatPr defaultRowHeight="12" x14ac:dyDescent="0.2"/>
  <cols>
    <col min="1" max="1" width="14.28515625" style="4" customWidth="1"/>
    <col min="2" max="2" width="9.7109375" style="28" customWidth="1"/>
    <col min="3" max="3" width="10.140625" style="28" customWidth="1"/>
    <col min="4" max="4" width="9.7109375" style="28" bestFit="1" customWidth="1"/>
    <col min="5" max="5" width="10.5703125" style="28" customWidth="1"/>
    <col min="6" max="6" width="11.7109375" style="28" customWidth="1"/>
    <col min="7" max="7" width="1.140625" style="4" customWidth="1"/>
    <col min="8" max="8" width="9.28515625" style="4" customWidth="1"/>
    <col min="9" max="9" width="10.28515625" style="4" customWidth="1"/>
    <col min="10" max="10" width="8.85546875" style="4" customWidth="1"/>
    <col min="11" max="11" width="10.5703125" style="4" customWidth="1"/>
    <col min="12" max="12" width="10.85546875" style="4" customWidth="1"/>
    <col min="13" max="197" width="9.140625" style="4"/>
    <col min="198" max="198" width="13.5703125" style="4" customWidth="1"/>
    <col min="199" max="199" width="9.7109375" style="4" customWidth="1"/>
    <col min="200" max="200" width="10.140625" style="4" customWidth="1"/>
    <col min="201" max="201" width="9.28515625" style="4" customWidth="1"/>
    <col min="202" max="202" width="10.5703125" style="4" customWidth="1"/>
    <col min="203" max="203" width="11.7109375" style="4" customWidth="1"/>
    <col min="204" max="204" width="1.140625" style="4" customWidth="1"/>
    <col min="205" max="205" width="9.28515625" style="4" customWidth="1"/>
    <col min="206" max="206" width="10.28515625" style="4" customWidth="1"/>
    <col min="207" max="207" width="8.85546875" style="4" customWidth="1"/>
    <col min="208" max="208" width="10.5703125" style="4" customWidth="1"/>
    <col min="209" max="209" width="10.85546875" style="4" customWidth="1"/>
    <col min="210" max="210" width="12" style="4" bestFit="1" customWidth="1"/>
    <col min="211" max="212" width="11" style="4" bestFit="1" customWidth="1"/>
    <col min="213" max="213" width="11.140625" style="4" bestFit="1" customWidth="1"/>
    <col min="214" max="214" width="10.140625" style="4" bestFit="1" customWidth="1"/>
    <col min="215" max="453" width="9.140625" style="4"/>
    <col min="454" max="454" width="13.5703125" style="4" customWidth="1"/>
    <col min="455" max="455" width="9.7109375" style="4" customWidth="1"/>
    <col min="456" max="456" width="10.140625" style="4" customWidth="1"/>
    <col min="457" max="457" width="9.28515625" style="4" customWidth="1"/>
    <col min="458" max="458" width="10.5703125" style="4" customWidth="1"/>
    <col min="459" max="459" width="11.7109375" style="4" customWidth="1"/>
    <col min="460" max="460" width="1.140625" style="4" customWidth="1"/>
    <col min="461" max="461" width="9.28515625" style="4" customWidth="1"/>
    <col min="462" max="462" width="10.28515625" style="4" customWidth="1"/>
    <col min="463" max="463" width="8.85546875" style="4" customWidth="1"/>
    <col min="464" max="464" width="10.5703125" style="4" customWidth="1"/>
    <col min="465" max="465" width="10.85546875" style="4" customWidth="1"/>
    <col min="466" max="466" width="12" style="4" bestFit="1" customWidth="1"/>
    <col min="467" max="468" width="11" style="4" bestFit="1" customWidth="1"/>
    <col min="469" max="469" width="11.140625" style="4" bestFit="1" customWidth="1"/>
    <col min="470" max="470" width="10.140625" style="4" bestFit="1" customWidth="1"/>
    <col min="471" max="709" width="9.140625" style="4"/>
    <col min="710" max="710" width="13.5703125" style="4" customWidth="1"/>
    <col min="711" max="711" width="9.7109375" style="4" customWidth="1"/>
    <col min="712" max="712" width="10.140625" style="4" customWidth="1"/>
    <col min="713" max="713" width="9.28515625" style="4" customWidth="1"/>
    <col min="714" max="714" width="10.5703125" style="4" customWidth="1"/>
    <col min="715" max="715" width="11.7109375" style="4" customWidth="1"/>
    <col min="716" max="716" width="1.140625" style="4" customWidth="1"/>
    <col min="717" max="717" width="9.28515625" style="4" customWidth="1"/>
    <col min="718" max="718" width="10.28515625" style="4" customWidth="1"/>
    <col min="719" max="719" width="8.85546875" style="4" customWidth="1"/>
    <col min="720" max="720" width="10.5703125" style="4" customWidth="1"/>
    <col min="721" max="721" width="10.85546875" style="4" customWidth="1"/>
    <col min="722" max="722" width="12" style="4" bestFit="1" customWidth="1"/>
    <col min="723" max="724" width="11" style="4" bestFit="1" customWidth="1"/>
    <col min="725" max="725" width="11.140625" style="4" bestFit="1" customWidth="1"/>
    <col min="726" max="726" width="10.140625" style="4" bestFit="1" customWidth="1"/>
    <col min="727" max="965" width="9.140625" style="4"/>
    <col min="966" max="966" width="13.5703125" style="4" customWidth="1"/>
    <col min="967" max="967" width="9.7109375" style="4" customWidth="1"/>
    <col min="968" max="968" width="10.140625" style="4" customWidth="1"/>
    <col min="969" max="969" width="9.28515625" style="4" customWidth="1"/>
    <col min="970" max="970" width="10.5703125" style="4" customWidth="1"/>
    <col min="971" max="971" width="11.7109375" style="4" customWidth="1"/>
    <col min="972" max="972" width="1.140625" style="4" customWidth="1"/>
    <col min="973" max="973" width="9.28515625" style="4" customWidth="1"/>
    <col min="974" max="974" width="10.28515625" style="4" customWidth="1"/>
    <col min="975" max="975" width="8.85546875" style="4" customWidth="1"/>
    <col min="976" max="976" width="10.5703125" style="4" customWidth="1"/>
    <col min="977" max="977" width="10.85546875" style="4" customWidth="1"/>
    <col min="978" max="978" width="12" style="4" bestFit="1" customWidth="1"/>
    <col min="979" max="980" width="11" style="4" bestFit="1" customWidth="1"/>
    <col min="981" max="981" width="11.140625" style="4" bestFit="1" customWidth="1"/>
    <col min="982" max="982" width="10.140625" style="4" bestFit="1" customWidth="1"/>
    <col min="983" max="1221" width="9.140625" style="4"/>
    <col min="1222" max="1222" width="13.5703125" style="4" customWidth="1"/>
    <col min="1223" max="1223" width="9.7109375" style="4" customWidth="1"/>
    <col min="1224" max="1224" width="10.140625" style="4" customWidth="1"/>
    <col min="1225" max="1225" width="9.28515625" style="4" customWidth="1"/>
    <col min="1226" max="1226" width="10.5703125" style="4" customWidth="1"/>
    <col min="1227" max="1227" width="11.7109375" style="4" customWidth="1"/>
    <col min="1228" max="1228" width="1.140625" style="4" customWidth="1"/>
    <col min="1229" max="1229" width="9.28515625" style="4" customWidth="1"/>
    <col min="1230" max="1230" width="10.28515625" style="4" customWidth="1"/>
    <col min="1231" max="1231" width="8.85546875" style="4" customWidth="1"/>
    <col min="1232" max="1232" width="10.5703125" style="4" customWidth="1"/>
    <col min="1233" max="1233" width="10.85546875" style="4" customWidth="1"/>
    <col min="1234" max="1234" width="12" style="4" bestFit="1" customWidth="1"/>
    <col min="1235" max="1236" width="11" style="4" bestFit="1" customWidth="1"/>
    <col min="1237" max="1237" width="11.140625" style="4" bestFit="1" customWidth="1"/>
    <col min="1238" max="1238" width="10.140625" style="4" bestFit="1" customWidth="1"/>
    <col min="1239" max="1477" width="9.140625" style="4"/>
    <col min="1478" max="1478" width="13.5703125" style="4" customWidth="1"/>
    <col min="1479" max="1479" width="9.7109375" style="4" customWidth="1"/>
    <col min="1480" max="1480" width="10.140625" style="4" customWidth="1"/>
    <col min="1481" max="1481" width="9.28515625" style="4" customWidth="1"/>
    <col min="1482" max="1482" width="10.5703125" style="4" customWidth="1"/>
    <col min="1483" max="1483" width="11.7109375" style="4" customWidth="1"/>
    <col min="1484" max="1484" width="1.140625" style="4" customWidth="1"/>
    <col min="1485" max="1485" width="9.28515625" style="4" customWidth="1"/>
    <col min="1486" max="1486" width="10.28515625" style="4" customWidth="1"/>
    <col min="1487" max="1487" width="8.85546875" style="4" customWidth="1"/>
    <col min="1488" max="1488" width="10.5703125" style="4" customWidth="1"/>
    <col min="1489" max="1489" width="10.85546875" style="4" customWidth="1"/>
    <col min="1490" max="1490" width="12" style="4" bestFit="1" customWidth="1"/>
    <col min="1491" max="1492" width="11" style="4" bestFit="1" customWidth="1"/>
    <col min="1493" max="1493" width="11.140625" style="4" bestFit="1" customWidth="1"/>
    <col min="1494" max="1494" width="10.140625" style="4" bestFit="1" customWidth="1"/>
    <col min="1495" max="1733" width="9.140625" style="4"/>
    <col min="1734" max="1734" width="13.5703125" style="4" customWidth="1"/>
    <col min="1735" max="1735" width="9.7109375" style="4" customWidth="1"/>
    <col min="1736" max="1736" width="10.140625" style="4" customWidth="1"/>
    <col min="1737" max="1737" width="9.28515625" style="4" customWidth="1"/>
    <col min="1738" max="1738" width="10.5703125" style="4" customWidth="1"/>
    <col min="1739" max="1739" width="11.7109375" style="4" customWidth="1"/>
    <col min="1740" max="1740" width="1.140625" style="4" customWidth="1"/>
    <col min="1741" max="1741" width="9.28515625" style="4" customWidth="1"/>
    <col min="1742" max="1742" width="10.28515625" style="4" customWidth="1"/>
    <col min="1743" max="1743" width="8.85546875" style="4" customWidth="1"/>
    <col min="1744" max="1744" width="10.5703125" style="4" customWidth="1"/>
    <col min="1745" max="1745" width="10.85546875" style="4" customWidth="1"/>
    <col min="1746" max="1746" width="12" style="4" bestFit="1" customWidth="1"/>
    <col min="1747" max="1748" width="11" style="4" bestFit="1" customWidth="1"/>
    <col min="1749" max="1749" width="11.140625" style="4" bestFit="1" customWidth="1"/>
    <col min="1750" max="1750" width="10.140625" style="4" bestFit="1" customWidth="1"/>
    <col min="1751" max="1989" width="9.140625" style="4"/>
    <col min="1990" max="1990" width="13.5703125" style="4" customWidth="1"/>
    <col min="1991" max="1991" width="9.7109375" style="4" customWidth="1"/>
    <col min="1992" max="1992" width="10.140625" style="4" customWidth="1"/>
    <col min="1993" max="1993" width="9.28515625" style="4" customWidth="1"/>
    <col min="1994" max="1994" width="10.5703125" style="4" customWidth="1"/>
    <col min="1995" max="1995" width="11.7109375" style="4" customWidth="1"/>
    <col min="1996" max="1996" width="1.140625" style="4" customWidth="1"/>
    <col min="1997" max="1997" width="9.28515625" style="4" customWidth="1"/>
    <col min="1998" max="1998" width="10.28515625" style="4" customWidth="1"/>
    <col min="1999" max="1999" width="8.85546875" style="4" customWidth="1"/>
    <col min="2000" max="2000" width="10.5703125" style="4" customWidth="1"/>
    <col min="2001" max="2001" width="10.85546875" style="4" customWidth="1"/>
    <col min="2002" max="2002" width="12" style="4" bestFit="1" customWidth="1"/>
    <col min="2003" max="2004" width="11" style="4" bestFit="1" customWidth="1"/>
    <col min="2005" max="2005" width="11.140625" style="4" bestFit="1" customWidth="1"/>
    <col min="2006" max="2006" width="10.140625" style="4" bestFit="1" customWidth="1"/>
    <col min="2007" max="2245" width="9.140625" style="4"/>
    <col min="2246" max="2246" width="13.5703125" style="4" customWidth="1"/>
    <col min="2247" max="2247" width="9.7109375" style="4" customWidth="1"/>
    <col min="2248" max="2248" width="10.140625" style="4" customWidth="1"/>
    <col min="2249" max="2249" width="9.28515625" style="4" customWidth="1"/>
    <col min="2250" max="2250" width="10.5703125" style="4" customWidth="1"/>
    <col min="2251" max="2251" width="11.7109375" style="4" customWidth="1"/>
    <col min="2252" max="2252" width="1.140625" style="4" customWidth="1"/>
    <col min="2253" max="2253" width="9.28515625" style="4" customWidth="1"/>
    <col min="2254" max="2254" width="10.28515625" style="4" customWidth="1"/>
    <col min="2255" max="2255" width="8.85546875" style="4" customWidth="1"/>
    <col min="2256" max="2256" width="10.5703125" style="4" customWidth="1"/>
    <col min="2257" max="2257" width="10.85546875" style="4" customWidth="1"/>
    <col min="2258" max="2258" width="12" style="4" bestFit="1" customWidth="1"/>
    <col min="2259" max="2260" width="11" style="4" bestFit="1" customWidth="1"/>
    <col min="2261" max="2261" width="11.140625" style="4" bestFit="1" customWidth="1"/>
    <col min="2262" max="2262" width="10.140625" style="4" bestFit="1" customWidth="1"/>
    <col min="2263" max="2501" width="9.140625" style="4"/>
    <col min="2502" max="2502" width="13.5703125" style="4" customWidth="1"/>
    <col min="2503" max="2503" width="9.7109375" style="4" customWidth="1"/>
    <col min="2504" max="2504" width="10.140625" style="4" customWidth="1"/>
    <col min="2505" max="2505" width="9.28515625" style="4" customWidth="1"/>
    <col min="2506" max="2506" width="10.5703125" style="4" customWidth="1"/>
    <col min="2507" max="2507" width="11.7109375" style="4" customWidth="1"/>
    <col min="2508" max="2508" width="1.140625" style="4" customWidth="1"/>
    <col min="2509" max="2509" width="9.28515625" style="4" customWidth="1"/>
    <col min="2510" max="2510" width="10.28515625" style="4" customWidth="1"/>
    <col min="2511" max="2511" width="8.85546875" style="4" customWidth="1"/>
    <col min="2512" max="2512" width="10.5703125" style="4" customWidth="1"/>
    <col min="2513" max="2513" width="10.85546875" style="4" customWidth="1"/>
    <col min="2514" max="2514" width="12" style="4" bestFit="1" customWidth="1"/>
    <col min="2515" max="2516" width="11" style="4" bestFit="1" customWidth="1"/>
    <col min="2517" max="2517" width="11.140625" style="4" bestFit="1" customWidth="1"/>
    <col min="2518" max="2518" width="10.140625" style="4" bestFit="1" customWidth="1"/>
    <col min="2519" max="2757" width="9.140625" style="4"/>
    <col min="2758" max="2758" width="13.5703125" style="4" customWidth="1"/>
    <col min="2759" max="2759" width="9.7109375" style="4" customWidth="1"/>
    <col min="2760" max="2760" width="10.140625" style="4" customWidth="1"/>
    <col min="2761" max="2761" width="9.28515625" style="4" customWidth="1"/>
    <col min="2762" max="2762" width="10.5703125" style="4" customWidth="1"/>
    <col min="2763" max="2763" width="11.7109375" style="4" customWidth="1"/>
    <col min="2764" max="2764" width="1.140625" style="4" customWidth="1"/>
    <col min="2765" max="2765" width="9.28515625" style="4" customWidth="1"/>
    <col min="2766" max="2766" width="10.28515625" style="4" customWidth="1"/>
    <col min="2767" max="2767" width="8.85546875" style="4" customWidth="1"/>
    <col min="2768" max="2768" width="10.5703125" style="4" customWidth="1"/>
    <col min="2769" max="2769" width="10.85546875" style="4" customWidth="1"/>
    <col min="2770" max="2770" width="12" style="4" bestFit="1" customWidth="1"/>
    <col min="2771" max="2772" width="11" style="4" bestFit="1" customWidth="1"/>
    <col min="2773" max="2773" width="11.140625" style="4" bestFit="1" customWidth="1"/>
    <col min="2774" max="2774" width="10.140625" style="4" bestFit="1" customWidth="1"/>
    <col min="2775" max="3013" width="9.140625" style="4"/>
    <col min="3014" max="3014" width="13.5703125" style="4" customWidth="1"/>
    <col min="3015" max="3015" width="9.7109375" style="4" customWidth="1"/>
    <col min="3016" max="3016" width="10.140625" style="4" customWidth="1"/>
    <col min="3017" max="3017" width="9.28515625" style="4" customWidth="1"/>
    <col min="3018" max="3018" width="10.5703125" style="4" customWidth="1"/>
    <col min="3019" max="3019" width="11.7109375" style="4" customWidth="1"/>
    <col min="3020" max="3020" width="1.140625" style="4" customWidth="1"/>
    <col min="3021" max="3021" width="9.28515625" style="4" customWidth="1"/>
    <col min="3022" max="3022" width="10.28515625" style="4" customWidth="1"/>
    <col min="3023" max="3023" width="8.85546875" style="4" customWidth="1"/>
    <col min="3024" max="3024" width="10.5703125" style="4" customWidth="1"/>
    <col min="3025" max="3025" width="10.85546875" style="4" customWidth="1"/>
    <col min="3026" max="3026" width="12" style="4" bestFit="1" customWidth="1"/>
    <col min="3027" max="3028" width="11" style="4" bestFit="1" customWidth="1"/>
    <col min="3029" max="3029" width="11.140625" style="4" bestFit="1" customWidth="1"/>
    <col min="3030" max="3030" width="10.140625" style="4" bestFit="1" customWidth="1"/>
    <col min="3031" max="3269" width="9.140625" style="4"/>
    <col min="3270" max="3270" width="13.5703125" style="4" customWidth="1"/>
    <col min="3271" max="3271" width="9.7109375" style="4" customWidth="1"/>
    <col min="3272" max="3272" width="10.140625" style="4" customWidth="1"/>
    <col min="3273" max="3273" width="9.28515625" style="4" customWidth="1"/>
    <col min="3274" max="3274" width="10.5703125" style="4" customWidth="1"/>
    <col min="3275" max="3275" width="11.7109375" style="4" customWidth="1"/>
    <col min="3276" max="3276" width="1.140625" style="4" customWidth="1"/>
    <col min="3277" max="3277" width="9.28515625" style="4" customWidth="1"/>
    <col min="3278" max="3278" width="10.28515625" style="4" customWidth="1"/>
    <col min="3279" max="3279" width="8.85546875" style="4" customWidth="1"/>
    <col min="3280" max="3280" width="10.5703125" style="4" customWidth="1"/>
    <col min="3281" max="3281" width="10.85546875" style="4" customWidth="1"/>
    <col min="3282" max="3282" width="12" style="4" bestFit="1" customWidth="1"/>
    <col min="3283" max="3284" width="11" style="4" bestFit="1" customWidth="1"/>
    <col min="3285" max="3285" width="11.140625" style="4" bestFit="1" customWidth="1"/>
    <col min="3286" max="3286" width="10.140625" style="4" bestFit="1" customWidth="1"/>
    <col min="3287" max="3525" width="9.140625" style="4"/>
    <col min="3526" max="3526" width="13.5703125" style="4" customWidth="1"/>
    <col min="3527" max="3527" width="9.7109375" style="4" customWidth="1"/>
    <col min="3528" max="3528" width="10.140625" style="4" customWidth="1"/>
    <col min="3529" max="3529" width="9.28515625" style="4" customWidth="1"/>
    <col min="3530" max="3530" width="10.5703125" style="4" customWidth="1"/>
    <col min="3531" max="3531" width="11.7109375" style="4" customWidth="1"/>
    <col min="3532" max="3532" width="1.140625" style="4" customWidth="1"/>
    <col min="3533" max="3533" width="9.28515625" style="4" customWidth="1"/>
    <col min="3534" max="3534" width="10.28515625" style="4" customWidth="1"/>
    <col min="3535" max="3535" width="8.85546875" style="4" customWidth="1"/>
    <col min="3536" max="3536" width="10.5703125" style="4" customWidth="1"/>
    <col min="3537" max="3537" width="10.85546875" style="4" customWidth="1"/>
    <col min="3538" max="3538" width="12" style="4" bestFit="1" customWidth="1"/>
    <col min="3539" max="3540" width="11" style="4" bestFit="1" customWidth="1"/>
    <col min="3541" max="3541" width="11.140625" style="4" bestFit="1" customWidth="1"/>
    <col min="3542" max="3542" width="10.140625" style="4" bestFit="1" customWidth="1"/>
    <col min="3543" max="3781" width="9.140625" style="4"/>
    <col min="3782" max="3782" width="13.5703125" style="4" customWidth="1"/>
    <col min="3783" max="3783" width="9.7109375" style="4" customWidth="1"/>
    <col min="3784" max="3784" width="10.140625" style="4" customWidth="1"/>
    <col min="3785" max="3785" width="9.28515625" style="4" customWidth="1"/>
    <col min="3786" max="3786" width="10.5703125" style="4" customWidth="1"/>
    <col min="3787" max="3787" width="11.7109375" style="4" customWidth="1"/>
    <col min="3788" max="3788" width="1.140625" style="4" customWidth="1"/>
    <col min="3789" max="3789" width="9.28515625" style="4" customWidth="1"/>
    <col min="3790" max="3790" width="10.28515625" style="4" customWidth="1"/>
    <col min="3791" max="3791" width="8.85546875" style="4" customWidth="1"/>
    <col min="3792" max="3792" width="10.5703125" style="4" customWidth="1"/>
    <col min="3793" max="3793" width="10.85546875" style="4" customWidth="1"/>
    <col min="3794" max="3794" width="12" style="4" bestFit="1" customWidth="1"/>
    <col min="3795" max="3796" width="11" style="4" bestFit="1" customWidth="1"/>
    <col min="3797" max="3797" width="11.140625" style="4" bestFit="1" customWidth="1"/>
    <col min="3798" max="3798" width="10.140625" style="4" bestFit="1" customWidth="1"/>
    <col min="3799" max="4037" width="9.140625" style="4"/>
    <col min="4038" max="4038" width="13.5703125" style="4" customWidth="1"/>
    <col min="4039" max="4039" width="9.7109375" style="4" customWidth="1"/>
    <col min="4040" max="4040" width="10.140625" style="4" customWidth="1"/>
    <col min="4041" max="4041" width="9.28515625" style="4" customWidth="1"/>
    <col min="4042" max="4042" width="10.5703125" style="4" customWidth="1"/>
    <col min="4043" max="4043" width="11.7109375" style="4" customWidth="1"/>
    <col min="4044" max="4044" width="1.140625" style="4" customWidth="1"/>
    <col min="4045" max="4045" width="9.28515625" style="4" customWidth="1"/>
    <col min="4046" max="4046" width="10.28515625" style="4" customWidth="1"/>
    <col min="4047" max="4047" width="8.85546875" style="4" customWidth="1"/>
    <col min="4048" max="4048" width="10.5703125" style="4" customWidth="1"/>
    <col min="4049" max="4049" width="10.85546875" style="4" customWidth="1"/>
    <col min="4050" max="4050" width="12" style="4" bestFit="1" customWidth="1"/>
    <col min="4051" max="4052" width="11" style="4" bestFit="1" customWidth="1"/>
    <col min="4053" max="4053" width="11.140625" style="4" bestFit="1" customWidth="1"/>
    <col min="4054" max="4054" width="10.140625" style="4" bestFit="1" customWidth="1"/>
    <col min="4055" max="4293" width="9.140625" style="4"/>
    <col min="4294" max="4294" width="13.5703125" style="4" customWidth="1"/>
    <col min="4295" max="4295" width="9.7109375" style="4" customWidth="1"/>
    <col min="4296" max="4296" width="10.140625" style="4" customWidth="1"/>
    <col min="4297" max="4297" width="9.28515625" style="4" customWidth="1"/>
    <col min="4298" max="4298" width="10.5703125" style="4" customWidth="1"/>
    <col min="4299" max="4299" width="11.7109375" style="4" customWidth="1"/>
    <col min="4300" max="4300" width="1.140625" style="4" customWidth="1"/>
    <col min="4301" max="4301" width="9.28515625" style="4" customWidth="1"/>
    <col min="4302" max="4302" width="10.28515625" style="4" customWidth="1"/>
    <col min="4303" max="4303" width="8.85546875" style="4" customWidth="1"/>
    <col min="4304" max="4304" width="10.5703125" style="4" customWidth="1"/>
    <col min="4305" max="4305" width="10.85546875" style="4" customWidth="1"/>
    <col min="4306" max="4306" width="12" style="4" bestFit="1" customWidth="1"/>
    <col min="4307" max="4308" width="11" style="4" bestFit="1" customWidth="1"/>
    <col min="4309" max="4309" width="11.140625" style="4" bestFit="1" customWidth="1"/>
    <col min="4310" max="4310" width="10.140625" style="4" bestFit="1" customWidth="1"/>
    <col min="4311" max="4549" width="9.140625" style="4"/>
    <col min="4550" max="4550" width="13.5703125" style="4" customWidth="1"/>
    <col min="4551" max="4551" width="9.7109375" style="4" customWidth="1"/>
    <col min="4552" max="4552" width="10.140625" style="4" customWidth="1"/>
    <col min="4553" max="4553" width="9.28515625" style="4" customWidth="1"/>
    <col min="4554" max="4554" width="10.5703125" style="4" customWidth="1"/>
    <col min="4555" max="4555" width="11.7109375" style="4" customWidth="1"/>
    <col min="4556" max="4556" width="1.140625" style="4" customWidth="1"/>
    <col min="4557" max="4557" width="9.28515625" style="4" customWidth="1"/>
    <col min="4558" max="4558" width="10.28515625" style="4" customWidth="1"/>
    <col min="4559" max="4559" width="8.85546875" style="4" customWidth="1"/>
    <col min="4560" max="4560" width="10.5703125" style="4" customWidth="1"/>
    <col min="4561" max="4561" width="10.85546875" style="4" customWidth="1"/>
    <col min="4562" max="4562" width="12" style="4" bestFit="1" customWidth="1"/>
    <col min="4563" max="4564" width="11" style="4" bestFit="1" customWidth="1"/>
    <col min="4565" max="4565" width="11.140625" style="4" bestFit="1" customWidth="1"/>
    <col min="4566" max="4566" width="10.140625" style="4" bestFit="1" customWidth="1"/>
    <col min="4567" max="4805" width="9.140625" style="4"/>
    <col min="4806" max="4806" width="13.5703125" style="4" customWidth="1"/>
    <col min="4807" max="4807" width="9.7109375" style="4" customWidth="1"/>
    <col min="4808" max="4808" width="10.140625" style="4" customWidth="1"/>
    <col min="4809" max="4809" width="9.28515625" style="4" customWidth="1"/>
    <col min="4810" max="4810" width="10.5703125" style="4" customWidth="1"/>
    <col min="4811" max="4811" width="11.7109375" style="4" customWidth="1"/>
    <col min="4812" max="4812" width="1.140625" style="4" customWidth="1"/>
    <col min="4813" max="4813" width="9.28515625" style="4" customWidth="1"/>
    <col min="4814" max="4814" width="10.28515625" style="4" customWidth="1"/>
    <col min="4815" max="4815" width="8.85546875" style="4" customWidth="1"/>
    <col min="4816" max="4816" width="10.5703125" style="4" customWidth="1"/>
    <col min="4817" max="4817" width="10.85546875" style="4" customWidth="1"/>
    <col min="4818" max="4818" width="12" style="4" bestFit="1" customWidth="1"/>
    <col min="4819" max="4820" width="11" style="4" bestFit="1" customWidth="1"/>
    <col min="4821" max="4821" width="11.140625" style="4" bestFit="1" customWidth="1"/>
    <col min="4822" max="4822" width="10.140625" style="4" bestFit="1" customWidth="1"/>
    <col min="4823" max="5061" width="9.140625" style="4"/>
    <col min="5062" max="5062" width="13.5703125" style="4" customWidth="1"/>
    <col min="5063" max="5063" width="9.7109375" style="4" customWidth="1"/>
    <col min="5064" max="5064" width="10.140625" style="4" customWidth="1"/>
    <col min="5065" max="5065" width="9.28515625" style="4" customWidth="1"/>
    <col min="5066" max="5066" width="10.5703125" style="4" customWidth="1"/>
    <col min="5067" max="5067" width="11.7109375" style="4" customWidth="1"/>
    <col min="5068" max="5068" width="1.140625" style="4" customWidth="1"/>
    <col min="5069" max="5069" width="9.28515625" style="4" customWidth="1"/>
    <col min="5070" max="5070" width="10.28515625" style="4" customWidth="1"/>
    <col min="5071" max="5071" width="8.85546875" style="4" customWidth="1"/>
    <col min="5072" max="5072" width="10.5703125" style="4" customWidth="1"/>
    <col min="5073" max="5073" width="10.85546875" style="4" customWidth="1"/>
    <col min="5074" max="5074" width="12" style="4" bestFit="1" customWidth="1"/>
    <col min="5075" max="5076" width="11" style="4" bestFit="1" customWidth="1"/>
    <col min="5077" max="5077" width="11.140625" style="4" bestFit="1" customWidth="1"/>
    <col min="5078" max="5078" width="10.140625" style="4" bestFit="1" customWidth="1"/>
    <col min="5079" max="5317" width="9.140625" style="4"/>
    <col min="5318" max="5318" width="13.5703125" style="4" customWidth="1"/>
    <col min="5319" max="5319" width="9.7109375" style="4" customWidth="1"/>
    <col min="5320" max="5320" width="10.140625" style="4" customWidth="1"/>
    <col min="5321" max="5321" width="9.28515625" style="4" customWidth="1"/>
    <col min="5322" max="5322" width="10.5703125" style="4" customWidth="1"/>
    <col min="5323" max="5323" width="11.7109375" style="4" customWidth="1"/>
    <col min="5324" max="5324" width="1.140625" style="4" customWidth="1"/>
    <col min="5325" max="5325" width="9.28515625" style="4" customWidth="1"/>
    <col min="5326" max="5326" width="10.28515625" style="4" customWidth="1"/>
    <col min="5327" max="5327" width="8.85546875" style="4" customWidth="1"/>
    <col min="5328" max="5328" width="10.5703125" style="4" customWidth="1"/>
    <col min="5329" max="5329" width="10.85546875" style="4" customWidth="1"/>
    <col min="5330" max="5330" width="12" style="4" bestFit="1" customWidth="1"/>
    <col min="5331" max="5332" width="11" style="4" bestFit="1" customWidth="1"/>
    <col min="5333" max="5333" width="11.140625" style="4" bestFit="1" customWidth="1"/>
    <col min="5334" max="5334" width="10.140625" style="4" bestFit="1" customWidth="1"/>
    <col min="5335" max="5573" width="9.140625" style="4"/>
    <col min="5574" max="5574" width="13.5703125" style="4" customWidth="1"/>
    <col min="5575" max="5575" width="9.7109375" style="4" customWidth="1"/>
    <col min="5576" max="5576" width="10.140625" style="4" customWidth="1"/>
    <col min="5577" max="5577" width="9.28515625" style="4" customWidth="1"/>
    <col min="5578" max="5578" width="10.5703125" style="4" customWidth="1"/>
    <col min="5579" max="5579" width="11.7109375" style="4" customWidth="1"/>
    <col min="5580" max="5580" width="1.140625" style="4" customWidth="1"/>
    <col min="5581" max="5581" width="9.28515625" style="4" customWidth="1"/>
    <col min="5582" max="5582" width="10.28515625" style="4" customWidth="1"/>
    <col min="5583" max="5583" width="8.85546875" style="4" customWidth="1"/>
    <col min="5584" max="5584" width="10.5703125" style="4" customWidth="1"/>
    <col min="5585" max="5585" width="10.85546875" style="4" customWidth="1"/>
    <col min="5586" max="5586" width="12" style="4" bestFit="1" customWidth="1"/>
    <col min="5587" max="5588" width="11" style="4" bestFit="1" customWidth="1"/>
    <col min="5589" max="5589" width="11.140625" style="4" bestFit="1" customWidth="1"/>
    <col min="5590" max="5590" width="10.140625" style="4" bestFit="1" customWidth="1"/>
    <col min="5591" max="5829" width="9.140625" style="4"/>
    <col min="5830" max="5830" width="13.5703125" style="4" customWidth="1"/>
    <col min="5831" max="5831" width="9.7109375" style="4" customWidth="1"/>
    <col min="5832" max="5832" width="10.140625" style="4" customWidth="1"/>
    <col min="5833" max="5833" width="9.28515625" style="4" customWidth="1"/>
    <col min="5834" max="5834" width="10.5703125" style="4" customWidth="1"/>
    <col min="5835" max="5835" width="11.7109375" style="4" customWidth="1"/>
    <col min="5836" max="5836" width="1.140625" style="4" customWidth="1"/>
    <col min="5837" max="5837" width="9.28515625" style="4" customWidth="1"/>
    <col min="5838" max="5838" width="10.28515625" style="4" customWidth="1"/>
    <col min="5839" max="5839" width="8.85546875" style="4" customWidth="1"/>
    <col min="5840" max="5840" width="10.5703125" style="4" customWidth="1"/>
    <col min="5841" max="5841" width="10.85546875" style="4" customWidth="1"/>
    <col min="5842" max="5842" width="12" style="4" bestFit="1" customWidth="1"/>
    <col min="5843" max="5844" width="11" style="4" bestFit="1" customWidth="1"/>
    <col min="5845" max="5845" width="11.140625" style="4" bestFit="1" customWidth="1"/>
    <col min="5846" max="5846" width="10.140625" style="4" bestFit="1" customWidth="1"/>
    <col min="5847" max="6085" width="9.140625" style="4"/>
    <col min="6086" max="6086" width="13.5703125" style="4" customWidth="1"/>
    <col min="6087" max="6087" width="9.7109375" style="4" customWidth="1"/>
    <col min="6088" max="6088" width="10.140625" style="4" customWidth="1"/>
    <col min="6089" max="6089" width="9.28515625" style="4" customWidth="1"/>
    <col min="6090" max="6090" width="10.5703125" style="4" customWidth="1"/>
    <col min="6091" max="6091" width="11.7109375" style="4" customWidth="1"/>
    <col min="6092" max="6092" width="1.140625" style="4" customWidth="1"/>
    <col min="6093" max="6093" width="9.28515625" style="4" customWidth="1"/>
    <col min="6094" max="6094" width="10.28515625" style="4" customWidth="1"/>
    <col min="6095" max="6095" width="8.85546875" style="4" customWidth="1"/>
    <col min="6096" max="6096" width="10.5703125" style="4" customWidth="1"/>
    <col min="6097" max="6097" width="10.85546875" style="4" customWidth="1"/>
    <col min="6098" max="6098" width="12" style="4" bestFit="1" customWidth="1"/>
    <col min="6099" max="6100" width="11" style="4" bestFit="1" customWidth="1"/>
    <col min="6101" max="6101" width="11.140625" style="4" bestFit="1" customWidth="1"/>
    <col min="6102" max="6102" width="10.140625" style="4" bestFit="1" customWidth="1"/>
    <col min="6103" max="6341" width="9.140625" style="4"/>
    <col min="6342" max="6342" width="13.5703125" style="4" customWidth="1"/>
    <col min="6343" max="6343" width="9.7109375" style="4" customWidth="1"/>
    <col min="6344" max="6344" width="10.140625" style="4" customWidth="1"/>
    <col min="6345" max="6345" width="9.28515625" style="4" customWidth="1"/>
    <col min="6346" max="6346" width="10.5703125" style="4" customWidth="1"/>
    <col min="6347" max="6347" width="11.7109375" style="4" customWidth="1"/>
    <col min="6348" max="6348" width="1.140625" style="4" customWidth="1"/>
    <col min="6349" max="6349" width="9.28515625" style="4" customWidth="1"/>
    <col min="6350" max="6350" width="10.28515625" style="4" customWidth="1"/>
    <col min="6351" max="6351" width="8.85546875" style="4" customWidth="1"/>
    <col min="6352" max="6352" width="10.5703125" style="4" customWidth="1"/>
    <col min="6353" max="6353" width="10.85546875" style="4" customWidth="1"/>
    <col min="6354" max="6354" width="12" style="4" bestFit="1" customWidth="1"/>
    <col min="6355" max="6356" width="11" style="4" bestFit="1" customWidth="1"/>
    <col min="6357" max="6357" width="11.140625" style="4" bestFit="1" customWidth="1"/>
    <col min="6358" max="6358" width="10.140625" style="4" bestFit="1" customWidth="1"/>
    <col min="6359" max="6597" width="9.140625" style="4"/>
    <col min="6598" max="6598" width="13.5703125" style="4" customWidth="1"/>
    <col min="6599" max="6599" width="9.7109375" style="4" customWidth="1"/>
    <col min="6600" max="6600" width="10.140625" style="4" customWidth="1"/>
    <col min="6601" max="6601" width="9.28515625" style="4" customWidth="1"/>
    <col min="6602" max="6602" width="10.5703125" style="4" customWidth="1"/>
    <col min="6603" max="6603" width="11.7109375" style="4" customWidth="1"/>
    <col min="6604" max="6604" width="1.140625" style="4" customWidth="1"/>
    <col min="6605" max="6605" width="9.28515625" style="4" customWidth="1"/>
    <col min="6606" max="6606" width="10.28515625" style="4" customWidth="1"/>
    <col min="6607" max="6607" width="8.85546875" style="4" customWidth="1"/>
    <col min="6608" max="6608" width="10.5703125" style="4" customWidth="1"/>
    <col min="6609" max="6609" width="10.85546875" style="4" customWidth="1"/>
    <col min="6610" max="6610" width="12" style="4" bestFit="1" customWidth="1"/>
    <col min="6611" max="6612" width="11" style="4" bestFit="1" customWidth="1"/>
    <col min="6613" max="6613" width="11.140625" style="4" bestFit="1" customWidth="1"/>
    <col min="6614" max="6614" width="10.140625" style="4" bestFit="1" customWidth="1"/>
    <col min="6615" max="6853" width="9.140625" style="4"/>
    <col min="6854" max="6854" width="13.5703125" style="4" customWidth="1"/>
    <col min="6855" max="6855" width="9.7109375" style="4" customWidth="1"/>
    <col min="6856" max="6856" width="10.140625" style="4" customWidth="1"/>
    <col min="6857" max="6857" width="9.28515625" style="4" customWidth="1"/>
    <col min="6858" max="6858" width="10.5703125" style="4" customWidth="1"/>
    <col min="6859" max="6859" width="11.7109375" style="4" customWidth="1"/>
    <col min="6860" max="6860" width="1.140625" style="4" customWidth="1"/>
    <col min="6861" max="6861" width="9.28515625" style="4" customWidth="1"/>
    <col min="6862" max="6862" width="10.28515625" style="4" customWidth="1"/>
    <col min="6863" max="6863" width="8.85546875" style="4" customWidth="1"/>
    <col min="6864" max="6864" width="10.5703125" style="4" customWidth="1"/>
    <col min="6865" max="6865" width="10.85546875" style="4" customWidth="1"/>
    <col min="6866" max="6866" width="12" style="4" bestFit="1" customWidth="1"/>
    <col min="6867" max="6868" width="11" style="4" bestFit="1" customWidth="1"/>
    <col min="6869" max="6869" width="11.140625" style="4" bestFit="1" customWidth="1"/>
    <col min="6870" max="6870" width="10.140625" style="4" bestFit="1" customWidth="1"/>
    <col min="6871" max="7109" width="9.140625" style="4"/>
    <col min="7110" max="7110" width="13.5703125" style="4" customWidth="1"/>
    <col min="7111" max="7111" width="9.7109375" style="4" customWidth="1"/>
    <col min="7112" max="7112" width="10.140625" style="4" customWidth="1"/>
    <col min="7113" max="7113" width="9.28515625" style="4" customWidth="1"/>
    <col min="7114" max="7114" width="10.5703125" style="4" customWidth="1"/>
    <col min="7115" max="7115" width="11.7109375" style="4" customWidth="1"/>
    <col min="7116" max="7116" width="1.140625" style="4" customWidth="1"/>
    <col min="7117" max="7117" width="9.28515625" style="4" customWidth="1"/>
    <col min="7118" max="7118" width="10.28515625" style="4" customWidth="1"/>
    <col min="7119" max="7119" width="8.85546875" style="4" customWidth="1"/>
    <col min="7120" max="7120" width="10.5703125" style="4" customWidth="1"/>
    <col min="7121" max="7121" width="10.85546875" style="4" customWidth="1"/>
    <col min="7122" max="7122" width="12" style="4" bestFit="1" customWidth="1"/>
    <col min="7123" max="7124" width="11" style="4" bestFit="1" customWidth="1"/>
    <col min="7125" max="7125" width="11.140625" style="4" bestFit="1" customWidth="1"/>
    <col min="7126" max="7126" width="10.140625" style="4" bestFit="1" customWidth="1"/>
    <col min="7127" max="7365" width="9.140625" style="4"/>
    <col min="7366" max="7366" width="13.5703125" style="4" customWidth="1"/>
    <col min="7367" max="7367" width="9.7109375" style="4" customWidth="1"/>
    <col min="7368" max="7368" width="10.140625" style="4" customWidth="1"/>
    <col min="7369" max="7369" width="9.28515625" style="4" customWidth="1"/>
    <col min="7370" max="7370" width="10.5703125" style="4" customWidth="1"/>
    <col min="7371" max="7371" width="11.7109375" style="4" customWidth="1"/>
    <col min="7372" max="7372" width="1.140625" style="4" customWidth="1"/>
    <col min="7373" max="7373" width="9.28515625" style="4" customWidth="1"/>
    <col min="7374" max="7374" width="10.28515625" style="4" customWidth="1"/>
    <col min="7375" max="7375" width="8.85546875" style="4" customWidth="1"/>
    <col min="7376" max="7376" width="10.5703125" style="4" customWidth="1"/>
    <col min="7377" max="7377" width="10.85546875" style="4" customWidth="1"/>
    <col min="7378" max="7378" width="12" style="4" bestFit="1" customWidth="1"/>
    <col min="7379" max="7380" width="11" style="4" bestFit="1" customWidth="1"/>
    <col min="7381" max="7381" width="11.140625" style="4" bestFit="1" customWidth="1"/>
    <col min="7382" max="7382" width="10.140625" style="4" bestFit="1" customWidth="1"/>
    <col min="7383" max="7621" width="9.140625" style="4"/>
    <col min="7622" max="7622" width="13.5703125" style="4" customWidth="1"/>
    <col min="7623" max="7623" width="9.7109375" style="4" customWidth="1"/>
    <col min="7624" max="7624" width="10.140625" style="4" customWidth="1"/>
    <col min="7625" max="7625" width="9.28515625" style="4" customWidth="1"/>
    <col min="7626" max="7626" width="10.5703125" style="4" customWidth="1"/>
    <col min="7627" max="7627" width="11.7109375" style="4" customWidth="1"/>
    <col min="7628" max="7628" width="1.140625" style="4" customWidth="1"/>
    <col min="7629" max="7629" width="9.28515625" style="4" customWidth="1"/>
    <col min="7630" max="7630" width="10.28515625" style="4" customWidth="1"/>
    <col min="7631" max="7631" width="8.85546875" style="4" customWidth="1"/>
    <col min="7632" max="7632" width="10.5703125" style="4" customWidth="1"/>
    <col min="7633" max="7633" width="10.85546875" style="4" customWidth="1"/>
    <col min="7634" max="7634" width="12" style="4" bestFit="1" customWidth="1"/>
    <col min="7635" max="7636" width="11" style="4" bestFit="1" customWidth="1"/>
    <col min="7637" max="7637" width="11.140625" style="4" bestFit="1" customWidth="1"/>
    <col min="7638" max="7638" width="10.140625" style="4" bestFit="1" customWidth="1"/>
    <col min="7639" max="7877" width="9.140625" style="4"/>
    <col min="7878" max="7878" width="13.5703125" style="4" customWidth="1"/>
    <col min="7879" max="7879" width="9.7109375" style="4" customWidth="1"/>
    <col min="7880" max="7880" width="10.140625" style="4" customWidth="1"/>
    <col min="7881" max="7881" width="9.28515625" style="4" customWidth="1"/>
    <col min="7882" max="7882" width="10.5703125" style="4" customWidth="1"/>
    <col min="7883" max="7883" width="11.7109375" style="4" customWidth="1"/>
    <col min="7884" max="7884" width="1.140625" style="4" customWidth="1"/>
    <col min="7885" max="7885" width="9.28515625" style="4" customWidth="1"/>
    <col min="7886" max="7886" width="10.28515625" style="4" customWidth="1"/>
    <col min="7887" max="7887" width="8.85546875" style="4" customWidth="1"/>
    <col min="7888" max="7888" width="10.5703125" style="4" customWidth="1"/>
    <col min="7889" max="7889" width="10.85546875" style="4" customWidth="1"/>
    <col min="7890" max="7890" width="12" style="4" bestFit="1" customWidth="1"/>
    <col min="7891" max="7892" width="11" style="4" bestFit="1" customWidth="1"/>
    <col min="7893" max="7893" width="11.140625" style="4" bestFit="1" customWidth="1"/>
    <col min="7894" max="7894" width="10.140625" style="4" bestFit="1" customWidth="1"/>
    <col min="7895" max="8133" width="9.140625" style="4"/>
    <col min="8134" max="8134" width="13.5703125" style="4" customWidth="1"/>
    <col min="8135" max="8135" width="9.7109375" style="4" customWidth="1"/>
    <col min="8136" max="8136" width="10.140625" style="4" customWidth="1"/>
    <col min="8137" max="8137" width="9.28515625" style="4" customWidth="1"/>
    <col min="8138" max="8138" width="10.5703125" style="4" customWidth="1"/>
    <col min="8139" max="8139" width="11.7109375" style="4" customWidth="1"/>
    <col min="8140" max="8140" width="1.140625" style="4" customWidth="1"/>
    <col min="8141" max="8141" width="9.28515625" style="4" customWidth="1"/>
    <col min="8142" max="8142" width="10.28515625" style="4" customWidth="1"/>
    <col min="8143" max="8143" width="8.85546875" style="4" customWidth="1"/>
    <col min="8144" max="8144" width="10.5703125" style="4" customWidth="1"/>
    <col min="8145" max="8145" width="10.85546875" style="4" customWidth="1"/>
    <col min="8146" max="8146" width="12" style="4" bestFit="1" customWidth="1"/>
    <col min="8147" max="8148" width="11" style="4" bestFit="1" customWidth="1"/>
    <col min="8149" max="8149" width="11.140625" style="4" bestFit="1" customWidth="1"/>
    <col min="8150" max="8150" width="10.140625" style="4" bestFit="1" customWidth="1"/>
    <col min="8151" max="8389" width="9.140625" style="4"/>
    <col min="8390" max="8390" width="13.5703125" style="4" customWidth="1"/>
    <col min="8391" max="8391" width="9.7109375" style="4" customWidth="1"/>
    <col min="8392" max="8392" width="10.140625" style="4" customWidth="1"/>
    <col min="8393" max="8393" width="9.28515625" style="4" customWidth="1"/>
    <col min="8394" max="8394" width="10.5703125" style="4" customWidth="1"/>
    <col min="8395" max="8395" width="11.7109375" style="4" customWidth="1"/>
    <col min="8396" max="8396" width="1.140625" style="4" customWidth="1"/>
    <col min="8397" max="8397" width="9.28515625" style="4" customWidth="1"/>
    <col min="8398" max="8398" width="10.28515625" style="4" customWidth="1"/>
    <col min="8399" max="8399" width="8.85546875" style="4" customWidth="1"/>
    <col min="8400" max="8400" width="10.5703125" style="4" customWidth="1"/>
    <col min="8401" max="8401" width="10.85546875" style="4" customWidth="1"/>
    <col min="8402" max="8402" width="12" style="4" bestFit="1" customWidth="1"/>
    <col min="8403" max="8404" width="11" style="4" bestFit="1" customWidth="1"/>
    <col min="8405" max="8405" width="11.140625" style="4" bestFit="1" customWidth="1"/>
    <col min="8406" max="8406" width="10.140625" style="4" bestFit="1" customWidth="1"/>
    <col min="8407" max="8645" width="9.140625" style="4"/>
    <col min="8646" max="8646" width="13.5703125" style="4" customWidth="1"/>
    <col min="8647" max="8647" width="9.7109375" style="4" customWidth="1"/>
    <col min="8648" max="8648" width="10.140625" style="4" customWidth="1"/>
    <col min="8649" max="8649" width="9.28515625" style="4" customWidth="1"/>
    <col min="8650" max="8650" width="10.5703125" style="4" customWidth="1"/>
    <col min="8651" max="8651" width="11.7109375" style="4" customWidth="1"/>
    <col min="8652" max="8652" width="1.140625" style="4" customWidth="1"/>
    <col min="8653" max="8653" width="9.28515625" style="4" customWidth="1"/>
    <col min="8654" max="8654" width="10.28515625" style="4" customWidth="1"/>
    <col min="8655" max="8655" width="8.85546875" style="4" customWidth="1"/>
    <col min="8656" max="8656" width="10.5703125" style="4" customWidth="1"/>
    <col min="8657" max="8657" width="10.85546875" style="4" customWidth="1"/>
    <col min="8658" max="8658" width="12" style="4" bestFit="1" customWidth="1"/>
    <col min="8659" max="8660" width="11" style="4" bestFit="1" customWidth="1"/>
    <col min="8661" max="8661" width="11.140625" style="4" bestFit="1" customWidth="1"/>
    <col min="8662" max="8662" width="10.140625" style="4" bestFit="1" customWidth="1"/>
    <col min="8663" max="8901" width="9.140625" style="4"/>
    <col min="8902" max="8902" width="13.5703125" style="4" customWidth="1"/>
    <col min="8903" max="8903" width="9.7109375" style="4" customWidth="1"/>
    <col min="8904" max="8904" width="10.140625" style="4" customWidth="1"/>
    <col min="8905" max="8905" width="9.28515625" style="4" customWidth="1"/>
    <col min="8906" max="8906" width="10.5703125" style="4" customWidth="1"/>
    <col min="8907" max="8907" width="11.7109375" style="4" customWidth="1"/>
    <col min="8908" max="8908" width="1.140625" style="4" customWidth="1"/>
    <col min="8909" max="8909" width="9.28515625" style="4" customWidth="1"/>
    <col min="8910" max="8910" width="10.28515625" style="4" customWidth="1"/>
    <col min="8911" max="8911" width="8.85546875" style="4" customWidth="1"/>
    <col min="8912" max="8912" width="10.5703125" style="4" customWidth="1"/>
    <col min="8913" max="8913" width="10.85546875" style="4" customWidth="1"/>
    <col min="8914" max="8914" width="12" style="4" bestFit="1" customWidth="1"/>
    <col min="8915" max="8916" width="11" style="4" bestFit="1" customWidth="1"/>
    <col min="8917" max="8917" width="11.140625" style="4" bestFit="1" customWidth="1"/>
    <col min="8918" max="8918" width="10.140625" style="4" bestFit="1" customWidth="1"/>
    <col min="8919" max="9157" width="9.140625" style="4"/>
    <col min="9158" max="9158" width="13.5703125" style="4" customWidth="1"/>
    <col min="9159" max="9159" width="9.7109375" style="4" customWidth="1"/>
    <col min="9160" max="9160" width="10.140625" style="4" customWidth="1"/>
    <col min="9161" max="9161" width="9.28515625" style="4" customWidth="1"/>
    <col min="9162" max="9162" width="10.5703125" style="4" customWidth="1"/>
    <col min="9163" max="9163" width="11.7109375" style="4" customWidth="1"/>
    <col min="9164" max="9164" width="1.140625" style="4" customWidth="1"/>
    <col min="9165" max="9165" width="9.28515625" style="4" customWidth="1"/>
    <col min="9166" max="9166" width="10.28515625" style="4" customWidth="1"/>
    <col min="9167" max="9167" width="8.85546875" style="4" customWidth="1"/>
    <col min="9168" max="9168" width="10.5703125" style="4" customWidth="1"/>
    <col min="9169" max="9169" width="10.85546875" style="4" customWidth="1"/>
    <col min="9170" max="9170" width="12" style="4" bestFit="1" customWidth="1"/>
    <col min="9171" max="9172" width="11" style="4" bestFit="1" customWidth="1"/>
    <col min="9173" max="9173" width="11.140625" style="4" bestFit="1" customWidth="1"/>
    <col min="9174" max="9174" width="10.140625" style="4" bestFit="1" customWidth="1"/>
    <col min="9175" max="9413" width="9.140625" style="4"/>
    <col min="9414" max="9414" width="13.5703125" style="4" customWidth="1"/>
    <col min="9415" max="9415" width="9.7109375" style="4" customWidth="1"/>
    <col min="9416" max="9416" width="10.140625" style="4" customWidth="1"/>
    <col min="9417" max="9417" width="9.28515625" style="4" customWidth="1"/>
    <col min="9418" max="9418" width="10.5703125" style="4" customWidth="1"/>
    <col min="9419" max="9419" width="11.7109375" style="4" customWidth="1"/>
    <col min="9420" max="9420" width="1.140625" style="4" customWidth="1"/>
    <col min="9421" max="9421" width="9.28515625" style="4" customWidth="1"/>
    <col min="9422" max="9422" width="10.28515625" style="4" customWidth="1"/>
    <col min="9423" max="9423" width="8.85546875" style="4" customWidth="1"/>
    <col min="9424" max="9424" width="10.5703125" style="4" customWidth="1"/>
    <col min="9425" max="9425" width="10.85546875" style="4" customWidth="1"/>
    <col min="9426" max="9426" width="12" style="4" bestFit="1" customWidth="1"/>
    <col min="9427" max="9428" width="11" style="4" bestFit="1" customWidth="1"/>
    <col min="9429" max="9429" width="11.140625" style="4" bestFit="1" customWidth="1"/>
    <col min="9430" max="9430" width="10.140625" style="4" bestFit="1" customWidth="1"/>
    <col min="9431" max="9669" width="9.140625" style="4"/>
    <col min="9670" max="9670" width="13.5703125" style="4" customWidth="1"/>
    <col min="9671" max="9671" width="9.7109375" style="4" customWidth="1"/>
    <col min="9672" max="9672" width="10.140625" style="4" customWidth="1"/>
    <col min="9673" max="9673" width="9.28515625" style="4" customWidth="1"/>
    <col min="9674" max="9674" width="10.5703125" style="4" customWidth="1"/>
    <col min="9675" max="9675" width="11.7109375" style="4" customWidth="1"/>
    <col min="9676" max="9676" width="1.140625" style="4" customWidth="1"/>
    <col min="9677" max="9677" width="9.28515625" style="4" customWidth="1"/>
    <col min="9678" max="9678" width="10.28515625" style="4" customWidth="1"/>
    <col min="9679" max="9679" width="8.85546875" style="4" customWidth="1"/>
    <col min="9680" max="9680" width="10.5703125" style="4" customWidth="1"/>
    <col min="9681" max="9681" width="10.85546875" style="4" customWidth="1"/>
    <col min="9682" max="9682" width="12" style="4" bestFit="1" customWidth="1"/>
    <col min="9683" max="9684" width="11" style="4" bestFit="1" customWidth="1"/>
    <col min="9685" max="9685" width="11.140625" style="4" bestFit="1" customWidth="1"/>
    <col min="9686" max="9686" width="10.140625" style="4" bestFit="1" customWidth="1"/>
    <col min="9687" max="9925" width="9.140625" style="4"/>
    <col min="9926" max="9926" width="13.5703125" style="4" customWidth="1"/>
    <col min="9927" max="9927" width="9.7109375" style="4" customWidth="1"/>
    <col min="9928" max="9928" width="10.140625" style="4" customWidth="1"/>
    <col min="9929" max="9929" width="9.28515625" style="4" customWidth="1"/>
    <col min="9930" max="9930" width="10.5703125" style="4" customWidth="1"/>
    <col min="9931" max="9931" width="11.7109375" style="4" customWidth="1"/>
    <col min="9932" max="9932" width="1.140625" style="4" customWidth="1"/>
    <col min="9933" max="9933" width="9.28515625" style="4" customWidth="1"/>
    <col min="9934" max="9934" width="10.28515625" style="4" customWidth="1"/>
    <col min="9935" max="9935" width="8.85546875" style="4" customWidth="1"/>
    <col min="9936" max="9936" width="10.5703125" style="4" customWidth="1"/>
    <col min="9937" max="9937" width="10.85546875" style="4" customWidth="1"/>
    <col min="9938" max="9938" width="12" style="4" bestFit="1" customWidth="1"/>
    <col min="9939" max="9940" width="11" style="4" bestFit="1" customWidth="1"/>
    <col min="9941" max="9941" width="11.140625" style="4" bestFit="1" customWidth="1"/>
    <col min="9942" max="9942" width="10.140625" style="4" bestFit="1" customWidth="1"/>
    <col min="9943" max="10181" width="9.140625" style="4"/>
    <col min="10182" max="10182" width="13.5703125" style="4" customWidth="1"/>
    <col min="10183" max="10183" width="9.7109375" style="4" customWidth="1"/>
    <col min="10184" max="10184" width="10.140625" style="4" customWidth="1"/>
    <col min="10185" max="10185" width="9.28515625" style="4" customWidth="1"/>
    <col min="10186" max="10186" width="10.5703125" style="4" customWidth="1"/>
    <col min="10187" max="10187" width="11.7109375" style="4" customWidth="1"/>
    <col min="10188" max="10188" width="1.140625" style="4" customWidth="1"/>
    <col min="10189" max="10189" width="9.28515625" style="4" customWidth="1"/>
    <col min="10190" max="10190" width="10.28515625" style="4" customWidth="1"/>
    <col min="10191" max="10191" width="8.85546875" style="4" customWidth="1"/>
    <col min="10192" max="10192" width="10.5703125" style="4" customWidth="1"/>
    <col min="10193" max="10193" width="10.85546875" style="4" customWidth="1"/>
    <col min="10194" max="10194" width="12" style="4" bestFit="1" customWidth="1"/>
    <col min="10195" max="10196" width="11" style="4" bestFit="1" customWidth="1"/>
    <col min="10197" max="10197" width="11.140625" style="4" bestFit="1" customWidth="1"/>
    <col min="10198" max="10198" width="10.140625" style="4" bestFit="1" customWidth="1"/>
    <col min="10199" max="10437" width="9.140625" style="4"/>
    <col min="10438" max="10438" width="13.5703125" style="4" customWidth="1"/>
    <col min="10439" max="10439" width="9.7109375" style="4" customWidth="1"/>
    <col min="10440" max="10440" width="10.140625" style="4" customWidth="1"/>
    <col min="10441" max="10441" width="9.28515625" style="4" customWidth="1"/>
    <col min="10442" max="10442" width="10.5703125" style="4" customWidth="1"/>
    <col min="10443" max="10443" width="11.7109375" style="4" customWidth="1"/>
    <col min="10444" max="10444" width="1.140625" style="4" customWidth="1"/>
    <col min="10445" max="10445" width="9.28515625" style="4" customWidth="1"/>
    <col min="10446" max="10446" width="10.28515625" style="4" customWidth="1"/>
    <col min="10447" max="10447" width="8.85546875" style="4" customWidth="1"/>
    <col min="10448" max="10448" width="10.5703125" style="4" customWidth="1"/>
    <col min="10449" max="10449" width="10.85546875" style="4" customWidth="1"/>
    <col min="10450" max="10450" width="12" style="4" bestFit="1" customWidth="1"/>
    <col min="10451" max="10452" width="11" style="4" bestFit="1" customWidth="1"/>
    <col min="10453" max="10453" width="11.140625" style="4" bestFit="1" customWidth="1"/>
    <col min="10454" max="10454" width="10.140625" style="4" bestFit="1" customWidth="1"/>
    <col min="10455" max="10693" width="9.140625" style="4"/>
    <col min="10694" max="10694" width="13.5703125" style="4" customWidth="1"/>
    <col min="10695" max="10695" width="9.7109375" style="4" customWidth="1"/>
    <col min="10696" max="10696" width="10.140625" style="4" customWidth="1"/>
    <col min="10697" max="10697" width="9.28515625" style="4" customWidth="1"/>
    <col min="10698" max="10698" width="10.5703125" style="4" customWidth="1"/>
    <col min="10699" max="10699" width="11.7109375" style="4" customWidth="1"/>
    <col min="10700" max="10700" width="1.140625" style="4" customWidth="1"/>
    <col min="10701" max="10701" width="9.28515625" style="4" customWidth="1"/>
    <col min="10702" max="10702" width="10.28515625" style="4" customWidth="1"/>
    <col min="10703" max="10703" width="8.85546875" style="4" customWidth="1"/>
    <col min="10704" max="10704" width="10.5703125" style="4" customWidth="1"/>
    <col min="10705" max="10705" width="10.85546875" style="4" customWidth="1"/>
    <col min="10706" max="10706" width="12" style="4" bestFit="1" customWidth="1"/>
    <col min="10707" max="10708" width="11" style="4" bestFit="1" customWidth="1"/>
    <col min="10709" max="10709" width="11.140625" style="4" bestFit="1" customWidth="1"/>
    <col min="10710" max="10710" width="10.140625" style="4" bestFit="1" customWidth="1"/>
    <col min="10711" max="10949" width="9.140625" style="4"/>
    <col min="10950" max="10950" width="13.5703125" style="4" customWidth="1"/>
    <col min="10951" max="10951" width="9.7109375" style="4" customWidth="1"/>
    <col min="10952" max="10952" width="10.140625" style="4" customWidth="1"/>
    <col min="10953" max="10953" width="9.28515625" style="4" customWidth="1"/>
    <col min="10954" max="10954" width="10.5703125" style="4" customWidth="1"/>
    <col min="10955" max="10955" width="11.7109375" style="4" customWidth="1"/>
    <col min="10956" max="10956" width="1.140625" style="4" customWidth="1"/>
    <col min="10957" max="10957" width="9.28515625" style="4" customWidth="1"/>
    <col min="10958" max="10958" width="10.28515625" style="4" customWidth="1"/>
    <col min="10959" max="10959" width="8.85546875" style="4" customWidth="1"/>
    <col min="10960" max="10960" width="10.5703125" style="4" customWidth="1"/>
    <col min="10961" max="10961" width="10.85546875" style="4" customWidth="1"/>
    <col min="10962" max="10962" width="12" style="4" bestFit="1" customWidth="1"/>
    <col min="10963" max="10964" width="11" style="4" bestFit="1" customWidth="1"/>
    <col min="10965" max="10965" width="11.140625" style="4" bestFit="1" customWidth="1"/>
    <col min="10966" max="10966" width="10.140625" style="4" bestFit="1" customWidth="1"/>
    <col min="10967" max="11205" width="9.140625" style="4"/>
    <col min="11206" max="11206" width="13.5703125" style="4" customWidth="1"/>
    <col min="11207" max="11207" width="9.7109375" style="4" customWidth="1"/>
    <col min="11208" max="11208" width="10.140625" style="4" customWidth="1"/>
    <col min="11209" max="11209" width="9.28515625" style="4" customWidth="1"/>
    <col min="11210" max="11210" width="10.5703125" style="4" customWidth="1"/>
    <col min="11211" max="11211" width="11.7109375" style="4" customWidth="1"/>
    <col min="11212" max="11212" width="1.140625" style="4" customWidth="1"/>
    <col min="11213" max="11213" width="9.28515625" style="4" customWidth="1"/>
    <col min="11214" max="11214" width="10.28515625" style="4" customWidth="1"/>
    <col min="11215" max="11215" width="8.85546875" style="4" customWidth="1"/>
    <col min="11216" max="11216" width="10.5703125" style="4" customWidth="1"/>
    <col min="11217" max="11217" width="10.85546875" style="4" customWidth="1"/>
    <col min="11218" max="11218" width="12" style="4" bestFit="1" customWidth="1"/>
    <col min="11219" max="11220" width="11" style="4" bestFit="1" customWidth="1"/>
    <col min="11221" max="11221" width="11.140625" style="4" bestFit="1" customWidth="1"/>
    <col min="11222" max="11222" width="10.140625" style="4" bestFit="1" customWidth="1"/>
    <col min="11223" max="11461" width="9.140625" style="4"/>
    <col min="11462" max="11462" width="13.5703125" style="4" customWidth="1"/>
    <col min="11463" max="11463" width="9.7109375" style="4" customWidth="1"/>
    <col min="11464" max="11464" width="10.140625" style="4" customWidth="1"/>
    <col min="11465" max="11465" width="9.28515625" style="4" customWidth="1"/>
    <col min="11466" max="11466" width="10.5703125" style="4" customWidth="1"/>
    <col min="11467" max="11467" width="11.7109375" style="4" customWidth="1"/>
    <col min="11468" max="11468" width="1.140625" style="4" customWidth="1"/>
    <col min="11469" max="11469" width="9.28515625" style="4" customWidth="1"/>
    <col min="11470" max="11470" width="10.28515625" style="4" customWidth="1"/>
    <col min="11471" max="11471" width="8.85546875" style="4" customWidth="1"/>
    <col min="11472" max="11472" width="10.5703125" style="4" customWidth="1"/>
    <col min="11473" max="11473" width="10.85546875" style="4" customWidth="1"/>
    <col min="11474" max="11474" width="12" style="4" bestFit="1" customWidth="1"/>
    <col min="11475" max="11476" width="11" style="4" bestFit="1" customWidth="1"/>
    <col min="11477" max="11477" width="11.140625" style="4" bestFit="1" customWidth="1"/>
    <col min="11478" max="11478" width="10.140625" style="4" bestFit="1" customWidth="1"/>
    <col min="11479" max="11717" width="9.140625" style="4"/>
    <col min="11718" max="11718" width="13.5703125" style="4" customWidth="1"/>
    <col min="11719" max="11719" width="9.7109375" style="4" customWidth="1"/>
    <col min="11720" max="11720" width="10.140625" style="4" customWidth="1"/>
    <col min="11721" max="11721" width="9.28515625" style="4" customWidth="1"/>
    <col min="11722" max="11722" width="10.5703125" style="4" customWidth="1"/>
    <col min="11723" max="11723" width="11.7109375" style="4" customWidth="1"/>
    <col min="11724" max="11724" width="1.140625" style="4" customWidth="1"/>
    <col min="11725" max="11725" width="9.28515625" style="4" customWidth="1"/>
    <col min="11726" max="11726" width="10.28515625" style="4" customWidth="1"/>
    <col min="11727" max="11727" width="8.85546875" style="4" customWidth="1"/>
    <col min="11728" max="11728" width="10.5703125" style="4" customWidth="1"/>
    <col min="11729" max="11729" width="10.85546875" style="4" customWidth="1"/>
    <col min="11730" max="11730" width="12" style="4" bestFit="1" customWidth="1"/>
    <col min="11731" max="11732" width="11" style="4" bestFit="1" customWidth="1"/>
    <col min="11733" max="11733" width="11.140625" style="4" bestFit="1" customWidth="1"/>
    <col min="11734" max="11734" width="10.140625" style="4" bestFit="1" customWidth="1"/>
    <col min="11735" max="11973" width="9.140625" style="4"/>
    <col min="11974" max="11974" width="13.5703125" style="4" customWidth="1"/>
    <col min="11975" max="11975" width="9.7109375" style="4" customWidth="1"/>
    <col min="11976" max="11976" width="10.140625" style="4" customWidth="1"/>
    <col min="11977" max="11977" width="9.28515625" style="4" customWidth="1"/>
    <col min="11978" max="11978" width="10.5703125" style="4" customWidth="1"/>
    <col min="11979" max="11979" width="11.7109375" style="4" customWidth="1"/>
    <col min="11980" max="11980" width="1.140625" style="4" customWidth="1"/>
    <col min="11981" max="11981" width="9.28515625" style="4" customWidth="1"/>
    <col min="11982" max="11982" width="10.28515625" style="4" customWidth="1"/>
    <col min="11983" max="11983" width="8.85546875" style="4" customWidth="1"/>
    <col min="11984" max="11984" width="10.5703125" style="4" customWidth="1"/>
    <col min="11985" max="11985" width="10.85546875" style="4" customWidth="1"/>
    <col min="11986" max="11986" width="12" style="4" bestFit="1" customWidth="1"/>
    <col min="11987" max="11988" width="11" style="4" bestFit="1" customWidth="1"/>
    <col min="11989" max="11989" width="11.140625" style="4" bestFit="1" customWidth="1"/>
    <col min="11990" max="11990" width="10.140625" style="4" bestFit="1" customWidth="1"/>
    <col min="11991" max="12229" width="9.140625" style="4"/>
    <col min="12230" max="12230" width="13.5703125" style="4" customWidth="1"/>
    <col min="12231" max="12231" width="9.7109375" style="4" customWidth="1"/>
    <col min="12232" max="12232" width="10.140625" style="4" customWidth="1"/>
    <col min="12233" max="12233" width="9.28515625" style="4" customWidth="1"/>
    <col min="12234" max="12234" width="10.5703125" style="4" customWidth="1"/>
    <col min="12235" max="12235" width="11.7109375" style="4" customWidth="1"/>
    <col min="12236" max="12236" width="1.140625" style="4" customWidth="1"/>
    <col min="12237" max="12237" width="9.28515625" style="4" customWidth="1"/>
    <col min="12238" max="12238" width="10.28515625" style="4" customWidth="1"/>
    <col min="12239" max="12239" width="8.85546875" style="4" customWidth="1"/>
    <col min="12240" max="12240" width="10.5703125" style="4" customWidth="1"/>
    <col min="12241" max="12241" width="10.85546875" style="4" customWidth="1"/>
    <col min="12242" max="12242" width="12" style="4" bestFit="1" customWidth="1"/>
    <col min="12243" max="12244" width="11" style="4" bestFit="1" customWidth="1"/>
    <col min="12245" max="12245" width="11.140625" style="4" bestFit="1" customWidth="1"/>
    <col min="12246" max="12246" width="10.140625" style="4" bestFit="1" customWidth="1"/>
    <col min="12247" max="12485" width="9.140625" style="4"/>
    <col min="12486" max="12486" width="13.5703125" style="4" customWidth="1"/>
    <col min="12487" max="12487" width="9.7109375" style="4" customWidth="1"/>
    <col min="12488" max="12488" width="10.140625" style="4" customWidth="1"/>
    <col min="12489" max="12489" width="9.28515625" style="4" customWidth="1"/>
    <col min="12490" max="12490" width="10.5703125" style="4" customWidth="1"/>
    <col min="12491" max="12491" width="11.7109375" style="4" customWidth="1"/>
    <col min="12492" max="12492" width="1.140625" style="4" customWidth="1"/>
    <col min="12493" max="12493" width="9.28515625" style="4" customWidth="1"/>
    <col min="12494" max="12494" width="10.28515625" style="4" customWidth="1"/>
    <col min="12495" max="12495" width="8.85546875" style="4" customWidth="1"/>
    <col min="12496" max="12496" width="10.5703125" style="4" customWidth="1"/>
    <col min="12497" max="12497" width="10.85546875" style="4" customWidth="1"/>
    <col min="12498" max="12498" width="12" style="4" bestFit="1" customWidth="1"/>
    <col min="12499" max="12500" width="11" style="4" bestFit="1" customWidth="1"/>
    <col min="12501" max="12501" width="11.140625" style="4" bestFit="1" customWidth="1"/>
    <col min="12502" max="12502" width="10.140625" style="4" bestFit="1" customWidth="1"/>
    <col min="12503" max="12741" width="9.140625" style="4"/>
    <col min="12742" max="12742" width="13.5703125" style="4" customWidth="1"/>
    <col min="12743" max="12743" width="9.7109375" style="4" customWidth="1"/>
    <col min="12744" max="12744" width="10.140625" style="4" customWidth="1"/>
    <col min="12745" max="12745" width="9.28515625" style="4" customWidth="1"/>
    <col min="12746" max="12746" width="10.5703125" style="4" customWidth="1"/>
    <col min="12747" max="12747" width="11.7109375" style="4" customWidth="1"/>
    <col min="12748" max="12748" width="1.140625" style="4" customWidth="1"/>
    <col min="12749" max="12749" width="9.28515625" style="4" customWidth="1"/>
    <col min="12750" max="12750" width="10.28515625" style="4" customWidth="1"/>
    <col min="12751" max="12751" width="8.85546875" style="4" customWidth="1"/>
    <col min="12752" max="12752" width="10.5703125" style="4" customWidth="1"/>
    <col min="12753" max="12753" width="10.85546875" style="4" customWidth="1"/>
    <col min="12754" max="12754" width="12" style="4" bestFit="1" customWidth="1"/>
    <col min="12755" max="12756" width="11" style="4" bestFit="1" customWidth="1"/>
    <col min="12757" max="12757" width="11.140625" style="4" bestFit="1" customWidth="1"/>
    <col min="12758" max="12758" width="10.140625" style="4" bestFit="1" customWidth="1"/>
    <col min="12759" max="12997" width="9.140625" style="4"/>
    <col min="12998" max="12998" width="13.5703125" style="4" customWidth="1"/>
    <col min="12999" max="12999" width="9.7109375" style="4" customWidth="1"/>
    <col min="13000" max="13000" width="10.140625" style="4" customWidth="1"/>
    <col min="13001" max="13001" width="9.28515625" style="4" customWidth="1"/>
    <col min="13002" max="13002" width="10.5703125" style="4" customWidth="1"/>
    <col min="13003" max="13003" width="11.7109375" style="4" customWidth="1"/>
    <col min="13004" max="13004" width="1.140625" style="4" customWidth="1"/>
    <col min="13005" max="13005" width="9.28515625" style="4" customWidth="1"/>
    <col min="13006" max="13006" width="10.28515625" style="4" customWidth="1"/>
    <col min="13007" max="13007" width="8.85546875" style="4" customWidth="1"/>
    <col min="13008" max="13008" width="10.5703125" style="4" customWidth="1"/>
    <col min="13009" max="13009" width="10.85546875" style="4" customWidth="1"/>
    <col min="13010" max="13010" width="12" style="4" bestFit="1" customWidth="1"/>
    <col min="13011" max="13012" width="11" style="4" bestFit="1" customWidth="1"/>
    <col min="13013" max="13013" width="11.140625" style="4" bestFit="1" customWidth="1"/>
    <col min="13014" max="13014" width="10.140625" style="4" bestFit="1" customWidth="1"/>
    <col min="13015" max="13253" width="9.140625" style="4"/>
    <col min="13254" max="13254" width="13.5703125" style="4" customWidth="1"/>
    <col min="13255" max="13255" width="9.7109375" style="4" customWidth="1"/>
    <col min="13256" max="13256" width="10.140625" style="4" customWidth="1"/>
    <col min="13257" max="13257" width="9.28515625" style="4" customWidth="1"/>
    <col min="13258" max="13258" width="10.5703125" style="4" customWidth="1"/>
    <col min="13259" max="13259" width="11.7109375" style="4" customWidth="1"/>
    <col min="13260" max="13260" width="1.140625" style="4" customWidth="1"/>
    <col min="13261" max="13261" width="9.28515625" style="4" customWidth="1"/>
    <col min="13262" max="13262" width="10.28515625" style="4" customWidth="1"/>
    <col min="13263" max="13263" width="8.85546875" style="4" customWidth="1"/>
    <col min="13264" max="13264" width="10.5703125" style="4" customWidth="1"/>
    <col min="13265" max="13265" width="10.85546875" style="4" customWidth="1"/>
    <col min="13266" max="13266" width="12" style="4" bestFit="1" customWidth="1"/>
    <col min="13267" max="13268" width="11" style="4" bestFit="1" customWidth="1"/>
    <col min="13269" max="13269" width="11.140625" style="4" bestFit="1" customWidth="1"/>
    <col min="13270" max="13270" width="10.140625" style="4" bestFit="1" customWidth="1"/>
    <col min="13271" max="13509" width="9.140625" style="4"/>
    <col min="13510" max="13510" width="13.5703125" style="4" customWidth="1"/>
    <col min="13511" max="13511" width="9.7109375" style="4" customWidth="1"/>
    <col min="13512" max="13512" width="10.140625" style="4" customWidth="1"/>
    <col min="13513" max="13513" width="9.28515625" style="4" customWidth="1"/>
    <col min="13514" max="13514" width="10.5703125" style="4" customWidth="1"/>
    <col min="13515" max="13515" width="11.7109375" style="4" customWidth="1"/>
    <col min="13516" max="13516" width="1.140625" style="4" customWidth="1"/>
    <col min="13517" max="13517" width="9.28515625" style="4" customWidth="1"/>
    <col min="13518" max="13518" width="10.28515625" style="4" customWidth="1"/>
    <col min="13519" max="13519" width="8.85546875" style="4" customWidth="1"/>
    <col min="13520" max="13520" width="10.5703125" style="4" customWidth="1"/>
    <col min="13521" max="13521" width="10.85546875" style="4" customWidth="1"/>
    <col min="13522" max="13522" width="12" style="4" bestFit="1" customWidth="1"/>
    <col min="13523" max="13524" width="11" style="4" bestFit="1" customWidth="1"/>
    <col min="13525" max="13525" width="11.140625" style="4" bestFit="1" customWidth="1"/>
    <col min="13526" max="13526" width="10.140625" style="4" bestFit="1" customWidth="1"/>
    <col min="13527" max="13765" width="9.140625" style="4"/>
    <col min="13766" max="13766" width="13.5703125" style="4" customWidth="1"/>
    <col min="13767" max="13767" width="9.7109375" style="4" customWidth="1"/>
    <col min="13768" max="13768" width="10.140625" style="4" customWidth="1"/>
    <col min="13769" max="13769" width="9.28515625" style="4" customWidth="1"/>
    <col min="13770" max="13770" width="10.5703125" style="4" customWidth="1"/>
    <col min="13771" max="13771" width="11.7109375" style="4" customWidth="1"/>
    <col min="13772" max="13772" width="1.140625" style="4" customWidth="1"/>
    <col min="13773" max="13773" width="9.28515625" style="4" customWidth="1"/>
    <col min="13774" max="13774" width="10.28515625" style="4" customWidth="1"/>
    <col min="13775" max="13775" width="8.85546875" style="4" customWidth="1"/>
    <col min="13776" max="13776" width="10.5703125" style="4" customWidth="1"/>
    <col min="13777" max="13777" width="10.85546875" style="4" customWidth="1"/>
    <col min="13778" max="13778" width="12" style="4" bestFit="1" customWidth="1"/>
    <col min="13779" max="13780" width="11" style="4" bestFit="1" customWidth="1"/>
    <col min="13781" max="13781" width="11.140625" style="4" bestFit="1" customWidth="1"/>
    <col min="13782" max="13782" width="10.140625" style="4" bestFit="1" customWidth="1"/>
    <col min="13783" max="14021" width="9.140625" style="4"/>
    <col min="14022" max="14022" width="13.5703125" style="4" customWidth="1"/>
    <col min="14023" max="14023" width="9.7109375" style="4" customWidth="1"/>
    <col min="14024" max="14024" width="10.140625" style="4" customWidth="1"/>
    <col min="14025" max="14025" width="9.28515625" style="4" customWidth="1"/>
    <col min="14026" max="14026" width="10.5703125" style="4" customWidth="1"/>
    <col min="14027" max="14027" width="11.7109375" style="4" customWidth="1"/>
    <col min="14028" max="14028" width="1.140625" style="4" customWidth="1"/>
    <col min="14029" max="14029" width="9.28515625" style="4" customWidth="1"/>
    <col min="14030" max="14030" width="10.28515625" style="4" customWidth="1"/>
    <col min="14031" max="14031" width="8.85546875" style="4" customWidth="1"/>
    <col min="14032" max="14032" width="10.5703125" style="4" customWidth="1"/>
    <col min="14033" max="14033" width="10.85546875" style="4" customWidth="1"/>
    <col min="14034" max="14034" width="12" style="4" bestFit="1" customWidth="1"/>
    <col min="14035" max="14036" width="11" style="4" bestFit="1" customWidth="1"/>
    <col min="14037" max="14037" width="11.140625" style="4" bestFit="1" customWidth="1"/>
    <col min="14038" max="14038" width="10.140625" style="4" bestFit="1" customWidth="1"/>
    <col min="14039" max="14277" width="9.140625" style="4"/>
    <col min="14278" max="14278" width="13.5703125" style="4" customWidth="1"/>
    <col min="14279" max="14279" width="9.7109375" style="4" customWidth="1"/>
    <col min="14280" max="14280" width="10.140625" style="4" customWidth="1"/>
    <col min="14281" max="14281" width="9.28515625" style="4" customWidth="1"/>
    <col min="14282" max="14282" width="10.5703125" style="4" customWidth="1"/>
    <col min="14283" max="14283" width="11.7109375" style="4" customWidth="1"/>
    <col min="14284" max="14284" width="1.140625" style="4" customWidth="1"/>
    <col min="14285" max="14285" width="9.28515625" style="4" customWidth="1"/>
    <col min="14286" max="14286" width="10.28515625" style="4" customWidth="1"/>
    <col min="14287" max="14287" width="8.85546875" style="4" customWidth="1"/>
    <col min="14288" max="14288" width="10.5703125" style="4" customWidth="1"/>
    <col min="14289" max="14289" width="10.85546875" style="4" customWidth="1"/>
    <col min="14290" max="14290" width="12" style="4" bestFit="1" customWidth="1"/>
    <col min="14291" max="14292" width="11" style="4" bestFit="1" customWidth="1"/>
    <col min="14293" max="14293" width="11.140625" style="4" bestFit="1" customWidth="1"/>
    <col min="14294" max="14294" width="10.140625" style="4" bestFit="1" customWidth="1"/>
    <col min="14295" max="14533" width="9.140625" style="4"/>
    <col min="14534" max="14534" width="13.5703125" style="4" customWidth="1"/>
    <col min="14535" max="14535" width="9.7109375" style="4" customWidth="1"/>
    <col min="14536" max="14536" width="10.140625" style="4" customWidth="1"/>
    <col min="14537" max="14537" width="9.28515625" style="4" customWidth="1"/>
    <col min="14538" max="14538" width="10.5703125" style="4" customWidth="1"/>
    <col min="14539" max="14539" width="11.7109375" style="4" customWidth="1"/>
    <col min="14540" max="14540" width="1.140625" style="4" customWidth="1"/>
    <col min="14541" max="14541" width="9.28515625" style="4" customWidth="1"/>
    <col min="14542" max="14542" width="10.28515625" style="4" customWidth="1"/>
    <col min="14543" max="14543" width="8.85546875" style="4" customWidth="1"/>
    <col min="14544" max="14544" width="10.5703125" style="4" customWidth="1"/>
    <col min="14545" max="14545" width="10.85546875" style="4" customWidth="1"/>
    <col min="14546" max="14546" width="12" style="4" bestFit="1" customWidth="1"/>
    <col min="14547" max="14548" width="11" style="4" bestFit="1" customWidth="1"/>
    <col min="14549" max="14549" width="11.140625" style="4" bestFit="1" customWidth="1"/>
    <col min="14550" max="14550" width="10.140625" style="4" bestFit="1" customWidth="1"/>
    <col min="14551" max="14789" width="9.140625" style="4"/>
    <col min="14790" max="14790" width="13.5703125" style="4" customWidth="1"/>
    <col min="14791" max="14791" width="9.7109375" style="4" customWidth="1"/>
    <col min="14792" max="14792" width="10.140625" style="4" customWidth="1"/>
    <col min="14793" max="14793" width="9.28515625" style="4" customWidth="1"/>
    <col min="14794" max="14794" width="10.5703125" style="4" customWidth="1"/>
    <col min="14795" max="14795" width="11.7109375" style="4" customWidth="1"/>
    <col min="14796" max="14796" width="1.140625" style="4" customWidth="1"/>
    <col min="14797" max="14797" width="9.28515625" style="4" customWidth="1"/>
    <col min="14798" max="14798" width="10.28515625" style="4" customWidth="1"/>
    <col min="14799" max="14799" width="8.85546875" style="4" customWidth="1"/>
    <col min="14800" max="14800" width="10.5703125" style="4" customWidth="1"/>
    <col min="14801" max="14801" width="10.85546875" style="4" customWidth="1"/>
    <col min="14802" max="14802" width="12" style="4" bestFit="1" customWidth="1"/>
    <col min="14803" max="14804" width="11" style="4" bestFit="1" customWidth="1"/>
    <col min="14805" max="14805" width="11.140625" style="4" bestFit="1" customWidth="1"/>
    <col min="14806" max="14806" width="10.140625" style="4" bestFit="1" customWidth="1"/>
    <col min="14807" max="15045" width="9.140625" style="4"/>
    <col min="15046" max="15046" width="13.5703125" style="4" customWidth="1"/>
    <col min="15047" max="15047" width="9.7109375" style="4" customWidth="1"/>
    <col min="15048" max="15048" width="10.140625" style="4" customWidth="1"/>
    <col min="15049" max="15049" width="9.28515625" style="4" customWidth="1"/>
    <col min="15050" max="15050" width="10.5703125" style="4" customWidth="1"/>
    <col min="15051" max="15051" width="11.7109375" style="4" customWidth="1"/>
    <col min="15052" max="15052" width="1.140625" style="4" customWidth="1"/>
    <col min="15053" max="15053" width="9.28515625" style="4" customWidth="1"/>
    <col min="15054" max="15054" width="10.28515625" style="4" customWidth="1"/>
    <col min="15055" max="15055" width="8.85546875" style="4" customWidth="1"/>
    <col min="15056" max="15056" width="10.5703125" style="4" customWidth="1"/>
    <col min="15057" max="15057" width="10.85546875" style="4" customWidth="1"/>
    <col min="15058" max="15058" width="12" style="4" bestFit="1" customWidth="1"/>
    <col min="15059" max="15060" width="11" style="4" bestFit="1" customWidth="1"/>
    <col min="15061" max="15061" width="11.140625" style="4" bestFit="1" customWidth="1"/>
    <col min="15062" max="15062" width="10.140625" style="4" bestFit="1" customWidth="1"/>
    <col min="15063" max="15301" width="9.140625" style="4"/>
    <col min="15302" max="15302" width="13.5703125" style="4" customWidth="1"/>
    <col min="15303" max="15303" width="9.7109375" style="4" customWidth="1"/>
    <col min="15304" max="15304" width="10.140625" style="4" customWidth="1"/>
    <col min="15305" max="15305" width="9.28515625" style="4" customWidth="1"/>
    <col min="15306" max="15306" width="10.5703125" style="4" customWidth="1"/>
    <col min="15307" max="15307" width="11.7109375" style="4" customWidth="1"/>
    <col min="15308" max="15308" width="1.140625" style="4" customWidth="1"/>
    <col min="15309" max="15309" width="9.28515625" style="4" customWidth="1"/>
    <col min="15310" max="15310" width="10.28515625" style="4" customWidth="1"/>
    <col min="15311" max="15311" width="8.85546875" style="4" customWidth="1"/>
    <col min="15312" max="15312" width="10.5703125" style="4" customWidth="1"/>
    <col min="15313" max="15313" width="10.85546875" style="4" customWidth="1"/>
    <col min="15314" max="15314" width="12" style="4" bestFit="1" customWidth="1"/>
    <col min="15315" max="15316" width="11" style="4" bestFit="1" customWidth="1"/>
    <col min="15317" max="15317" width="11.140625" style="4" bestFit="1" customWidth="1"/>
    <col min="15318" max="15318" width="10.140625" style="4" bestFit="1" customWidth="1"/>
    <col min="15319" max="15557" width="9.140625" style="4"/>
    <col min="15558" max="15558" width="13.5703125" style="4" customWidth="1"/>
    <col min="15559" max="15559" width="9.7109375" style="4" customWidth="1"/>
    <col min="15560" max="15560" width="10.140625" style="4" customWidth="1"/>
    <col min="15561" max="15561" width="9.28515625" style="4" customWidth="1"/>
    <col min="15562" max="15562" width="10.5703125" style="4" customWidth="1"/>
    <col min="15563" max="15563" width="11.7109375" style="4" customWidth="1"/>
    <col min="15564" max="15564" width="1.140625" style="4" customWidth="1"/>
    <col min="15565" max="15565" width="9.28515625" style="4" customWidth="1"/>
    <col min="15566" max="15566" width="10.28515625" style="4" customWidth="1"/>
    <col min="15567" max="15567" width="8.85546875" style="4" customWidth="1"/>
    <col min="15568" max="15568" width="10.5703125" style="4" customWidth="1"/>
    <col min="15569" max="15569" width="10.85546875" style="4" customWidth="1"/>
    <col min="15570" max="15570" width="12" style="4" bestFit="1" customWidth="1"/>
    <col min="15571" max="15572" width="11" style="4" bestFit="1" customWidth="1"/>
    <col min="15573" max="15573" width="11.140625" style="4" bestFit="1" customWidth="1"/>
    <col min="15574" max="15574" width="10.140625" style="4" bestFit="1" customWidth="1"/>
    <col min="15575" max="15813" width="9.140625" style="4"/>
    <col min="15814" max="15814" width="13.5703125" style="4" customWidth="1"/>
    <col min="15815" max="15815" width="9.7109375" style="4" customWidth="1"/>
    <col min="15816" max="15816" width="10.140625" style="4" customWidth="1"/>
    <col min="15817" max="15817" width="9.28515625" style="4" customWidth="1"/>
    <col min="15818" max="15818" width="10.5703125" style="4" customWidth="1"/>
    <col min="15819" max="15819" width="11.7109375" style="4" customWidth="1"/>
    <col min="15820" max="15820" width="1.140625" style="4" customWidth="1"/>
    <col min="15821" max="15821" width="9.28515625" style="4" customWidth="1"/>
    <col min="15822" max="15822" width="10.28515625" style="4" customWidth="1"/>
    <col min="15823" max="15823" width="8.85546875" style="4" customWidth="1"/>
    <col min="15824" max="15824" width="10.5703125" style="4" customWidth="1"/>
    <col min="15825" max="15825" width="10.85546875" style="4" customWidth="1"/>
    <col min="15826" max="15826" width="12" style="4" bestFit="1" customWidth="1"/>
    <col min="15827" max="15828" width="11" style="4" bestFit="1" customWidth="1"/>
    <col min="15829" max="15829" width="11.140625" style="4" bestFit="1" customWidth="1"/>
    <col min="15830" max="15830" width="10.140625" style="4" bestFit="1" customWidth="1"/>
    <col min="15831" max="16069" width="9.140625" style="4"/>
    <col min="16070" max="16070" width="13.5703125" style="4" customWidth="1"/>
    <col min="16071" max="16071" width="9.7109375" style="4" customWidth="1"/>
    <col min="16072" max="16072" width="10.140625" style="4" customWidth="1"/>
    <col min="16073" max="16073" width="9.28515625" style="4" customWidth="1"/>
    <col min="16074" max="16074" width="10.5703125" style="4" customWidth="1"/>
    <col min="16075" max="16075" width="11.7109375" style="4" customWidth="1"/>
    <col min="16076" max="16076" width="1.140625" style="4" customWidth="1"/>
    <col min="16077" max="16077" width="9.28515625" style="4" customWidth="1"/>
    <col min="16078" max="16078" width="10.28515625" style="4" customWidth="1"/>
    <col min="16079" max="16079" width="8.85546875" style="4" customWidth="1"/>
    <col min="16080" max="16080" width="10.5703125" style="4" customWidth="1"/>
    <col min="16081" max="16081" width="10.85546875" style="4" customWidth="1"/>
    <col min="16082" max="16082" width="12" style="4" bestFit="1" customWidth="1"/>
    <col min="16083" max="16084" width="11" style="4" bestFit="1" customWidth="1"/>
    <col min="16085" max="16085" width="11.140625" style="4" bestFit="1" customWidth="1"/>
    <col min="16086" max="16086" width="10.140625" style="4" bestFit="1" customWidth="1"/>
    <col min="16087" max="16384" width="9.140625" style="4"/>
  </cols>
  <sheetData>
    <row r="1" spans="1:182" ht="12.75" x14ac:dyDescent="0.2">
      <c r="A1" s="33" t="s">
        <v>126</v>
      </c>
      <c r="B1" s="29"/>
      <c r="C1" s="29"/>
      <c r="D1" s="29"/>
      <c r="E1" s="29"/>
      <c r="F1" s="29"/>
      <c r="G1" s="3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</row>
    <row r="2" spans="1:182" x14ac:dyDescent="0.2">
      <c r="A2" s="2"/>
      <c r="B2" s="29"/>
      <c r="C2" s="29"/>
      <c r="D2" s="29"/>
      <c r="E2" s="29"/>
      <c r="F2" s="29"/>
      <c r="G2" s="3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</row>
    <row r="3" spans="1:182" x14ac:dyDescent="0.2">
      <c r="A3" s="5"/>
      <c r="B3" s="153" t="s">
        <v>120</v>
      </c>
      <c r="C3" s="153"/>
      <c r="D3" s="153"/>
      <c r="E3" s="153"/>
      <c r="F3" s="153"/>
      <c r="G3" s="6"/>
      <c r="H3" s="154" t="s">
        <v>0</v>
      </c>
      <c r="I3" s="154"/>
      <c r="J3" s="154"/>
      <c r="K3" s="154"/>
      <c r="L3" s="154"/>
    </row>
    <row r="4" spans="1:182" x14ac:dyDescent="0.2">
      <c r="A4" s="5"/>
      <c r="B4" s="30"/>
      <c r="C4" s="30"/>
      <c r="D4" s="30"/>
      <c r="E4" s="30"/>
      <c r="F4" s="30"/>
      <c r="G4" s="6"/>
      <c r="H4" s="7"/>
      <c r="I4" s="7"/>
      <c r="J4" s="7"/>
      <c r="K4" s="7"/>
      <c r="L4" s="7"/>
    </row>
    <row r="5" spans="1:182" s="9" customFormat="1" ht="27" customHeight="1" x14ac:dyDescent="0.25">
      <c r="A5" s="11" t="s">
        <v>35</v>
      </c>
      <c r="B5" s="31" t="s">
        <v>101</v>
      </c>
      <c r="C5" s="31" t="s">
        <v>102</v>
      </c>
      <c r="D5" s="31" t="s">
        <v>103</v>
      </c>
      <c r="E5" s="31" t="s">
        <v>104</v>
      </c>
      <c r="F5" s="31" t="s">
        <v>105</v>
      </c>
      <c r="G5" s="10"/>
      <c r="H5" s="12" t="s">
        <v>101</v>
      </c>
      <c r="I5" s="12" t="s">
        <v>102</v>
      </c>
      <c r="J5" s="12" t="s">
        <v>103</v>
      </c>
      <c r="K5" s="12" t="s">
        <v>104</v>
      </c>
      <c r="L5" s="12" t="s">
        <v>105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</row>
    <row r="6" spans="1:182" ht="9.9499999999999993" customHeight="1" x14ac:dyDescent="0.2">
      <c r="A6" s="13"/>
      <c r="B6" s="32"/>
      <c r="C6" s="32"/>
      <c r="D6" s="32"/>
      <c r="E6" s="32"/>
      <c r="F6" s="32"/>
      <c r="H6" s="14"/>
      <c r="I6" s="14"/>
      <c r="J6" s="15"/>
      <c r="K6" s="14"/>
      <c r="L6" s="14"/>
    </row>
    <row r="7" spans="1:182" ht="15" customHeight="1" x14ac:dyDescent="0.2">
      <c r="A7" s="39">
        <v>2019</v>
      </c>
      <c r="B7" s="40">
        <v>995071.91607899999</v>
      </c>
      <c r="C7" s="40">
        <v>823483.65429099998</v>
      </c>
      <c r="D7" s="40">
        <v>849410.81168000004</v>
      </c>
      <c r="E7" s="41">
        <v>1844482.7277589999</v>
      </c>
      <c r="F7" s="41">
        <v>145661.104399</v>
      </c>
      <c r="G7" s="42"/>
      <c r="H7" s="43">
        <v>-0.84845189633597584</v>
      </c>
      <c r="I7" s="43">
        <v>2.3807315497969985</v>
      </c>
      <c r="J7" s="43">
        <v>-3.4545425369332743</v>
      </c>
      <c r="K7" s="43">
        <v>-2.0658566479313833</v>
      </c>
      <c r="L7" s="43">
        <v>17.674703525161956</v>
      </c>
    </row>
    <row r="8" spans="1:182" ht="15" customHeight="1" x14ac:dyDescent="0.2">
      <c r="A8" s="39" t="s">
        <v>117</v>
      </c>
      <c r="B8" s="44">
        <v>983826.76591900003</v>
      </c>
      <c r="C8" s="44">
        <v>799197.14916999999</v>
      </c>
      <c r="D8" s="44">
        <v>800481.31974299997</v>
      </c>
      <c r="E8" s="41">
        <v>1784308.0856619999</v>
      </c>
      <c r="F8" s="41">
        <v>183345.44617600006</v>
      </c>
      <c r="G8" s="42"/>
      <c r="H8" s="43">
        <v>-1.1300841656058953</v>
      </c>
      <c r="I8" s="43">
        <v>-2.9492394893873275</v>
      </c>
      <c r="J8" s="43">
        <v>-5.7604037132780643</v>
      </c>
      <c r="K8" s="43">
        <v>-3.2624128809333284</v>
      </c>
      <c r="L8" s="43">
        <v>25.871245403833942</v>
      </c>
    </row>
    <row r="9" spans="1:182" ht="15" customHeight="1" x14ac:dyDescent="0.2">
      <c r="A9" s="39" t="s">
        <v>118</v>
      </c>
      <c r="B9" s="44">
        <v>1241022.092831</v>
      </c>
      <c r="C9" s="44">
        <v>1012000.92299</v>
      </c>
      <c r="D9" s="44">
        <v>987343.97411299997</v>
      </c>
      <c r="E9" s="44">
        <v>2228366.0669439998</v>
      </c>
      <c r="F9" s="44">
        <v>253678.11871800001</v>
      </c>
      <c r="G9" s="42"/>
      <c r="H9" s="43">
        <v>26.142338856958407</v>
      </c>
      <c r="I9" s="43">
        <v>26.627193808311965</v>
      </c>
      <c r="J9" s="43">
        <v>23.343787014292044</v>
      </c>
      <c r="K9" s="43">
        <v>24.886844645847642</v>
      </c>
      <c r="L9" s="43">
        <v>38.360741435860383</v>
      </c>
    </row>
    <row r="10" spans="1:182" ht="15" customHeight="1" x14ac:dyDescent="0.2">
      <c r="A10" s="39" t="s">
        <v>133</v>
      </c>
      <c r="B10" s="44">
        <v>1550009.2746339999</v>
      </c>
      <c r="C10" s="44">
        <v>1222034.02627</v>
      </c>
      <c r="D10" s="44">
        <v>1293811.392156</v>
      </c>
      <c r="E10" s="44">
        <v>2843820.6667900002</v>
      </c>
      <c r="F10" s="44">
        <v>256197.8824779999</v>
      </c>
      <c r="G10" s="44">
        <f>SUM(G64:G73)</f>
        <v>0</v>
      </c>
      <c r="H10" s="43">
        <v>24.897798644192001</v>
      </c>
      <c r="I10" s="43">
        <v>20.754240288580792</v>
      </c>
      <c r="J10" s="43">
        <v>31.039579526306539</v>
      </c>
      <c r="K10" s="43">
        <v>27.619097641799939</v>
      </c>
      <c r="L10" s="43">
        <v>0.99329172446322345</v>
      </c>
    </row>
    <row r="11" spans="1:182" ht="15" customHeight="1" x14ac:dyDescent="0.2">
      <c r="A11" s="39">
        <v>2023</v>
      </c>
      <c r="B11" s="44">
        <v>1425603.4100250001</v>
      </c>
      <c r="C11" s="44">
        <v>1110300.37313</v>
      </c>
      <c r="D11" s="44">
        <v>1211546.526323</v>
      </c>
      <c r="E11" s="44">
        <v>2637149.9363480001</v>
      </c>
      <c r="F11" s="44">
        <v>214056.88370200014</v>
      </c>
      <c r="G11" s="44">
        <f>SUM(G65:G74)</f>
        <v>0</v>
      </c>
      <c r="H11" s="43">
        <v>-8.0261367880121544</v>
      </c>
      <c r="I11" s="43">
        <v>-9.1432522121371171</v>
      </c>
      <c r="J11" s="43">
        <v>-6.3583352513162161</v>
      </c>
      <c r="K11" s="43">
        <v>-7.2673615764696722</v>
      </c>
      <c r="L11" s="43">
        <v>-16.448613223654753</v>
      </c>
    </row>
    <row r="12" spans="1:182" ht="15" customHeight="1" x14ac:dyDescent="0.2">
      <c r="A12" s="39" t="s">
        <v>180</v>
      </c>
      <c r="B12" s="44">
        <v>459784.96323699999</v>
      </c>
      <c r="C12" s="44">
        <v>356117.60319599998</v>
      </c>
      <c r="D12" s="44">
        <v>382771.12248700002</v>
      </c>
      <c r="E12" s="44">
        <v>842556.085724</v>
      </c>
      <c r="F12" s="44">
        <v>77013.840749999988</v>
      </c>
      <c r="G12" s="44"/>
      <c r="H12" s="43">
        <v>-2.541005445316602</v>
      </c>
      <c r="I12" s="43">
        <v>-7.6543831483540821</v>
      </c>
      <c r="J12" s="43">
        <v>-0.51776440724267125</v>
      </c>
      <c r="K12" s="43">
        <v>-1.6321483088901467</v>
      </c>
      <c r="L12" s="43">
        <v>-11.487952351171927</v>
      </c>
    </row>
    <row r="13" spans="1:182" ht="15" customHeight="1" x14ac:dyDescent="0.2">
      <c r="A13" s="39" t="s">
        <v>181</v>
      </c>
      <c r="B13" s="44">
        <v>477051.14440599998</v>
      </c>
      <c r="C13" s="44">
        <v>382179.39011799998</v>
      </c>
      <c r="D13" s="44">
        <v>435217.031021</v>
      </c>
      <c r="E13" s="44">
        <v>912268.17542700004</v>
      </c>
      <c r="F13" s="44">
        <v>41834.113384999975</v>
      </c>
      <c r="G13" s="44"/>
      <c r="H13" s="43">
        <f>(B13/B12-1)*100</f>
        <v>3.755273127559855</v>
      </c>
      <c r="I13" s="43">
        <f t="shared" ref="I13:L13" si="0">(C13/C12-1)*100</f>
        <v>7.3183090889377134</v>
      </c>
      <c r="J13" s="43">
        <f t="shared" si="0"/>
        <v>13.701636683885731</v>
      </c>
      <c r="K13" s="43">
        <f t="shared" si="0"/>
        <v>8.2738812150525476</v>
      </c>
      <c r="L13" s="43">
        <f t="shared" si="0"/>
        <v>-45.679746682416976</v>
      </c>
    </row>
    <row r="14" spans="1:182" ht="9.9499999999999993" customHeight="1" x14ac:dyDescent="0.2">
      <c r="A14" s="39"/>
      <c r="B14" s="41"/>
      <c r="C14" s="41"/>
      <c r="D14" s="41"/>
      <c r="E14" s="41"/>
      <c r="F14" s="41"/>
      <c r="G14" s="42"/>
      <c r="H14" s="43"/>
      <c r="I14" s="43"/>
      <c r="J14" s="43"/>
      <c r="K14" s="43"/>
      <c r="L14" s="43"/>
    </row>
    <row r="15" spans="1:182" ht="15" customHeight="1" x14ac:dyDescent="0.2">
      <c r="A15" s="46">
        <v>2021</v>
      </c>
      <c r="B15" s="47"/>
      <c r="C15" s="47"/>
      <c r="D15" s="47"/>
      <c r="E15" s="47"/>
      <c r="F15" s="47"/>
      <c r="G15" s="48"/>
      <c r="H15" s="48"/>
      <c r="I15" s="48"/>
      <c r="J15" s="48"/>
      <c r="K15" s="48"/>
      <c r="L15" s="48"/>
    </row>
    <row r="16" spans="1:182" ht="15" customHeight="1" x14ac:dyDescent="0.2">
      <c r="A16" s="4" t="s">
        <v>36</v>
      </c>
      <c r="B16" s="45">
        <f>SUM(B51:B53)</f>
        <v>344289.86149699998</v>
      </c>
      <c r="C16" s="45">
        <f t="shared" ref="C16:F16" si="1">SUM(C51:C53)</f>
        <v>282219.87445299997</v>
      </c>
      <c r="D16" s="45">
        <f t="shared" si="1"/>
        <v>280655.824027</v>
      </c>
      <c r="E16" s="45">
        <f t="shared" si="1"/>
        <v>624945.68552400009</v>
      </c>
      <c r="F16" s="45">
        <f t="shared" si="1"/>
        <v>63634.037469999981</v>
      </c>
      <c r="G16" s="42"/>
      <c r="H16" s="43">
        <v>18.228144540866545</v>
      </c>
      <c r="I16" s="43">
        <v>18.135726957140182</v>
      </c>
      <c r="J16" s="43">
        <v>10.070173132239304</v>
      </c>
      <c r="K16" s="43">
        <v>14.480943086675651</v>
      </c>
      <c r="L16" s="43">
        <v>64.2965795469688</v>
      </c>
    </row>
    <row r="17" spans="1:12" ht="15" customHeight="1" x14ac:dyDescent="0.2">
      <c r="A17" s="4" t="s">
        <v>37</v>
      </c>
      <c r="B17" s="45">
        <f>SUM(B54:B56)</f>
        <v>392347.97983700002</v>
      </c>
      <c r="C17" s="45">
        <f>SUM(C54:C56)</f>
        <v>310278.258134</v>
      </c>
      <c r="D17" s="45">
        <f>SUM(D54:D56)</f>
        <v>332992.31774900004</v>
      </c>
      <c r="E17" s="45">
        <f>SUM(E54:E56)</f>
        <v>725340.29758600006</v>
      </c>
      <c r="F17" s="45">
        <f>SUM(F54:F56)</f>
        <v>59355.662087999983</v>
      </c>
      <c r="G17" s="42"/>
      <c r="H17" s="43">
        <v>44.021949089928064</v>
      </c>
      <c r="I17" s="43">
        <v>45.855303385698328</v>
      </c>
      <c r="J17" s="43">
        <v>33.30984746956382</v>
      </c>
      <c r="K17" s="43">
        <v>39.008192279920358</v>
      </c>
      <c r="L17" s="43">
        <v>122.47478849293761</v>
      </c>
    </row>
    <row r="18" spans="1:12" ht="15" customHeight="1" x14ac:dyDescent="0.2">
      <c r="A18" s="4" t="s">
        <v>38</v>
      </c>
      <c r="B18" s="45">
        <f>SUM(B57:B59)</f>
        <v>420094.02080300008</v>
      </c>
      <c r="C18" s="45">
        <f>SUM(C57:C59)</f>
        <v>319466.80783900002</v>
      </c>
      <c r="D18" s="45">
        <f>SUM(D57:D59)</f>
        <v>355128.46879700001</v>
      </c>
      <c r="E18" s="45">
        <f>SUM(E57:E59)</f>
        <v>775222.48959999997</v>
      </c>
      <c r="F18" s="45">
        <f>SUM(F57:F59)</f>
        <v>64965.552006000027</v>
      </c>
      <c r="G18" s="42"/>
      <c r="H18" s="43">
        <v>15.651276685630004</v>
      </c>
      <c r="I18" s="43">
        <v>15.533813742752375</v>
      </c>
      <c r="J18" s="43">
        <v>21.014820065626154</v>
      </c>
      <c r="K18" s="43">
        <v>17.973842624752066</v>
      </c>
      <c r="L18" s="43">
        <v>-1.6886227132551588</v>
      </c>
    </row>
    <row r="19" spans="1:12" ht="15" customHeight="1" x14ac:dyDescent="0.2">
      <c r="A19" s="4" t="s">
        <v>39</v>
      </c>
      <c r="B19" s="45">
        <f>SUM(B60:B62)</f>
        <v>393277.41249699995</v>
      </c>
      <c r="C19" s="45">
        <f>SUM(C60:C62)</f>
        <v>310069.08584399999</v>
      </c>
      <c r="D19" s="45">
        <f>SUM(D60:D62)</f>
        <v>325034.78158300003</v>
      </c>
      <c r="E19" s="45">
        <f>SUM(E60:E62)</f>
        <v>718312.19408000004</v>
      </c>
      <c r="F19" s="45">
        <f>SUM(F60:F62)</f>
        <v>68242.630913999994</v>
      </c>
      <c r="G19" s="42"/>
      <c r="H19" s="43">
        <v>29.376099110320002</v>
      </c>
      <c r="I19" s="43">
        <v>29.872494826161816</v>
      </c>
      <c r="J19" s="43">
        <v>29.562453992157998</v>
      </c>
      <c r="K19" s="43">
        <v>29.457693599845449</v>
      </c>
      <c r="L19" s="43">
        <v>28.719723591789069</v>
      </c>
    </row>
    <row r="20" spans="1:12" ht="9.9499999999999993" customHeight="1" x14ac:dyDescent="0.2">
      <c r="A20" s="42"/>
      <c r="B20" s="45"/>
      <c r="C20" s="45"/>
      <c r="D20" s="45"/>
      <c r="E20" s="45"/>
      <c r="F20" s="45"/>
      <c r="G20" s="42"/>
      <c r="H20" s="43"/>
      <c r="I20" s="43"/>
      <c r="J20" s="43"/>
      <c r="K20" s="43"/>
      <c r="L20" s="43"/>
    </row>
    <row r="21" spans="1:12" ht="15" customHeight="1" x14ac:dyDescent="0.2">
      <c r="A21" s="46" t="s">
        <v>133</v>
      </c>
      <c r="B21" s="47"/>
      <c r="C21" s="47"/>
      <c r="D21" s="47"/>
      <c r="E21" s="47"/>
      <c r="F21" s="47"/>
      <c r="G21" s="48"/>
      <c r="H21" s="48"/>
      <c r="I21" s="48"/>
      <c r="J21" s="48"/>
      <c r="K21" s="48"/>
      <c r="L21" s="48"/>
    </row>
    <row r="22" spans="1:12" ht="15" customHeight="1" x14ac:dyDescent="0.2">
      <c r="A22" s="42" t="s">
        <v>36</v>
      </c>
      <c r="B22" s="45">
        <v>344289.86149699998</v>
      </c>
      <c r="C22" s="45">
        <v>282219.87445299997</v>
      </c>
      <c r="D22" s="45">
        <v>280655.824027</v>
      </c>
      <c r="E22" s="45">
        <v>624945.68552399997</v>
      </c>
      <c r="F22" s="45">
        <v>63634.037469999981</v>
      </c>
      <c r="G22" s="42"/>
      <c r="H22" s="43">
        <v>21.782330028186632</v>
      </c>
      <c r="I22" s="43">
        <v>22.011861333686518</v>
      </c>
      <c r="J22" s="43">
        <v>25.514151315780403</v>
      </c>
      <c r="K22" s="43">
        <v>23.430424686930316</v>
      </c>
      <c r="L22" s="43">
        <v>7.6640027392908259</v>
      </c>
    </row>
    <row r="23" spans="1:12" ht="15" customHeight="1" x14ac:dyDescent="0.2">
      <c r="A23" s="42" t="s">
        <v>37</v>
      </c>
      <c r="B23" s="45">
        <v>392347.97983700002</v>
      </c>
      <c r="C23" s="45">
        <v>310278.258134</v>
      </c>
      <c r="D23" s="45">
        <v>332992.31774900004</v>
      </c>
      <c r="E23" s="45">
        <v>725340.29758600006</v>
      </c>
      <c r="F23" s="45">
        <v>59355.662087999983</v>
      </c>
      <c r="G23" s="42"/>
      <c r="H23" s="43">
        <v>29.344659873293725</v>
      </c>
      <c r="I23" s="43">
        <v>24.830338585753438</v>
      </c>
      <c r="J23" s="43">
        <v>34.791718223101078</v>
      </c>
      <c r="K23" s="43">
        <v>31.789623735042756</v>
      </c>
      <c r="L23" s="43">
        <v>5.4402823553297726</v>
      </c>
    </row>
    <row r="24" spans="1:12" ht="15" customHeight="1" x14ac:dyDescent="0.2">
      <c r="A24" s="42" t="s">
        <v>38</v>
      </c>
      <c r="B24" s="45">
        <v>420094.02080300008</v>
      </c>
      <c r="C24" s="45">
        <v>319466.80783900002</v>
      </c>
      <c r="D24" s="45">
        <v>355128.46879700001</v>
      </c>
      <c r="E24" s="45">
        <v>775222.48960000009</v>
      </c>
      <c r="F24" s="45">
        <v>64965.552006000071</v>
      </c>
      <c r="G24" s="42"/>
      <c r="H24" s="43">
        <v>38.468368424574415</v>
      </c>
      <c r="I24" s="43">
        <v>31.314921421889675</v>
      </c>
      <c r="J24" s="43">
        <v>46.469291600993628</v>
      </c>
      <c r="K24" s="43">
        <v>42.02230104428282</v>
      </c>
      <c r="L24" s="43">
        <v>6.628617960118623</v>
      </c>
    </row>
    <row r="25" spans="1:12" ht="15" customHeight="1" x14ac:dyDescent="0.2">
      <c r="A25" s="42" t="s">
        <v>39</v>
      </c>
      <c r="B25" s="45">
        <v>393277.41249699995</v>
      </c>
      <c r="C25" s="45">
        <v>310069.08584399999</v>
      </c>
      <c r="D25" s="45">
        <v>325034.78158300003</v>
      </c>
      <c r="E25" s="45">
        <v>718312.19408000004</v>
      </c>
      <c r="F25" s="45">
        <v>68242.630913999921</v>
      </c>
      <c r="G25" s="42"/>
      <c r="H25" s="43">
        <v>11.856400017796263</v>
      </c>
      <c r="I25" s="43">
        <v>7.3450440655738651</v>
      </c>
      <c r="J25" s="43">
        <v>18.523056978578165</v>
      </c>
      <c r="K25" s="43">
        <v>14.777722250821142</v>
      </c>
      <c r="L25" s="43">
        <v>-11.778500331394573</v>
      </c>
    </row>
    <row r="26" spans="1:12" ht="9.9499999999999993" customHeight="1" x14ac:dyDescent="0.2">
      <c r="B26" s="45"/>
      <c r="C26" s="45"/>
      <c r="D26" s="45"/>
      <c r="E26" s="45"/>
      <c r="F26" s="45"/>
      <c r="G26" s="42"/>
      <c r="H26" s="42"/>
      <c r="I26" s="42"/>
      <c r="J26" s="42"/>
      <c r="K26" s="42"/>
      <c r="L26" s="42"/>
    </row>
    <row r="27" spans="1:12" ht="15" customHeight="1" x14ac:dyDescent="0.2">
      <c r="A27" s="46">
        <v>2023</v>
      </c>
      <c r="B27" s="47"/>
      <c r="C27" s="47"/>
      <c r="D27" s="47"/>
      <c r="E27" s="47"/>
      <c r="F27" s="47"/>
      <c r="G27" s="48"/>
      <c r="H27" s="48"/>
      <c r="I27" s="48"/>
      <c r="J27" s="48"/>
      <c r="K27" s="48"/>
      <c r="L27" s="48"/>
    </row>
    <row r="28" spans="1:12" ht="15" customHeight="1" x14ac:dyDescent="0.2">
      <c r="A28" s="42" t="s">
        <v>36</v>
      </c>
      <c r="B28" s="28">
        <v>354592.053036</v>
      </c>
      <c r="C28" s="28">
        <v>275913.79639699997</v>
      </c>
      <c r="D28" s="28">
        <v>290204.40833300003</v>
      </c>
      <c r="E28" s="28">
        <v>644796.46136900003</v>
      </c>
      <c r="F28" s="28">
        <v>64387.644702999984</v>
      </c>
      <c r="G28" s="28"/>
      <c r="H28" s="43">
        <v>2.9923017466170121</v>
      </c>
      <c r="I28" s="43">
        <v>-2.234455694597175</v>
      </c>
      <c r="J28" s="43">
        <v>3.4022398569863381</v>
      </c>
      <c r="K28" s="43">
        <v>3.1764001744176533</v>
      </c>
      <c r="L28" s="43">
        <v>1.1842832279113007</v>
      </c>
    </row>
    <row r="29" spans="1:12" ht="15" customHeight="1" x14ac:dyDescent="0.2">
      <c r="A29" s="42" t="s">
        <v>37</v>
      </c>
      <c r="B29" s="28">
        <v>348654.94924300001</v>
      </c>
      <c r="C29" s="28">
        <v>267590.79337500001</v>
      </c>
      <c r="D29" s="28">
        <v>294781.806491</v>
      </c>
      <c r="E29" s="28">
        <v>643436.75573400012</v>
      </c>
      <c r="F29" s="28">
        <v>53873.142752</v>
      </c>
      <c r="G29" s="28"/>
      <c r="H29" s="43">
        <v>-11.136295543601925</v>
      </c>
      <c r="I29" s="43">
        <v>-13.757800825530142</v>
      </c>
      <c r="J29" s="43">
        <v>-11.474892729147589</v>
      </c>
      <c r="K29" s="43">
        <v>-11.291740183825791</v>
      </c>
      <c r="L29" s="43">
        <v>-9.2367250960349274</v>
      </c>
    </row>
    <row r="30" spans="1:12" ht="15" customHeight="1" x14ac:dyDescent="0.2">
      <c r="A30" s="42" t="s">
        <v>38</v>
      </c>
      <c r="B30" s="28">
        <v>356149.94851099997</v>
      </c>
      <c r="C30" s="28">
        <v>277731.51121299999</v>
      </c>
      <c r="D30" s="28">
        <v>297241.06468900002</v>
      </c>
      <c r="E30" s="28">
        <v>653391.01319999993</v>
      </c>
      <c r="F30" s="28">
        <v>58908.883821999989</v>
      </c>
      <c r="G30" s="28"/>
      <c r="H30" s="43">
        <v>-15.221371675267475</v>
      </c>
      <c r="I30" s="43">
        <v>-13.064047845318925</v>
      </c>
      <c r="J30" s="43">
        <v>-16.300412159040345</v>
      </c>
      <c r="K30" s="43">
        <v>-15.715678793434225</v>
      </c>
      <c r="L30" s="43">
        <v>-9.3228918972945252</v>
      </c>
    </row>
    <row r="31" spans="1:12" ht="15" customHeight="1" x14ac:dyDescent="0.2">
      <c r="A31" s="42" t="s">
        <v>39</v>
      </c>
      <c r="B31" s="28">
        <v>366206.45923500002</v>
      </c>
      <c r="C31" s="28">
        <v>289064.272145</v>
      </c>
      <c r="D31" s="28">
        <v>329319.24681000004</v>
      </c>
      <c r="E31" s="28">
        <v>695525.706045</v>
      </c>
      <c r="F31" s="28">
        <v>36887.212424999991</v>
      </c>
      <c r="G31" s="28"/>
      <c r="H31" s="43">
        <v>-6.8834243721552264</v>
      </c>
      <c r="I31" s="43">
        <v>-6.7742366646534382</v>
      </c>
      <c r="J31" s="43">
        <v>1.3181559235395053</v>
      </c>
      <c r="K31" s="43">
        <v>-3.172226257996988</v>
      </c>
      <c r="L31" s="43">
        <v>-45.946966095891575</v>
      </c>
    </row>
    <row r="32" spans="1:12" ht="9" customHeight="1" x14ac:dyDescent="0.2">
      <c r="A32" s="42"/>
      <c r="G32" s="28"/>
      <c r="H32" s="43"/>
      <c r="I32" s="43"/>
      <c r="J32" s="43"/>
      <c r="K32" s="43"/>
      <c r="L32" s="43"/>
    </row>
    <row r="33" spans="1:12" ht="15" customHeight="1" x14ac:dyDescent="0.2">
      <c r="A33" s="46">
        <v>2024</v>
      </c>
      <c r="B33" s="47"/>
      <c r="C33" s="47"/>
      <c r="D33" s="47"/>
      <c r="E33" s="47"/>
      <c r="F33" s="47"/>
      <c r="G33" s="48"/>
      <c r="H33" s="48"/>
      <c r="I33" s="48"/>
      <c r="J33" s="48"/>
      <c r="K33" s="48"/>
      <c r="L33" s="48"/>
    </row>
    <row r="34" spans="1:12" ht="15" customHeight="1" x14ac:dyDescent="0.2">
      <c r="A34" s="42" t="s">
        <v>36</v>
      </c>
      <c r="B34" s="28">
        <v>362408.54104699998</v>
      </c>
      <c r="C34" s="28">
        <v>290420.57238199998</v>
      </c>
      <c r="D34" s="28">
        <v>328186.39160099998</v>
      </c>
      <c r="E34" s="28">
        <v>690594.93264799996</v>
      </c>
      <c r="F34" s="28">
        <v>34222.149445999996</v>
      </c>
      <c r="G34" s="28"/>
      <c r="H34" s="43">
        <f>(B34-B28)/B28*100</f>
        <v>2.2043607418935611</v>
      </c>
      <c r="I34" s="43">
        <f t="shared" ref="I34:L34" si="2">(C34-C28)/C28*100</f>
        <v>5.2577204092131975</v>
      </c>
      <c r="J34" s="43">
        <f t="shared" si="2"/>
        <v>13.088010442769315</v>
      </c>
      <c r="K34" s="43">
        <f t="shared" si="2"/>
        <v>7.1027795626798076</v>
      </c>
      <c r="L34" s="43">
        <f t="shared" si="2"/>
        <v>-46.849819396475766</v>
      </c>
    </row>
    <row r="35" spans="1:12" ht="9.9499999999999993" customHeight="1" x14ac:dyDescent="0.2">
      <c r="A35" s="42"/>
      <c r="E35" s="45"/>
      <c r="F35" s="45"/>
      <c r="G35" s="28"/>
      <c r="H35" s="43"/>
      <c r="I35" s="43"/>
      <c r="J35" s="43"/>
      <c r="K35" s="43"/>
      <c r="L35" s="43"/>
    </row>
    <row r="36" spans="1:12" ht="15" customHeight="1" x14ac:dyDescent="0.2">
      <c r="A36" s="46" t="s">
        <v>118</v>
      </c>
      <c r="B36" s="47"/>
      <c r="C36" s="47"/>
      <c r="D36" s="47"/>
      <c r="E36" s="47"/>
      <c r="F36" s="47"/>
      <c r="G36" s="48"/>
      <c r="H36" s="48"/>
      <c r="I36" s="48"/>
      <c r="J36" s="48"/>
      <c r="K36" s="48"/>
      <c r="L36" s="48"/>
    </row>
    <row r="37" spans="1:12" ht="15" customHeight="1" x14ac:dyDescent="0.2">
      <c r="A37" s="4" t="s">
        <v>40</v>
      </c>
      <c r="B37" s="28">
        <v>89676.766017000002</v>
      </c>
      <c r="C37" s="28">
        <v>72209.031562000004</v>
      </c>
      <c r="D37" s="28">
        <v>73057.699888999996</v>
      </c>
      <c r="E37" s="41">
        <v>162734.465906</v>
      </c>
      <c r="F37" s="41">
        <v>16619.066128000006</v>
      </c>
      <c r="G37" s="28"/>
      <c r="H37" s="43">
        <v>6.3927116728766382</v>
      </c>
      <c r="I37" s="43">
        <v>6.177536871237189</v>
      </c>
      <c r="J37" s="43">
        <v>1.1180741686989635</v>
      </c>
      <c r="K37" s="43">
        <v>3.9582154966710568</v>
      </c>
      <c r="L37" s="43">
        <v>38.048667078409089</v>
      </c>
    </row>
    <row r="38" spans="1:12" ht="15" customHeight="1" x14ac:dyDescent="0.2">
      <c r="A38" s="4" t="s">
        <v>41</v>
      </c>
      <c r="B38" s="28">
        <v>87804.311925999995</v>
      </c>
      <c r="C38" s="28">
        <v>71713.764295000001</v>
      </c>
      <c r="D38" s="28">
        <v>69680.094649999999</v>
      </c>
      <c r="E38" s="41">
        <v>157484.40657599998</v>
      </c>
      <c r="F38" s="41">
        <v>18124.217275999996</v>
      </c>
      <c r="G38" s="28"/>
      <c r="H38" s="43">
        <v>17.69370456436468</v>
      </c>
      <c r="I38" s="43">
        <v>10.643596197778251</v>
      </c>
      <c r="J38" s="43">
        <v>12.097167947873491</v>
      </c>
      <c r="K38" s="43">
        <v>15.150039221483894</v>
      </c>
      <c r="L38" s="43">
        <v>45.650402183996057</v>
      </c>
    </row>
    <row r="39" spans="1:12" ht="15" customHeight="1" x14ac:dyDescent="0.2">
      <c r="A39" s="4" t="s">
        <v>42</v>
      </c>
      <c r="B39" s="28">
        <v>105228.130706</v>
      </c>
      <c r="C39" s="28">
        <v>87382.481652999995</v>
      </c>
      <c r="D39" s="28">
        <v>80867.130550999995</v>
      </c>
      <c r="E39" s="41">
        <v>186095.26125699998</v>
      </c>
      <c r="F39" s="41">
        <v>24361.000155000002</v>
      </c>
      <c r="G39" s="28"/>
      <c r="H39" s="43">
        <v>31.159364943777117</v>
      </c>
      <c r="I39" s="43">
        <v>38.761199983724239</v>
      </c>
      <c r="J39" s="43">
        <v>17.646692493222332</v>
      </c>
      <c r="K39" s="43">
        <v>24.924242711766393</v>
      </c>
      <c r="L39" s="43">
        <v>111.98333120212838</v>
      </c>
    </row>
    <row r="40" spans="1:12" ht="15" customHeight="1" x14ac:dyDescent="0.2">
      <c r="A40" s="4" t="s">
        <v>43</v>
      </c>
      <c r="B40" s="28">
        <v>105630.90487899999</v>
      </c>
      <c r="C40" s="28">
        <v>85074.487441999998</v>
      </c>
      <c r="D40" s="28">
        <v>85293.186379000006</v>
      </c>
      <c r="E40" s="41">
        <v>190924.091258</v>
      </c>
      <c r="F40" s="41">
        <v>20337.718499999988</v>
      </c>
      <c r="H40" s="43">
        <v>62.731852277820622</v>
      </c>
      <c r="I40" s="43">
        <v>83.637491920781287</v>
      </c>
      <c r="J40" s="43">
        <v>22.94416275217019</v>
      </c>
      <c r="K40" s="43">
        <v>42.176611308797959</v>
      </c>
      <c r="L40" s="50" t="s">
        <v>130</v>
      </c>
    </row>
    <row r="41" spans="1:12" ht="15" customHeight="1" x14ac:dyDescent="0.2">
      <c r="A41" s="4" t="s">
        <v>44</v>
      </c>
      <c r="B41" s="28">
        <v>92387.496973999994</v>
      </c>
      <c r="C41" s="28">
        <v>78821.81318099999</v>
      </c>
      <c r="D41" s="28">
        <v>78531.656132000004</v>
      </c>
      <c r="E41" s="41">
        <v>170919.15310599998</v>
      </c>
      <c r="F41" s="41">
        <v>13855.840841999991</v>
      </c>
      <c r="H41" s="43">
        <v>47.111507554993189</v>
      </c>
      <c r="I41" s="43">
        <v>45.795286912621719</v>
      </c>
      <c r="J41" s="43">
        <v>48.332765251600328</v>
      </c>
      <c r="K41" s="43">
        <v>47.670128089901787</v>
      </c>
      <c r="L41" s="43">
        <v>40.55275200990323</v>
      </c>
    </row>
    <row r="42" spans="1:12" ht="15" customHeight="1" x14ac:dyDescent="0.2">
      <c r="A42" s="4" t="s">
        <v>45</v>
      </c>
      <c r="B42" s="28">
        <v>105316.873234</v>
      </c>
      <c r="C42" s="28">
        <v>84663.674179000009</v>
      </c>
      <c r="D42" s="28">
        <v>83217.277092999997</v>
      </c>
      <c r="E42" s="41">
        <v>188534.15032700001</v>
      </c>
      <c r="F42" s="41">
        <v>22099.596141000002</v>
      </c>
      <c r="H42" s="43">
        <v>27.03262517893182</v>
      </c>
      <c r="I42" s="43">
        <v>20.905447507210503</v>
      </c>
      <c r="J42" s="43">
        <v>32.099740245540531</v>
      </c>
      <c r="K42" s="43">
        <v>29.220455023174758</v>
      </c>
      <c r="L42" s="43">
        <v>10.999796571777045</v>
      </c>
    </row>
    <row r="43" spans="1:12" ht="15" customHeight="1" x14ac:dyDescent="0.2">
      <c r="A43" s="4" t="s">
        <v>46</v>
      </c>
      <c r="B43" s="28">
        <v>97124.455453000002</v>
      </c>
      <c r="C43" s="28">
        <v>76521.978633000006</v>
      </c>
      <c r="D43" s="28">
        <v>83564.140446999998</v>
      </c>
      <c r="E43" s="41">
        <v>180688.59590000001</v>
      </c>
      <c r="F43" s="41">
        <v>13560.315006000004</v>
      </c>
      <c r="H43" s="43">
        <v>4.7931309605501964</v>
      </c>
      <c r="I43" s="43">
        <v>5.7587398275733568</v>
      </c>
      <c r="J43" s="43">
        <v>23.937815803770032</v>
      </c>
      <c r="K43" s="43">
        <v>12.855372978115041</v>
      </c>
      <c r="L43" s="43">
        <v>-46.312438623628502</v>
      </c>
    </row>
    <row r="44" spans="1:12" ht="15" customHeight="1" x14ac:dyDescent="0.2">
      <c r="A44" s="4" t="s">
        <v>47</v>
      </c>
      <c r="B44" s="28">
        <v>95379.368745</v>
      </c>
      <c r="C44" s="28">
        <v>78972.555429</v>
      </c>
      <c r="D44" s="28">
        <v>74245.022750000004</v>
      </c>
      <c r="E44" s="41">
        <v>169624.39149499999</v>
      </c>
      <c r="F44" s="41">
        <v>21134.345994999996</v>
      </c>
      <c r="H44" s="43">
        <v>18.110599533296824</v>
      </c>
      <c r="I44" s="43">
        <v>18.566821559513635</v>
      </c>
      <c r="J44" s="43">
        <v>12.535306697244073</v>
      </c>
      <c r="K44" s="43">
        <v>15.603741068036436</v>
      </c>
      <c r="L44" s="43">
        <v>42.99854416319365</v>
      </c>
    </row>
    <row r="45" spans="1:12" ht="15" customHeight="1" x14ac:dyDescent="0.2">
      <c r="A45" s="4" t="s">
        <v>48</v>
      </c>
      <c r="B45" s="28">
        <v>110882.447759</v>
      </c>
      <c r="C45" s="28">
        <v>87788.410770000002</v>
      </c>
      <c r="D45" s="28">
        <v>84650.170712000006</v>
      </c>
      <c r="E45" s="41">
        <v>195532.61847099999</v>
      </c>
      <c r="F45" s="41">
        <v>26232.277046999996</v>
      </c>
      <c r="H45" s="43">
        <v>24.738184131203319</v>
      </c>
      <c r="I45" s="43">
        <v>22.589377720625276</v>
      </c>
      <c r="J45" s="43">
        <v>26.426646330325632</v>
      </c>
      <c r="K45" s="43">
        <v>25.463586626453516</v>
      </c>
      <c r="L45" s="43">
        <v>19.584481033025504</v>
      </c>
    </row>
    <row r="46" spans="1:12" ht="15" customHeight="1" x14ac:dyDescent="0.2">
      <c r="A46" s="4" t="s">
        <v>49</v>
      </c>
      <c r="B46" s="28">
        <v>114488.118913</v>
      </c>
      <c r="C46" s="28">
        <v>91378.034635000004</v>
      </c>
      <c r="D46" s="28">
        <v>87905.449536999993</v>
      </c>
      <c r="E46" s="41">
        <v>202393.56844999999</v>
      </c>
      <c r="F46" s="41">
        <v>26582.669376000005</v>
      </c>
      <c r="H46" s="43">
        <v>25.548681539485372</v>
      </c>
      <c r="I46" s="43">
        <v>23.47728400078163</v>
      </c>
      <c r="J46" s="43">
        <v>27.526755924874436</v>
      </c>
      <c r="K46" s="43">
        <v>26.400227818179982</v>
      </c>
      <c r="L46" s="43">
        <v>19.423106281980932</v>
      </c>
    </row>
    <row r="47" spans="1:12" ht="15" customHeight="1" x14ac:dyDescent="0.2">
      <c r="A47" s="4" t="s">
        <v>50</v>
      </c>
      <c r="B47" s="28">
        <v>112670.570259</v>
      </c>
      <c r="C47" s="28">
        <v>94220.726030999998</v>
      </c>
      <c r="D47" s="28">
        <v>93383.639697000006</v>
      </c>
      <c r="E47" s="41">
        <v>206054.20995600001</v>
      </c>
      <c r="F47" s="41">
        <v>19286.930561999994</v>
      </c>
      <c r="H47" s="43">
        <v>32.98971099094237</v>
      </c>
      <c r="I47" s="43">
        <v>34.948837450254629</v>
      </c>
      <c r="J47" s="43">
        <v>38.107517669895181</v>
      </c>
      <c r="K47" s="43">
        <v>35.261298193906548</v>
      </c>
      <c r="L47" s="43">
        <v>12.75843491247795</v>
      </c>
    </row>
    <row r="48" spans="1:12" ht="15" customHeight="1" x14ac:dyDescent="0.2">
      <c r="A48" s="4" t="s">
        <v>51</v>
      </c>
      <c r="B48" s="28">
        <v>124432.647966</v>
      </c>
      <c r="C48" s="28">
        <v>103253.96518000001</v>
      </c>
      <c r="D48" s="28">
        <v>92948.506276</v>
      </c>
      <c r="E48" s="41">
        <v>217381.15424200002</v>
      </c>
      <c r="F48" s="41">
        <v>31484.141690000004</v>
      </c>
      <c r="H48" s="43">
        <v>29.823405641267829</v>
      </c>
      <c r="I48" s="43">
        <v>31.384697233798818</v>
      </c>
      <c r="J48" s="43">
        <v>23.738647532811008</v>
      </c>
      <c r="K48" s="43">
        <v>27.149939817739373</v>
      </c>
      <c r="L48" s="43">
        <v>51.871127834008291</v>
      </c>
    </row>
    <row r="49" spans="1:12" ht="9.9499999999999993" customHeight="1" x14ac:dyDescent="0.2">
      <c r="E49" s="41"/>
      <c r="F49" s="41"/>
      <c r="H49" s="43"/>
      <c r="I49" s="43"/>
      <c r="J49" s="43"/>
      <c r="K49" s="43"/>
      <c r="L49" s="43"/>
    </row>
    <row r="50" spans="1:12" ht="15" customHeight="1" x14ac:dyDescent="0.2">
      <c r="A50" s="46" t="s">
        <v>133</v>
      </c>
      <c r="B50" s="47"/>
      <c r="C50" s="47"/>
      <c r="D50" s="47"/>
      <c r="E50" s="47"/>
      <c r="F50" s="47"/>
      <c r="G50" s="48"/>
      <c r="H50" s="48"/>
      <c r="I50" s="48"/>
      <c r="J50" s="48"/>
      <c r="K50" s="48"/>
      <c r="L50" s="48"/>
    </row>
    <row r="51" spans="1:12" ht="15" customHeight="1" x14ac:dyDescent="0.2">
      <c r="A51" s="4" t="s">
        <v>40</v>
      </c>
      <c r="B51" s="28">
        <v>111060.00939799999</v>
      </c>
      <c r="C51" s="28">
        <v>91390.607028999992</v>
      </c>
      <c r="D51" s="28">
        <v>92822.474442999999</v>
      </c>
      <c r="E51" s="41">
        <v>203882.48384100001</v>
      </c>
      <c r="F51" s="41">
        <v>18237.534954999996</v>
      </c>
      <c r="G51" s="28"/>
      <c r="H51" s="43">
        <v>23.844797633476635</v>
      </c>
      <c r="I51" s="43">
        <v>26.563956131346721</v>
      </c>
      <c r="J51" s="43">
        <v>27.053650175175996</v>
      </c>
      <c r="K51" s="43">
        <v>25.285373756514655</v>
      </c>
      <c r="L51" s="43">
        <v>9.7386267948785257</v>
      </c>
    </row>
    <row r="52" spans="1:12" ht="15" customHeight="1" x14ac:dyDescent="0.2">
      <c r="A52" s="4" t="s">
        <v>41</v>
      </c>
      <c r="B52" s="28">
        <v>101741.736349</v>
      </c>
      <c r="C52" s="28">
        <v>83898.871218999993</v>
      </c>
      <c r="D52" s="28">
        <v>82589.281335000007</v>
      </c>
      <c r="E52" s="41">
        <v>184331.01768400002</v>
      </c>
      <c r="F52" s="41">
        <v>19152.455013999992</v>
      </c>
      <c r="G52" s="28"/>
      <c r="H52" s="43">
        <v>15.873280158207073</v>
      </c>
      <c r="I52" s="43">
        <v>16.991308493967257</v>
      </c>
      <c r="J52" s="43">
        <v>18.52636215527874</v>
      </c>
      <c r="K52" s="43">
        <v>17.047155138527451</v>
      </c>
      <c r="L52" s="43">
        <v>5.6732807952020288</v>
      </c>
    </row>
    <row r="53" spans="1:12" ht="15" customHeight="1" x14ac:dyDescent="0.2">
      <c r="A53" s="4" t="s">
        <v>42</v>
      </c>
      <c r="B53" s="28">
        <v>131488.11575</v>
      </c>
      <c r="C53" s="28">
        <v>106930.396205</v>
      </c>
      <c r="D53" s="28">
        <v>105244.068249</v>
      </c>
      <c r="E53" s="41">
        <v>236732.183999</v>
      </c>
      <c r="F53" s="41">
        <v>26244.047500999994</v>
      </c>
      <c r="G53" s="28"/>
      <c r="H53" s="43">
        <v>24.955289871458948</v>
      </c>
      <c r="I53" s="43">
        <v>22.370518875425972</v>
      </c>
      <c r="J53" s="43">
        <v>30.144432641425738</v>
      </c>
      <c r="K53" s="43">
        <v>27.210216101134233</v>
      </c>
      <c r="L53" s="43">
        <v>7.7297620541802923</v>
      </c>
    </row>
    <row r="54" spans="1:12" ht="15" customHeight="1" x14ac:dyDescent="0.2">
      <c r="A54" s="4" t="s">
        <v>43</v>
      </c>
      <c r="B54" s="28">
        <v>127482.872603</v>
      </c>
      <c r="C54" s="28">
        <v>103415.757575</v>
      </c>
      <c r="D54" s="28">
        <v>104107.46582700001</v>
      </c>
      <c r="E54" s="41">
        <v>231590.33843</v>
      </c>
      <c r="F54" s="41">
        <v>23375.406775999989</v>
      </c>
      <c r="H54" s="43">
        <v>20.687096971318564</v>
      </c>
      <c r="I54" s="43">
        <v>21.559072154862243</v>
      </c>
      <c r="J54" s="43">
        <v>22.058361572281765</v>
      </c>
      <c r="K54" s="43">
        <v>21.299693979973849</v>
      </c>
      <c r="L54" s="50">
        <v>14.936229331721758</v>
      </c>
    </row>
    <row r="55" spans="1:12" ht="15" customHeight="1" x14ac:dyDescent="0.2">
      <c r="A55" s="4" t="s">
        <v>44</v>
      </c>
      <c r="B55" s="28">
        <v>120589.64189</v>
      </c>
      <c r="C55" s="28">
        <v>96240.941128999984</v>
      </c>
      <c r="D55" s="28">
        <v>107791.338885</v>
      </c>
      <c r="E55" s="41">
        <v>228380.980775</v>
      </c>
      <c r="F55" s="41">
        <v>12798.303004999994</v>
      </c>
      <c r="H55" s="43">
        <v>30.525932447262587</v>
      </c>
      <c r="I55" s="43">
        <v>22.099374836760134</v>
      </c>
      <c r="J55" s="43">
        <v>37.258456263572029</v>
      </c>
      <c r="K55" s="43">
        <v>33.619302825215598</v>
      </c>
      <c r="L55" s="43">
        <v>-7.6324334918338179</v>
      </c>
    </row>
    <row r="56" spans="1:12" ht="15" customHeight="1" x14ac:dyDescent="0.2">
      <c r="A56" s="4" t="s">
        <v>45</v>
      </c>
      <c r="B56" s="28">
        <v>144275.465344</v>
      </c>
      <c r="C56" s="28">
        <v>110621.55943000001</v>
      </c>
      <c r="D56" s="28">
        <v>121093.513037</v>
      </c>
      <c r="E56" s="41">
        <v>265368.97838099999</v>
      </c>
      <c r="F56" s="41">
        <v>23181.952307</v>
      </c>
      <c r="H56" s="43">
        <v>36.99178575444337</v>
      </c>
      <c r="I56" s="43">
        <v>30.660003245451634</v>
      </c>
      <c r="J56" s="43">
        <v>45.514870549863303</v>
      </c>
      <c r="K56" s="43">
        <v>40.753798672938061</v>
      </c>
      <c r="L56" s="43">
        <v>4.8976287127345728</v>
      </c>
    </row>
    <row r="57" spans="1:12" ht="15" customHeight="1" x14ac:dyDescent="0.2">
      <c r="A57" s="4" t="s">
        <v>46</v>
      </c>
      <c r="B57" s="28">
        <v>134325.516668</v>
      </c>
      <c r="C57" s="28">
        <v>102359.09190499999</v>
      </c>
      <c r="D57" s="28">
        <v>118486.734147</v>
      </c>
      <c r="E57" s="41">
        <v>252812.25081499998</v>
      </c>
      <c r="F57" s="41">
        <v>15838.782521000001</v>
      </c>
      <c r="H57" s="43">
        <v>38.302465678175309</v>
      </c>
      <c r="I57" s="43">
        <v>33.764303711898222</v>
      </c>
      <c r="J57" s="43">
        <v>41.791363512138823</v>
      </c>
      <c r="K57" s="43">
        <v>39.915997219279937</v>
      </c>
      <c r="L57" s="43">
        <v>16.802467449995433</v>
      </c>
    </row>
    <row r="58" spans="1:12" ht="15" customHeight="1" x14ac:dyDescent="0.2">
      <c r="A58" s="4" t="s">
        <v>47</v>
      </c>
      <c r="B58" s="28">
        <v>141518.88425100001</v>
      </c>
      <c r="C58" s="28">
        <v>106661.33740999999</v>
      </c>
      <c r="D58" s="28">
        <v>124231.33867300001</v>
      </c>
      <c r="E58" s="41">
        <v>265750.222924</v>
      </c>
      <c r="F58" s="41">
        <v>17287.545578000005</v>
      </c>
      <c r="H58" s="43">
        <v>48.374733564609322</v>
      </c>
      <c r="I58" s="43">
        <v>35.061271387999462</v>
      </c>
      <c r="J58" s="43">
        <v>67.326150725706384</v>
      </c>
      <c r="K58" s="43">
        <v>56.669816517416074</v>
      </c>
      <c r="L58" s="43">
        <v>-18.201653450312939</v>
      </c>
    </row>
    <row r="59" spans="1:12" ht="15" customHeight="1" x14ac:dyDescent="0.2">
      <c r="A59" s="4" t="s">
        <v>48</v>
      </c>
      <c r="B59" s="28">
        <v>144249.61988400001</v>
      </c>
      <c r="C59" s="28">
        <v>110446.378524</v>
      </c>
      <c r="D59" s="28">
        <v>112410.39597699999</v>
      </c>
      <c r="E59" s="41">
        <v>256660.01586099999</v>
      </c>
      <c r="F59" s="41">
        <v>31839.223907000021</v>
      </c>
      <c r="H59" s="43">
        <v>30.092384141377053</v>
      </c>
      <c r="I59" s="43">
        <v>25.809748183461728</v>
      </c>
      <c r="J59" s="43">
        <v>32.794057036750544</v>
      </c>
      <c r="K59" s="43">
        <v>31.261994989887569</v>
      </c>
      <c r="L59" s="43">
        <v>21.374228588521458</v>
      </c>
    </row>
    <row r="60" spans="1:12" ht="15" customHeight="1" x14ac:dyDescent="0.2">
      <c r="A60" s="4" t="s">
        <v>49</v>
      </c>
      <c r="B60" s="28">
        <v>131977.237731</v>
      </c>
      <c r="C60" s="28">
        <v>101552.431839</v>
      </c>
      <c r="D60" s="28">
        <v>113518.137284</v>
      </c>
      <c r="E60" s="41">
        <v>245495.375015</v>
      </c>
      <c r="F60" s="41">
        <v>18459.100447000004</v>
      </c>
      <c r="H60" s="43">
        <v>15.275924684630427</v>
      </c>
      <c r="I60" s="43">
        <v>11.134401439733912</v>
      </c>
      <c r="J60" s="43">
        <v>29.136632463519174</v>
      </c>
      <c r="K60" s="43">
        <v>21.296035686849422</v>
      </c>
      <c r="L60" s="43">
        <v>-30.559643255143946</v>
      </c>
    </row>
    <row r="61" spans="1:12" ht="15" customHeight="1" x14ac:dyDescent="0.2">
      <c r="A61" s="4" t="s">
        <v>50</v>
      </c>
      <c r="B61" s="28">
        <v>129693.918792</v>
      </c>
      <c r="C61" s="28">
        <v>103512.51386900002</v>
      </c>
      <c r="D61" s="28">
        <v>107890.405297</v>
      </c>
      <c r="E61" s="41">
        <v>237584.324089</v>
      </c>
      <c r="F61" s="41">
        <v>21803.513494999992</v>
      </c>
      <c r="H61" s="43">
        <v>15.108957462332709</v>
      </c>
      <c r="I61" s="43">
        <v>9.8617238790357913</v>
      </c>
      <c r="J61" s="43">
        <v>15.534590049252531</v>
      </c>
      <c r="K61" s="43">
        <v>15.301853885796756</v>
      </c>
      <c r="L61" s="43">
        <v>13.048125646069813</v>
      </c>
    </row>
    <row r="62" spans="1:12" ht="15" customHeight="1" x14ac:dyDescent="0.2">
      <c r="A62" s="4" t="s">
        <v>51</v>
      </c>
      <c r="B62" s="28">
        <v>131606.255974</v>
      </c>
      <c r="C62" s="28">
        <v>105004.140136</v>
      </c>
      <c r="D62" s="28">
        <v>103626.239002</v>
      </c>
      <c r="E62" s="41">
        <v>235232.49497599999</v>
      </c>
      <c r="F62" s="41">
        <v>27980.016971999998</v>
      </c>
      <c r="H62" s="43">
        <v>5.7650529224131866</v>
      </c>
      <c r="I62" s="43">
        <v>1.6950196081564057</v>
      </c>
      <c r="J62" s="43">
        <v>11.487793783682431</v>
      </c>
      <c r="K62" s="43">
        <v>8.2120001599250543</v>
      </c>
      <c r="L62" s="43">
        <v>-11.129808627157166</v>
      </c>
    </row>
    <row r="63" spans="1:12" ht="9.9499999999999993" customHeight="1" x14ac:dyDescent="0.2">
      <c r="E63" s="41"/>
      <c r="F63" s="41"/>
      <c r="H63" s="43"/>
      <c r="I63" s="43"/>
      <c r="J63" s="43"/>
      <c r="K63" s="43"/>
      <c r="L63" s="43"/>
    </row>
    <row r="64" spans="1:12" ht="15" customHeight="1" x14ac:dyDescent="0.2">
      <c r="A64" s="46">
        <v>2023</v>
      </c>
      <c r="B64" s="47"/>
      <c r="C64" s="47"/>
      <c r="D64" s="47"/>
      <c r="E64" s="47"/>
      <c r="F64" s="47"/>
      <c r="G64" s="48"/>
      <c r="H64" s="48"/>
      <c r="I64" s="48"/>
      <c r="J64" s="48"/>
      <c r="K64" s="48"/>
      <c r="L64" s="48"/>
    </row>
    <row r="65" spans="1:12" ht="15" customHeight="1" x14ac:dyDescent="0.2">
      <c r="A65" s="4" t="s">
        <v>40</v>
      </c>
      <c r="B65" s="28">
        <v>112655.26005899999</v>
      </c>
      <c r="C65" s="28">
        <v>86042.983940000006</v>
      </c>
      <c r="D65" s="28">
        <v>94524.720381000006</v>
      </c>
      <c r="E65" s="28">
        <v>207179.98044000001</v>
      </c>
      <c r="F65" s="28">
        <v>18130.539677999986</v>
      </c>
      <c r="H65" s="43">
        <f>(B65-B51)/B51*100</f>
        <v>1.4363862110646697</v>
      </c>
      <c r="I65" s="43">
        <v>-5.8513924601716258</v>
      </c>
      <c r="J65" s="43">
        <f t="shared" ref="J65:L68" si="3">(D65-D51)/D51*100</f>
        <v>1.8338726135180923</v>
      </c>
      <c r="K65" s="43">
        <f t="shared" si="3"/>
        <v>1.6173515923867172</v>
      </c>
      <c r="L65" s="43">
        <f t="shared" si="3"/>
        <v>-0.58667619973868945</v>
      </c>
    </row>
    <row r="66" spans="1:12" ht="15" customHeight="1" x14ac:dyDescent="0.2">
      <c r="A66" s="4" t="s">
        <v>41</v>
      </c>
      <c r="B66" s="28">
        <v>112268.544901</v>
      </c>
      <c r="C66" s="28">
        <v>87440.465416000006</v>
      </c>
      <c r="D66" s="28">
        <v>92699.896535000007</v>
      </c>
      <c r="E66" s="28">
        <v>204968.44143599999</v>
      </c>
      <c r="F66" s="28">
        <v>19568.648365999994</v>
      </c>
      <c r="H66" s="43">
        <f>(B66-B52)/B52*100</f>
        <v>10.346598092144186</v>
      </c>
      <c r="I66" s="43">
        <f>(C66-C52)/C52*100</f>
        <v>4.221265608872665</v>
      </c>
      <c r="J66" s="43">
        <f t="shared" si="3"/>
        <v>12.242042837240774</v>
      </c>
      <c r="K66" s="43">
        <f t="shared" si="3"/>
        <v>11.195849733428402</v>
      </c>
      <c r="L66" s="43">
        <f t="shared" si="3"/>
        <v>2.1730548469936339</v>
      </c>
    </row>
    <row r="67" spans="1:12" ht="15" customHeight="1" x14ac:dyDescent="0.2">
      <c r="A67" s="4" t="s">
        <v>42</v>
      </c>
      <c r="B67" s="28">
        <v>129668.248076</v>
      </c>
      <c r="C67" s="28">
        <v>102430.347041</v>
      </c>
      <c r="D67" s="28">
        <v>102979.791417</v>
      </c>
      <c r="E67" s="28">
        <v>232648.03949300002</v>
      </c>
      <c r="F67" s="28">
        <v>26688.456659000003</v>
      </c>
      <c r="H67" s="43">
        <f>(B67-B53)/B53*100</f>
        <v>-1.3840548734154279</v>
      </c>
      <c r="I67" s="43">
        <f>(C67-C53)/C53*100</f>
        <v>-4.2083909942433904</v>
      </c>
      <c r="J67" s="43">
        <f t="shared" si="3"/>
        <v>-2.1514531599471094</v>
      </c>
      <c r="K67" s="43">
        <f t="shared" si="3"/>
        <v>-1.7252172632417544</v>
      </c>
      <c r="L67" s="43">
        <f t="shared" si="3"/>
        <v>1.6933712605994782</v>
      </c>
    </row>
    <row r="68" spans="1:12" ht="15" customHeight="1" x14ac:dyDescent="0.2">
      <c r="A68" s="4" t="s">
        <v>43</v>
      </c>
      <c r="B68" s="28">
        <v>105192.91020100001</v>
      </c>
      <c r="C68" s="28">
        <v>80203.806798999998</v>
      </c>
      <c r="D68" s="28">
        <v>92566.714154000001</v>
      </c>
      <c r="E68" s="28">
        <v>197759.62435500001</v>
      </c>
      <c r="F68" s="28">
        <v>12626.196047000005</v>
      </c>
      <c r="H68" s="43">
        <f>(B68-B54)/B54*100</f>
        <v>-17.484672212724718</v>
      </c>
      <c r="I68" s="43">
        <f>(C68-C54)/C54*100</f>
        <v>-22.445274608336202</v>
      </c>
      <c r="J68" s="43">
        <f t="shared" si="3"/>
        <v>-11.085421762333342</v>
      </c>
      <c r="K68" s="43">
        <f t="shared" si="3"/>
        <v>-14.607998893367306</v>
      </c>
      <c r="L68" s="43">
        <f t="shared" si="3"/>
        <v>-45.985128010847795</v>
      </c>
    </row>
    <row r="69" spans="1:12" ht="15" customHeight="1" x14ac:dyDescent="0.2">
      <c r="A69" s="4" t="s">
        <v>44</v>
      </c>
      <c r="B69" s="28">
        <v>119510.302916</v>
      </c>
      <c r="C69" s="28">
        <v>93616.363954999993</v>
      </c>
      <c r="D69" s="28">
        <v>103812.007148</v>
      </c>
      <c r="E69" s="28">
        <v>223322.31006400002</v>
      </c>
      <c r="F69" s="28">
        <v>15698.295767999996</v>
      </c>
      <c r="H69" s="43">
        <f t="shared" ref="H69:H76" si="4">(B69-B55)/B55*100</f>
        <v>-0.89505114791248386</v>
      </c>
      <c r="I69" s="43">
        <f t="shared" ref="I69:I76" si="5">(C69-C55)/C55*100</f>
        <v>-2.7270900961806319</v>
      </c>
      <c r="J69" s="43">
        <f t="shared" ref="J69:J76" si="6">(D69-D55)/D55*100</f>
        <v>-3.6916989603825723</v>
      </c>
      <c r="K69" s="43">
        <f t="shared" ref="K69:K76" si="7">(E69-E55)/E55*100</f>
        <v>-2.2150140059096102</v>
      </c>
      <c r="L69" s="43">
        <f t="shared" ref="L69:L76" si="8">(F69-F55)/F55*100</f>
        <v>22.659197566013585</v>
      </c>
    </row>
    <row r="70" spans="1:12" ht="15" customHeight="1" x14ac:dyDescent="0.2">
      <c r="A70" s="4" t="s">
        <v>45</v>
      </c>
      <c r="B70" s="28">
        <v>123951.736126</v>
      </c>
      <c r="C70" s="28">
        <v>93770.622621000002</v>
      </c>
      <c r="D70" s="28">
        <v>98403.085189000005</v>
      </c>
      <c r="E70" s="28">
        <v>222354.82131500001</v>
      </c>
      <c r="F70" s="28">
        <v>25548.650936999999</v>
      </c>
      <c r="H70" s="43">
        <f t="shared" si="4"/>
        <v>-14.086753537437263</v>
      </c>
      <c r="I70" s="43">
        <f t="shared" si="5"/>
        <v>-15.232959014343923</v>
      </c>
      <c r="J70" s="43">
        <f t="shared" si="6"/>
        <v>-18.737938374177777</v>
      </c>
      <c r="K70" s="43">
        <f t="shared" si="7"/>
        <v>-16.209188175809675</v>
      </c>
      <c r="L70" s="43">
        <f t="shared" si="8"/>
        <v>10.209229139365251</v>
      </c>
    </row>
    <row r="71" spans="1:12" ht="15" customHeight="1" x14ac:dyDescent="0.2">
      <c r="A71" s="4" t="s">
        <v>46</v>
      </c>
      <c r="B71" s="28">
        <v>116811.00722699999</v>
      </c>
      <c r="C71" s="28">
        <v>89083.704826999994</v>
      </c>
      <c r="D71" s="28">
        <v>99456.227666000006</v>
      </c>
      <c r="E71" s="28">
        <v>216267.23489299999</v>
      </c>
      <c r="F71" s="28">
        <v>17354.779560999988</v>
      </c>
      <c r="H71" s="43">
        <f t="shared" si="4"/>
        <v>-13.038855070469598</v>
      </c>
      <c r="I71" s="43">
        <f t="shared" si="5"/>
        <v>-12.969426389910685</v>
      </c>
      <c r="J71" s="43">
        <f t="shared" si="6"/>
        <v>-16.06129717221329</v>
      </c>
      <c r="K71" s="43">
        <f t="shared" si="7"/>
        <v>-14.455397554583888</v>
      </c>
      <c r="L71" s="43">
        <f t="shared" si="8"/>
        <v>9.5714240535217172</v>
      </c>
    </row>
    <row r="72" spans="1:12" ht="15" customHeight="1" x14ac:dyDescent="0.2">
      <c r="A72" s="4" t="s">
        <v>47</v>
      </c>
      <c r="B72" s="28">
        <v>115029.036106</v>
      </c>
      <c r="C72" s="28">
        <v>91946.866888000004</v>
      </c>
      <c r="D72" s="28">
        <v>97848.602524000002</v>
      </c>
      <c r="E72" s="28">
        <v>212877.63863</v>
      </c>
      <c r="F72" s="28">
        <v>17180.433581999998</v>
      </c>
      <c r="H72" s="43">
        <f t="shared" si="4"/>
        <v>-18.718242646696691</v>
      </c>
      <c r="I72" s="43">
        <f t="shared" si="5"/>
        <v>-13.79550536239614</v>
      </c>
      <c r="J72" s="43">
        <f t="shared" si="6"/>
        <v>-21.236780051484651</v>
      </c>
      <c r="K72" s="43">
        <f t="shared" si="7"/>
        <v>-19.895593581165368</v>
      </c>
      <c r="L72" s="43">
        <f t="shared" si="8"/>
        <v>-0.61959053421855792</v>
      </c>
    </row>
    <row r="73" spans="1:12" ht="15" customHeight="1" x14ac:dyDescent="0.2">
      <c r="A73" s="4" t="s">
        <v>48</v>
      </c>
      <c r="B73" s="28">
        <v>124309.905178</v>
      </c>
      <c r="C73" s="28">
        <v>96700.939498000007</v>
      </c>
      <c r="D73" s="28">
        <v>99936.234498999998</v>
      </c>
      <c r="E73" s="28">
        <v>224246.139677</v>
      </c>
      <c r="F73" s="28">
        <v>24373.670679000003</v>
      </c>
      <c r="H73" s="43">
        <f t="shared" si="4"/>
        <v>-13.823062218142942</v>
      </c>
      <c r="I73" s="43">
        <f t="shared" si="5"/>
        <v>-12.445350594282372</v>
      </c>
      <c r="J73" s="43">
        <f t="shared" si="6"/>
        <v>-11.096982062541885</v>
      </c>
      <c r="K73" s="43">
        <f t="shared" si="7"/>
        <v>-12.629110177237134</v>
      </c>
      <c r="L73" s="43">
        <f t="shared" si="8"/>
        <v>-23.447660815497066</v>
      </c>
    </row>
    <row r="74" spans="1:12" ht="15" customHeight="1" x14ac:dyDescent="0.2">
      <c r="A74" s="4" t="s">
        <v>49</v>
      </c>
      <c r="B74" s="28">
        <v>126091.55305</v>
      </c>
      <c r="C74" s="28">
        <v>96332.619577000005</v>
      </c>
      <c r="D74" s="28">
        <v>113187.168279</v>
      </c>
      <c r="E74" s="28">
        <v>239278.72132900002</v>
      </c>
      <c r="F74" s="28">
        <v>12904.384770999997</v>
      </c>
      <c r="H74" s="43">
        <f t="shared" si="4"/>
        <v>-4.4596210545006096</v>
      </c>
      <c r="I74" s="43">
        <f t="shared" si="5"/>
        <v>-5.1400170015381015</v>
      </c>
      <c r="J74" s="43">
        <f t="shared" si="6"/>
        <v>-0.29155605696028336</v>
      </c>
      <c r="K74" s="43">
        <f t="shared" si="7"/>
        <v>-2.5322895332020541</v>
      </c>
      <c r="L74" s="43">
        <f t="shared" si="8"/>
        <v>-30.092017170331648</v>
      </c>
    </row>
    <row r="75" spans="1:12" ht="15" customHeight="1" x14ac:dyDescent="0.2">
      <c r="A75" s="4" t="s">
        <v>50</v>
      </c>
      <c r="B75" s="28">
        <v>121735.60946199999</v>
      </c>
      <c r="C75" s="28">
        <v>95544.536615999998</v>
      </c>
      <c r="D75" s="28">
        <v>109501.47693400001</v>
      </c>
      <c r="E75" s="28">
        <v>231237.086396</v>
      </c>
      <c r="F75" s="28">
        <v>12234.132527999987</v>
      </c>
      <c r="H75" s="43">
        <f t="shared" si="4"/>
        <v>-6.136223968036119</v>
      </c>
      <c r="I75" s="43">
        <f t="shared" si="5"/>
        <v>-7.6975980537810837</v>
      </c>
      <c r="J75" s="43">
        <f t="shared" si="6"/>
        <v>1.4932482944753551</v>
      </c>
      <c r="K75" s="43">
        <f t="shared" si="7"/>
        <v>-2.6715725952619263</v>
      </c>
      <c r="L75" s="43">
        <f t="shared" si="8"/>
        <v>-43.889169372608073</v>
      </c>
    </row>
    <row r="76" spans="1:12" ht="15" customHeight="1" x14ac:dyDescent="0.2">
      <c r="A76" s="4" t="s">
        <v>51</v>
      </c>
      <c r="B76" s="28">
        <v>118379.29672300001</v>
      </c>
      <c r="C76" s="28">
        <v>97187.115951999993</v>
      </c>
      <c r="D76" s="28">
        <v>106630.601597</v>
      </c>
      <c r="E76" s="28">
        <v>225009.89832000001</v>
      </c>
      <c r="F76" s="28">
        <v>11748.695126000006</v>
      </c>
      <c r="H76" s="43">
        <f t="shared" si="4"/>
        <v>-10.050403115801043</v>
      </c>
      <c r="I76" s="43">
        <f t="shared" si="5"/>
        <v>-7.4444914018394899</v>
      </c>
      <c r="J76" s="43">
        <f t="shared" si="6"/>
        <v>2.8992296004702189</v>
      </c>
      <c r="K76" s="43">
        <f t="shared" si="7"/>
        <v>-4.3457417127012823</v>
      </c>
      <c r="L76" s="43">
        <f t="shared" si="8"/>
        <v>-58.010407435574137</v>
      </c>
    </row>
    <row r="77" spans="1:12" ht="9.9499999999999993" customHeight="1" x14ac:dyDescent="0.2"/>
    <row r="78" spans="1:12" ht="15" customHeight="1" x14ac:dyDescent="0.2">
      <c r="A78" s="46">
        <v>2024</v>
      </c>
      <c r="B78" s="47"/>
      <c r="C78" s="47"/>
      <c r="D78" s="47"/>
      <c r="E78" s="47"/>
      <c r="F78" s="47"/>
      <c r="G78" s="48"/>
      <c r="H78" s="48"/>
      <c r="I78" s="48"/>
      <c r="J78" s="48"/>
      <c r="K78" s="48"/>
      <c r="L78" s="48"/>
    </row>
    <row r="79" spans="1:12" ht="15" customHeight="1" x14ac:dyDescent="0.2">
      <c r="A79" s="4" t="s">
        <v>40</v>
      </c>
      <c r="B79" s="28">
        <v>122410.483788</v>
      </c>
      <c r="C79" s="28">
        <v>94704.829196999999</v>
      </c>
      <c r="D79" s="28">
        <v>112237.969</v>
      </c>
      <c r="E79" s="28">
        <v>234648.452788</v>
      </c>
      <c r="F79" s="28">
        <v>10172.514788</v>
      </c>
      <c r="H79" s="43">
        <f>(B79-B65)/B65*100</f>
        <v>8.6593592912492348</v>
      </c>
      <c r="I79" s="43">
        <f t="shared" ref="I79:L81" si="9">(C79-C65)/C65*100</f>
        <v>10.066881528702122</v>
      </c>
      <c r="J79" s="43">
        <f t="shared" si="9"/>
        <v>18.739276400504913</v>
      </c>
      <c r="K79" s="43">
        <f t="shared" si="9"/>
        <v>13.258265730918406</v>
      </c>
      <c r="L79" s="43">
        <f t="shared" si="9"/>
        <v>-43.892928899719607</v>
      </c>
    </row>
    <row r="80" spans="1:12" ht="15" customHeight="1" x14ac:dyDescent="0.2">
      <c r="A80" s="4" t="s">
        <v>41</v>
      </c>
      <c r="B80" s="28">
        <v>111356.905075</v>
      </c>
      <c r="C80" s="28">
        <v>91538.231578999999</v>
      </c>
      <c r="D80" s="28">
        <v>100116.365899</v>
      </c>
      <c r="E80" s="28">
        <v>211473.27097399998</v>
      </c>
      <c r="F80" s="28">
        <v>11240.539176000006</v>
      </c>
      <c r="H80" s="43">
        <f>(B80-B66)/B66*100</f>
        <v>-0.8120171387309737</v>
      </c>
      <c r="I80" s="43">
        <f t="shared" si="9"/>
        <v>4.6863498993341093</v>
      </c>
      <c r="J80" s="43">
        <f t="shared" si="9"/>
        <v>8.000515255375511</v>
      </c>
      <c r="K80" s="43">
        <f t="shared" si="9"/>
        <v>3.1735761331975976</v>
      </c>
      <c r="L80" s="43">
        <f t="shared" si="9"/>
        <v>-42.558428330031504</v>
      </c>
    </row>
    <row r="81" spans="1:12" ht="15" customHeight="1" x14ac:dyDescent="0.2">
      <c r="A81" s="4" t="s">
        <v>42</v>
      </c>
      <c r="B81" s="28">
        <v>128564.532464</v>
      </c>
      <c r="C81" s="28">
        <v>104122.92022499999</v>
      </c>
      <c r="D81" s="28">
        <v>115845.336043</v>
      </c>
      <c r="E81" s="28">
        <v>244409.86850700001</v>
      </c>
      <c r="F81" s="28">
        <v>12719.196421000001</v>
      </c>
      <c r="H81" s="43">
        <f>(B81-B67)/B67*100</f>
        <v>-0.85118417837580407</v>
      </c>
      <c r="I81" s="43">
        <f t="shared" si="9"/>
        <v>1.652413794246449</v>
      </c>
      <c r="J81" s="43">
        <f t="shared" si="9"/>
        <v>12.493271202990751</v>
      </c>
      <c r="K81" s="43">
        <f t="shared" si="9"/>
        <v>5.0556321212214126</v>
      </c>
      <c r="L81" s="43">
        <f t="shared" si="9"/>
        <v>-52.341955986762635</v>
      </c>
    </row>
    <row r="82" spans="1:12" ht="15" customHeight="1" x14ac:dyDescent="0.2">
      <c r="A82" s="4" t="s">
        <v>43</v>
      </c>
      <c r="B82" s="28">
        <v>114719.223079</v>
      </c>
      <c r="C82" s="28">
        <v>91813.409117000003</v>
      </c>
      <c r="D82" s="28">
        <v>107017.36007900001</v>
      </c>
      <c r="E82" s="28">
        <v>221736.58315799999</v>
      </c>
      <c r="F82" s="28">
        <v>7701.8629999999976</v>
      </c>
      <c r="H82" s="43">
        <f>(B82-B68)/B68*100</f>
        <v>9.0560408109228607</v>
      </c>
      <c r="I82" s="43">
        <f t="shared" ref="I82" si="10">(C82-C68)/C68*100</f>
        <v>14.475126283089043</v>
      </c>
      <c r="J82" s="43">
        <f t="shared" ref="J82" si="11">(D82-D68)/D68*100</f>
        <v>15.611060689654568</v>
      </c>
      <c r="K82" s="43">
        <f t="shared" ref="K82" si="12">(E82-E68)/E68*100</f>
        <v>12.124294269470669</v>
      </c>
      <c r="L82" s="43">
        <f t="shared" ref="L82" si="13">(F82-F68)/F68*100</f>
        <v>-39.000923387135536</v>
      </c>
    </row>
  </sheetData>
  <mergeCells count="2">
    <mergeCell ref="B3:F3"/>
    <mergeCell ref="H3:L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tToWidth="0" fitToHeight="0" orientation="portrait" r:id="rId1"/>
  <rowBreaks count="1" manualBreakCount="1">
    <brk id="6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7"/>
  <sheetViews>
    <sheetView view="pageBreakPreview" zoomScaleNormal="100" zoomScaleSheetLayoutView="100" workbookViewId="0">
      <selection activeCell="Q31" sqref="Q31"/>
    </sheetView>
  </sheetViews>
  <sheetFormatPr defaultColWidth="9.140625" defaultRowHeight="12" x14ac:dyDescent="0.2"/>
  <cols>
    <col min="1" max="1" width="5.42578125" style="1" customWidth="1"/>
    <col min="2" max="2" width="23.140625" style="1" bestFit="1" customWidth="1"/>
    <col min="3" max="5" width="10" style="1" bestFit="1" customWidth="1"/>
    <col min="6" max="6" width="6.7109375" style="1" bestFit="1" customWidth="1"/>
    <col min="7" max="7" width="12.7109375" style="1" bestFit="1" customWidth="1"/>
    <col min="8" max="8" width="6.5703125" style="1" bestFit="1" customWidth="1"/>
    <col min="9" max="9" width="0.85546875" style="1" customWidth="1"/>
    <col min="10" max="11" width="10" style="1" bestFit="1" customWidth="1"/>
    <col min="12" max="12" width="8.140625" style="1" customWidth="1"/>
    <col min="13" max="13" width="9.140625" style="1"/>
    <col min="14" max="14" width="10" style="1" bestFit="1" customWidth="1"/>
    <col min="15" max="15" width="10" style="1" customWidth="1"/>
    <col min="16" max="16" width="10.140625" style="1" bestFit="1" customWidth="1"/>
    <col min="17" max="18" width="15.42578125" style="1" bestFit="1" customWidth="1"/>
    <col min="19" max="19" width="5.7109375" style="1" customWidth="1"/>
    <col min="20" max="20" width="13" style="1" bestFit="1" customWidth="1"/>
    <col min="21" max="21" width="11" style="1" bestFit="1" customWidth="1"/>
    <col min="22" max="23" width="12.42578125" style="1" bestFit="1" customWidth="1"/>
    <col min="24" max="16384" width="9.140625" style="1"/>
  </cols>
  <sheetData>
    <row r="1" spans="1:20" ht="12.75" x14ac:dyDescent="0.2">
      <c r="A1" s="33" t="s">
        <v>124</v>
      </c>
    </row>
    <row r="2" spans="1:20" x14ac:dyDescent="0.2">
      <c r="B2" s="97"/>
    </row>
    <row r="3" spans="1:20" x14ac:dyDescent="0.2">
      <c r="A3" s="16"/>
      <c r="B3" s="17"/>
      <c r="C3" s="155" t="s">
        <v>121</v>
      </c>
      <c r="D3" s="155"/>
      <c r="E3" s="155"/>
      <c r="F3" s="17"/>
      <c r="G3" s="156" t="s">
        <v>106</v>
      </c>
      <c r="H3" s="156"/>
      <c r="I3" s="18"/>
      <c r="J3" s="155" t="s">
        <v>121</v>
      </c>
      <c r="K3" s="155"/>
      <c r="L3" s="155"/>
    </row>
    <row r="4" spans="1:20" ht="24" x14ac:dyDescent="0.2">
      <c r="A4" s="19" t="s">
        <v>119</v>
      </c>
      <c r="B4" s="20" t="s">
        <v>1</v>
      </c>
      <c r="C4" s="21" t="s">
        <v>182</v>
      </c>
      <c r="D4" s="21" t="s">
        <v>178</v>
      </c>
      <c r="E4" s="21" t="s">
        <v>183</v>
      </c>
      <c r="F4" s="22" t="s">
        <v>116</v>
      </c>
      <c r="G4" s="23" t="s">
        <v>129</v>
      </c>
      <c r="H4" s="24" t="s">
        <v>2</v>
      </c>
      <c r="I4" s="24"/>
      <c r="J4" s="21" t="s">
        <v>184</v>
      </c>
      <c r="K4" s="21" t="s">
        <v>185</v>
      </c>
      <c r="L4" s="22" t="s">
        <v>116</v>
      </c>
    </row>
    <row r="5" spans="1:20" x14ac:dyDescent="0.2">
      <c r="A5" s="133"/>
      <c r="B5" s="134" t="s">
        <v>34</v>
      </c>
      <c r="C5" s="135">
        <v>105192.91020100001</v>
      </c>
      <c r="D5" s="135">
        <v>128564.532464</v>
      </c>
      <c r="E5" s="135">
        <v>114719.223079</v>
      </c>
      <c r="F5" s="136">
        <f>E5/E$5*100</f>
        <v>100</v>
      </c>
      <c r="G5" s="137">
        <f t="shared" ref="G5" si="0">E5-C5</f>
        <v>9526.312877999997</v>
      </c>
      <c r="H5" s="137">
        <f t="shared" ref="H5" si="1">(G5/C5)*100</f>
        <v>9.0560408109228607</v>
      </c>
      <c r="I5" s="138"/>
      <c r="J5" s="135">
        <v>459784.96323699999</v>
      </c>
      <c r="K5" s="135">
        <v>477051.14440599998</v>
      </c>
      <c r="L5" s="136">
        <f>K5/K$5*100</f>
        <v>100</v>
      </c>
    </row>
    <row r="6" spans="1:20" x14ac:dyDescent="0.2">
      <c r="A6" s="127"/>
      <c r="B6" s="128"/>
      <c r="C6" s="129"/>
      <c r="D6" s="129"/>
      <c r="E6" s="129"/>
      <c r="F6" s="130"/>
      <c r="G6" s="131"/>
      <c r="H6" s="132"/>
      <c r="I6" s="132"/>
      <c r="J6" s="129"/>
      <c r="K6" s="129"/>
      <c r="L6" s="130"/>
    </row>
    <row r="7" spans="1:20" x14ac:dyDescent="0.2">
      <c r="A7" s="90" t="s">
        <v>3</v>
      </c>
      <c r="B7" s="1" t="s">
        <v>138</v>
      </c>
      <c r="C7" s="104">
        <v>16728.844660999999</v>
      </c>
      <c r="D7" s="104">
        <v>19290.182379000002</v>
      </c>
      <c r="E7" s="104">
        <v>18237.042160000001</v>
      </c>
      <c r="F7" s="105">
        <f>E7/E$5*100</f>
        <v>15.897110937929979</v>
      </c>
      <c r="G7" s="106">
        <f t="shared" ref="G7:G37" si="2">E7-C7</f>
        <v>1508.1974990000017</v>
      </c>
      <c r="H7" s="106">
        <f t="shared" ref="H7" si="3">(G7/C7)*100</f>
        <v>9.015550861776287</v>
      </c>
      <c r="I7" s="107"/>
      <c r="J7" s="104">
        <v>73841.301380000004</v>
      </c>
      <c r="K7" s="104">
        <v>70614.613496000005</v>
      </c>
      <c r="L7" s="77">
        <f>K7/K$5*100</f>
        <v>14.802315081735262</v>
      </c>
      <c r="M7" s="121"/>
      <c r="N7" s="121"/>
      <c r="P7" s="97"/>
      <c r="Q7" s="97"/>
      <c r="R7" s="97"/>
      <c r="S7" s="97"/>
      <c r="T7" s="97"/>
    </row>
    <row r="8" spans="1:20" x14ac:dyDescent="0.2">
      <c r="A8" s="90" t="s">
        <v>4</v>
      </c>
      <c r="B8" s="1" t="s">
        <v>139</v>
      </c>
      <c r="C8" s="104">
        <v>13818.777317</v>
      </c>
      <c r="D8" s="104">
        <v>16332.535309999999</v>
      </c>
      <c r="E8" s="104">
        <v>14102.194520999999</v>
      </c>
      <c r="F8" s="105">
        <f t="shared" ref="F8:F36" si="4">E8/E$5*100</f>
        <v>12.292791166558628</v>
      </c>
      <c r="G8" s="106">
        <f t="shared" ref="G8:G36" si="5">E8-C8</f>
        <v>283.4172039999994</v>
      </c>
      <c r="H8" s="106">
        <f t="shared" ref="H8:H36" si="6">(G8/C8)*100</f>
        <v>2.050957168629794</v>
      </c>
      <c r="I8" s="107"/>
      <c r="J8" s="104">
        <v>59825.741252</v>
      </c>
      <c r="K8" s="104">
        <v>58602.068558999999</v>
      </c>
      <c r="L8" s="77">
        <f t="shared" ref="L8:L36" si="7">K8/K$5*100</f>
        <v>12.284231836812454</v>
      </c>
      <c r="M8" s="121"/>
      <c r="N8" s="121"/>
      <c r="P8" s="97"/>
      <c r="Q8" s="97"/>
      <c r="R8" s="97"/>
      <c r="S8" s="97"/>
      <c r="T8" s="97"/>
    </row>
    <row r="9" spans="1:20" x14ac:dyDescent="0.2">
      <c r="A9" s="90" t="s">
        <v>5</v>
      </c>
      <c r="B9" s="1" t="s">
        <v>140</v>
      </c>
      <c r="C9" s="104">
        <v>11256.845531999999</v>
      </c>
      <c r="D9" s="104">
        <v>15023.559751999999</v>
      </c>
      <c r="E9" s="104">
        <v>13203.797481</v>
      </c>
      <c r="F9" s="105">
        <f t="shared" si="4"/>
        <v>11.509664314852763</v>
      </c>
      <c r="G9" s="106">
        <f t="shared" si="5"/>
        <v>1946.9519490000002</v>
      </c>
      <c r="H9" s="106">
        <f t="shared" si="6"/>
        <v>17.295715246916835</v>
      </c>
      <c r="I9" s="107"/>
      <c r="J9" s="104">
        <v>50211.677119</v>
      </c>
      <c r="K9" s="104">
        <v>55275.105389999997</v>
      </c>
      <c r="L9" s="77">
        <f t="shared" si="7"/>
        <v>11.58683005756663</v>
      </c>
      <c r="M9" s="121"/>
      <c r="N9" s="121"/>
      <c r="P9" s="97"/>
      <c r="Q9" s="97"/>
      <c r="R9" s="97"/>
      <c r="S9" s="97"/>
      <c r="T9" s="97"/>
    </row>
    <row r="10" spans="1:20" x14ac:dyDescent="0.2">
      <c r="A10" s="90" t="s">
        <v>6</v>
      </c>
      <c r="B10" s="1" t="s">
        <v>169</v>
      </c>
      <c r="C10" s="104">
        <v>8062.2530310000002</v>
      </c>
      <c r="D10" s="104">
        <v>9846.3031169999995</v>
      </c>
      <c r="E10" s="104">
        <v>8969.54313</v>
      </c>
      <c r="F10" s="105">
        <f t="shared" si="4"/>
        <v>7.8186923597130988</v>
      </c>
      <c r="G10" s="106">
        <f t="shared" si="5"/>
        <v>907.29009899999983</v>
      </c>
      <c r="H10" s="106">
        <f t="shared" si="6"/>
        <v>11.253555247043199</v>
      </c>
      <c r="I10" s="107"/>
      <c r="J10" s="104">
        <v>37344.494356000003</v>
      </c>
      <c r="K10" s="104">
        <v>37550.611059000003</v>
      </c>
      <c r="L10" s="77">
        <f t="shared" si="7"/>
        <v>7.8714015256699836</v>
      </c>
      <c r="M10" s="121"/>
      <c r="N10" s="121"/>
      <c r="P10" s="97"/>
      <c r="Q10" s="97"/>
      <c r="R10" s="97"/>
      <c r="S10" s="97"/>
      <c r="T10" s="97"/>
    </row>
    <row r="11" spans="1:20" x14ac:dyDescent="0.2">
      <c r="A11" s="90" t="s">
        <v>7</v>
      </c>
      <c r="B11" s="1" t="s">
        <v>142</v>
      </c>
      <c r="C11" s="104">
        <v>6003.6270080000004</v>
      </c>
      <c r="D11" s="104">
        <v>7828.1387699999996</v>
      </c>
      <c r="E11" s="104">
        <v>5746.7118019999998</v>
      </c>
      <c r="F11" s="105">
        <f t="shared" si="4"/>
        <v>5.0093712699244799</v>
      </c>
      <c r="G11" s="106">
        <f t="shared" si="5"/>
        <v>-256.91520600000058</v>
      </c>
      <c r="H11" s="106">
        <f t="shared" si="6"/>
        <v>-4.2793332373522519</v>
      </c>
      <c r="I11" s="107"/>
      <c r="J11" s="104">
        <v>29667.018784</v>
      </c>
      <c r="K11" s="104">
        <v>29593.750843999998</v>
      </c>
      <c r="L11" s="77">
        <f t="shared" si="7"/>
        <v>6.2034754954520954</v>
      </c>
      <c r="M11" s="121"/>
      <c r="N11" s="121"/>
      <c r="P11" s="97"/>
      <c r="Q11" s="97"/>
      <c r="R11" s="97"/>
      <c r="S11" s="97"/>
      <c r="T11" s="97"/>
    </row>
    <row r="12" spans="1:20" x14ac:dyDescent="0.2">
      <c r="A12" s="90" t="s">
        <v>8</v>
      </c>
      <c r="B12" s="1" t="s">
        <v>141</v>
      </c>
      <c r="C12" s="104">
        <v>6852.7704279999998</v>
      </c>
      <c r="D12" s="104">
        <v>7384.4588089999997</v>
      </c>
      <c r="E12" s="104">
        <v>7469.5447700000004</v>
      </c>
      <c r="F12" s="105">
        <f t="shared" si="4"/>
        <v>6.5111535534512726</v>
      </c>
      <c r="G12" s="106">
        <f t="shared" si="5"/>
        <v>616.77434200000062</v>
      </c>
      <c r="H12" s="106">
        <f t="shared" si="6"/>
        <v>9.0003648667391278</v>
      </c>
      <c r="I12" s="107"/>
      <c r="J12" s="104">
        <v>28876.187408000002</v>
      </c>
      <c r="K12" s="104">
        <v>26417.844349999999</v>
      </c>
      <c r="L12" s="77">
        <f t="shared" si="7"/>
        <v>5.5377383871270585</v>
      </c>
      <c r="M12" s="121"/>
      <c r="N12" s="121"/>
      <c r="P12" s="97"/>
      <c r="Q12" s="97"/>
      <c r="R12" s="97"/>
      <c r="S12" s="97"/>
      <c r="T12" s="97"/>
    </row>
    <row r="13" spans="1:20" x14ac:dyDescent="0.2">
      <c r="A13" s="90" t="s">
        <v>9</v>
      </c>
      <c r="B13" s="1" t="s">
        <v>147</v>
      </c>
      <c r="C13" s="104">
        <v>3593.1969469999999</v>
      </c>
      <c r="D13" s="104">
        <v>5293.6172399999996</v>
      </c>
      <c r="E13" s="104">
        <v>4159.3484129999997</v>
      </c>
      <c r="F13" s="105">
        <f t="shared" si="4"/>
        <v>3.6256769365808164</v>
      </c>
      <c r="G13" s="106">
        <f t="shared" si="5"/>
        <v>566.1514659999998</v>
      </c>
      <c r="H13" s="106">
        <f t="shared" si="6"/>
        <v>15.756204693224122</v>
      </c>
      <c r="I13" s="107"/>
      <c r="J13" s="104">
        <v>14186.193859999999</v>
      </c>
      <c r="K13" s="104">
        <v>20101.341715999999</v>
      </c>
      <c r="L13" s="77">
        <f t="shared" si="7"/>
        <v>4.2136659667862606</v>
      </c>
      <c r="M13" s="121"/>
      <c r="N13" s="121"/>
      <c r="P13" s="97"/>
      <c r="Q13" s="97"/>
      <c r="R13" s="97"/>
      <c r="S13" s="97"/>
      <c r="T13" s="97"/>
    </row>
    <row r="14" spans="1:20" x14ac:dyDescent="0.2">
      <c r="A14" s="90" t="s">
        <v>10</v>
      </c>
      <c r="B14" s="1" t="s">
        <v>149</v>
      </c>
      <c r="C14" s="104">
        <v>3079.4565469999998</v>
      </c>
      <c r="D14" s="104">
        <v>5296.715338</v>
      </c>
      <c r="E14" s="104">
        <v>4988.6763389999996</v>
      </c>
      <c r="F14" s="105">
        <f t="shared" si="4"/>
        <v>4.3485966912141727</v>
      </c>
      <c r="G14" s="106">
        <f t="shared" si="5"/>
        <v>1909.2197919999999</v>
      </c>
      <c r="H14" s="106">
        <f t="shared" si="6"/>
        <v>61.998594974816513</v>
      </c>
      <c r="I14" s="107"/>
      <c r="J14" s="104">
        <v>13808.857886</v>
      </c>
      <c r="K14" s="104">
        <v>19393.013466</v>
      </c>
      <c r="L14" s="77">
        <f t="shared" si="7"/>
        <v>4.065185398548242</v>
      </c>
      <c r="M14" s="121"/>
      <c r="N14" s="121"/>
      <c r="P14" s="97"/>
      <c r="Q14" s="97"/>
      <c r="R14" s="97"/>
      <c r="S14" s="97"/>
      <c r="T14" s="97"/>
    </row>
    <row r="15" spans="1:20" x14ac:dyDescent="0.2">
      <c r="A15" s="90" t="s">
        <v>11</v>
      </c>
      <c r="B15" s="1" t="s">
        <v>143</v>
      </c>
      <c r="C15" s="104">
        <v>4250.3331639999997</v>
      </c>
      <c r="D15" s="104">
        <v>5375.6361049999996</v>
      </c>
      <c r="E15" s="104">
        <v>4828.6286810000001</v>
      </c>
      <c r="F15" s="105">
        <f t="shared" si="4"/>
        <v>4.2090841895562905</v>
      </c>
      <c r="G15" s="106">
        <f t="shared" si="5"/>
        <v>578.29551700000047</v>
      </c>
      <c r="H15" s="106">
        <f t="shared" si="6"/>
        <v>13.605886754904761</v>
      </c>
      <c r="I15" s="107"/>
      <c r="J15" s="104">
        <v>20508.103218</v>
      </c>
      <c r="K15" s="104">
        <v>19214.074636000001</v>
      </c>
      <c r="L15" s="77">
        <f t="shared" si="7"/>
        <v>4.027676038787078</v>
      </c>
      <c r="M15" s="121"/>
      <c r="N15" s="121"/>
      <c r="P15" s="97"/>
      <c r="Q15" s="97"/>
      <c r="R15" s="97"/>
      <c r="S15" s="97"/>
      <c r="T15" s="97"/>
    </row>
    <row r="16" spans="1:20" x14ac:dyDescent="0.2">
      <c r="A16" s="90" t="s">
        <v>12</v>
      </c>
      <c r="B16" s="1" t="s">
        <v>146</v>
      </c>
      <c r="C16" s="104">
        <v>4088.300808</v>
      </c>
      <c r="D16" s="104">
        <v>4716.2393179999999</v>
      </c>
      <c r="E16" s="104">
        <v>3540.479675</v>
      </c>
      <c r="F16" s="105">
        <f t="shared" si="4"/>
        <v>3.086213086155484</v>
      </c>
      <c r="G16" s="106">
        <f t="shared" si="5"/>
        <v>-547.82113299999992</v>
      </c>
      <c r="H16" s="106">
        <f t="shared" si="6"/>
        <v>-13.399726652403409</v>
      </c>
      <c r="I16" s="107"/>
      <c r="J16" s="104">
        <v>16283.899670999999</v>
      </c>
      <c r="K16" s="104">
        <v>18090.553398</v>
      </c>
      <c r="L16" s="77">
        <f t="shared" si="7"/>
        <v>3.7921622472000238</v>
      </c>
      <c r="M16" s="121"/>
      <c r="N16" s="121"/>
      <c r="P16" s="97"/>
      <c r="Q16" s="97"/>
      <c r="R16" s="97"/>
      <c r="S16" s="97"/>
      <c r="T16" s="97"/>
    </row>
    <row r="17" spans="1:20" x14ac:dyDescent="0.2">
      <c r="A17" s="90" t="s">
        <v>13</v>
      </c>
      <c r="B17" s="1" t="s">
        <v>144</v>
      </c>
      <c r="C17" s="104">
        <v>4861.5784540000004</v>
      </c>
      <c r="D17" s="104">
        <v>5491.7379920000003</v>
      </c>
      <c r="E17" s="104">
        <v>3988.4731019999999</v>
      </c>
      <c r="F17" s="105">
        <f t="shared" si="4"/>
        <v>3.476726040284797</v>
      </c>
      <c r="G17" s="106">
        <f t="shared" si="5"/>
        <v>-873.10535200000049</v>
      </c>
      <c r="H17" s="106">
        <f t="shared" si="6"/>
        <v>-17.959297793119607</v>
      </c>
      <c r="I17" s="107"/>
      <c r="J17" s="104">
        <v>18033.230090000001</v>
      </c>
      <c r="K17" s="104">
        <v>18041.809953</v>
      </c>
      <c r="L17" s="77">
        <f t="shared" si="7"/>
        <v>3.7819445911747582</v>
      </c>
      <c r="M17" s="121"/>
      <c r="N17" s="121"/>
      <c r="P17" s="97"/>
      <c r="Q17" s="97"/>
      <c r="R17" s="97"/>
      <c r="S17" s="97"/>
      <c r="T17" s="97"/>
    </row>
    <row r="18" spans="1:20" x14ac:dyDescent="0.2">
      <c r="A18" s="90" t="s">
        <v>14</v>
      </c>
      <c r="B18" s="1" t="s">
        <v>148</v>
      </c>
      <c r="C18" s="104">
        <v>3553.1559480000001</v>
      </c>
      <c r="D18" s="104">
        <v>5224.0100739999998</v>
      </c>
      <c r="E18" s="104">
        <v>3925.0862689999999</v>
      </c>
      <c r="F18" s="105">
        <f t="shared" si="4"/>
        <v>3.4214721505715189</v>
      </c>
      <c r="G18" s="106">
        <f t="shared" si="5"/>
        <v>371.93032099999982</v>
      </c>
      <c r="H18" s="106">
        <f t="shared" si="6"/>
        <v>10.467604755973401</v>
      </c>
      <c r="I18" s="106"/>
      <c r="J18" s="151">
        <v>14547.763568</v>
      </c>
      <c r="K18" s="151">
        <v>17077.669637999999</v>
      </c>
      <c r="L18" s="77">
        <f t="shared" si="7"/>
        <v>3.5798404087813798</v>
      </c>
      <c r="M18" s="121"/>
      <c r="N18" s="121"/>
      <c r="P18" s="97"/>
      <c r="Q18" s="97"/>
      <c r="R18" s="97"/>
      <c r="S18" s="97"/>
      <c r="T18" s="97"/>
    </row>
    <row r="19" spans="1:20" x14ac:dyDescent="0.2">
      <c r="A19" s="90" t="s">
        <v>15</v>
      </c>
      <c r="B19" s="1" t="s">
        <v>145</v>
      </c>
      <c r="C19" s="104">
        <v>4371.6978479999998</v>
      </c>
      <c r="D19" s="104">
        <v>3605.4561800000001</v>
      </c>
      <c r="E19" s="104">
        <v>3480.2616819999998</v>
      </c>
      <c r="F19" s="105">
        <f t="shared" si="4"/>
        <v>3.0337214536428299</v>
      </c>
      <c r="G19" s="106">
        <f t="shared" si="5"/>
        <v>-891.43616599999996</v>
      </c>
      <c r="H19" s="106">
        <f t="shared" si="6"/>
        <v>-20.391074520573774</v>
      </c>
      <c r="I19" s="107"/>
      <c r="J19" s="104">
        <v>16140.686207000001</v>
      </c>
      <c r="K19" s="104">
        <v>15839.376114000001</v>
      </c>
      <c r="L19" s="77">
        <f t="shared" si="7"/>
        <v>3.3202679209002621</v>
      </c>
      <c r="M19" s="121"/>
      <c r="N19" s="121"/>
      <c r="P19" s="97"/>
      <c r="Q19" s="97"/>
      <c r="R19" s="97"/>
      <c r="S19" s="97"/>
      <c r="T19" s="97"/>
    </row>
    <row r="20" spans="1:20" x14ac:dyDescent="0.2">
      <c r="A20" s="90" t="s">
        <v>16</v>
      </c>
      <c r="B20" s="1" t="s">
        <v>150</v>
      </c>
      <c r="C20" s="104">
        <v>1710.559831</v>
      </c>
      <c r="D20" s="104">
        <v>1900.1870610000001</v>
      </c>
      <c r="E20" s="104">
        <v>2534.645266</v>
      </c>
      <c r="F20" s="105">
        <f t="shared" si="4"/>
        <v>2.2094337792494874</v>
      </c>
      <c r="G20" s="106">
        <f t="shared" si="5"/>
        <v>824.08543499999996</v>
      </c>
      <c r="H20" s="106">
        <f t="shared" si="6"/>
        <v>48.176358409997057</v>
      </c>
      <c r="I20" s="107"/>
      <c r="J20" s="104">
        <v>7821.7779090000004</v>
      </c>
      <c r="K20" s="104">
        <v>8728.8784360000009</v>
      </c>
      <c r="L20" s="77">
        <f t="shared" si="7"/>
        <v>1.8297573621521777</v>
      </c>
      <c r="M20" s="121"/>
      <c r="N20" s="121"/>
      <c r="P20" s="97"/>
      <c r="Q20" s="97"/>
      <c r="R20" s="97"/>
      <c r="S20" s="97"/>
      <c r="T20" s="97"/>
    </row>
    <row r="21" spans="1:20" x14ac:dyDescent="0.2">
      <c r="A21" s="90" t="s">
        <v>17</v>
      </c>
      <c r="B21" s="1" t="s">
        <v>152</v>
      </c>
      <c r="C21" s="104">
        <v>1552.3117030000001</v>
      </c>
      <c r="D21" s="104">
        <v>1505.7043169999999</v>
      </c>
      <c r="E21" s="104">
        <v>1998.542803</v>
      </c>
      <c r="F21" s="105">
        <f t="shared" si="4"/>
        <v>1.7421167519795073</v>
      </c>
      <c r="G21" s="106">
        <f t="shared" si="5"/>
        <v>446.23109999999997</v>
      </c>
      <c r="H21" s="106">
        <f t="shared" si="6"/>
        <v>28.746230485643636</v>
      </c>
      <c r="I21" s="107"/>
      <c r="J21" s="104">
        <v>6025.4790750000002</v>
      </c>
      <c r="K21" s="104">
        <v>6834.015136</v>
      </c>
      <c r="L21" s="77">
        <f t="shared" si="7"/>
        <v>1.4325539758445336</v>
      </c>
      <c r="M21" s="121"/>
      <c r="N21" s="121"/>
      <c r="P21" s="97"/>
      <c r="Q21" s="97"/>
      <c r="R21" s="97"/>
      <c r="S21" s="97"/>
      <c r="T21" s="97"/>
    </row>
    <row r="22" spans="1:20" x14ac:dyDescent="0.2">
      <c r="A22" s="90" t="s">
        <v>18</v>
      </c>
      <c r="B22" s="1" t="s">
        <v>151</v>
      </c>
      <c r="C22" s="104">
        <v>1539.782954</v>
      </c>
      <c r="D22" s="104">
        <v>1621.2521730000001</v>
      </c>
      <c r="E22" s="104">
        <v>1684.873912</v>
      </c>
      <c r="F22" s="105">
        <f t="shared" si="4"/>
        <v>1.4686936215038102</v>
      </c>
      <c r="G22" s="106">
        <f t="shared" si="5"/>
        <v>145.090958</v>
      </c>
      <c r="H22" s="106">
        <f t="shared" si="6"/>
        <v>9.4228188215155431</v>
      </c>
      <c r="I22" s="107"/>
      <c r="J22" s="104">
        <v>6842.2643470000003</v>
      </c>
      <c r="K22" s="104">
        <v>6225.1921659999998</v>
      </c>
      <c r="L22" s="77">
        <f t="shared" si="7"/>
        <v>1.3049318168498045</v>
      </c>
      <c r="M22" s="121"/>
      <c r="N22" s="121"/>
      <c r="P22" s="97"/>
      <c r="Q22" s="97"/>
      <c r="R22" s="97"/>
      <c r="S22" s="97"/>
      <c r="T22" s="97"/>
    </row>
    <row r="23" spans="1:20" x14ac:dyDescent="0.2">
      <c r="A23" s="90" t="s">
        <v>19</v>
      </c>
      <c r="B23" s="1" t="s">
        <v>153</v>
      </c>
      <c r="C23" s="104">
        <v>1037.3184220000001</v>
      </c>
      <c r="D23" s="104">
        <v>1384.3768640000001</v>
      </c>
      <c r="E23" s="104">
        <v>1272.778227</v>
      </c>
      <c r="F23" s="105">
        <f t="shared" si="4"/>
        <v>1.1094724954016788</v>
      </c>
      <c r="G23" s="106">
        <f t="shared" si="5"/>
        <v>235.45980499999996</v>
      </c>
      <c r="H23" s="106">
        <f t="shared" si="6"/>
        <v>22.698893609353053</v>
      </c>
      <c r="I23" s="107"/>
      <c r="J23" s="104">
        <v>4022.2035299999998</v>
      </c>
      <c r="K23" s="104">
        <v>5102.9397250000002</v>
      </c>
      <c r="L23" s="77">
        <f t="shared" si="7"/>
        <v>1.0696839919237429</v>
      </c>
      <c r="M23" s="121"/>
      <c r="N23" s="121"/>
      <c r="P23" s="97"/>
      <c r="Q23" s="97"/>
      <c r="R23" s="97"/>
      <c r="S23" s="97"/>
      <c r="T23" s="97"/>
    </row>
    <row r="24" spans="1:20" x14ac:dyDescent="0.2">
      <c r="A24" s="90" t="s">
        <v>20</v>
      </c>
      <c r="B24" s="1" t="s">
        <v>154</v>
      </c>
      <c r="C24" s="104">
        <v>559.11433599999998</v>
      </c>
      <c r="D24" s="104">
        <v>1438.5817179999999</v>
      </c>
      <c r="E24" s="104">
        <v>762.51142800000002</v>
      </c>
      <c r="F24" s="105">
        <f t="shared" si="4"/>
        <v>0.66467624826477933</v>
      </c>
      <c r="G24" s="106">
        <f t="shared" si="5"/>
        <v>203.39709200000004</v>
      </c>
      <c r="H24" s="106">
        <f t="shared" si="6"/>
        <v>36.378443352953134</v>
      </c>
      <c r="I24" s="107"/>
      <c r="J24" s="104">
        <v>3284.897731</v>
      </c>
      <c r="K24" s="104">
        <v>4382.7584669999997</v>
      </c>
      <c r="L24" s="77">
        <f t="shared" si="7"/>
        <v>0.9187187827538259</v>
      </c>
      <c r="M24" s="121"/>
      <c r="N24" s="121"/>
      <c r="P24" s="97"/>
      <c r="Q24" s="97"/>
      <c r="R24" s="97"/>
      <c r="S24" s="97"/>
      <c r="T24" s="97"/>
    </row>
    <row r="25" spans="1:20" x14ac:dyDescent="0.2">
      <c r="A25" s="90" t="s">
        <v>21</v>
      </c>
      <c r="B25" s="1" t="s">
        <v>155</v>
      </c>
      <c r="C25" s="104">
        <v>675.42515700000001</v>
      </c>
      <c r="D25" s="104">
        <v>731.39854700000001</v>
      </c>
      <c r="E25" s="104">
        <v>658.99311299999999</v>
      </c>
      <c r="F25" s="105">
        <f t="shared" si="4"/>
        <v>0.57444000692559816</v>
      </c>
      <c r="G25" s="106">
        <f t="shared" si="5"/>
        <v>-16.432044000000019</v>
      </c>
      <c r="H25" s="106">
        <f t="shared" si="6"/>
        <v>-2.4328445320256287</v>
      </c>
      <c r="I25" s="107"/>
      <c r="J25" s="104">
        <v>2819.4600500000001</v>
      </c>
      <c r="K25" s="104">
        <v>2756.4830609999999</v>
      </c>
      <c r="L25" s="77">
        <f t="shared" si="7"/>
        <v>0.57781709431432837</v>
      </c>
      <c r="M25" s="121"/>
      <c r="N25" s="121"/>
      <c r="P25" s="97"/>
      <c r="Q25" s="97"/>
      <c r="R25" s="97"/>
      <c r="S25" s="97"/>
      <c r="T25" s="97"/>
    </row>
    <row r="26" spans="1:20" x14ac:dyDescent="0.2">
      <c r="A26" s="90" t="s">
        <v>22</v>
      </c>
      <c r="B26" s="1" t="s">
        <v>157</v>
      </c>
      <c r="C26" s="104">
        <v>649.80889999999999</v>
      </c>
      <c r="D26" s="104">
        <v>624.59108000000003</v>
      </c>
      <c r="E26" s="104">
        <v>675.77307900000005</v>
      </c>
      <c r="F26" s="105">
        <f t="shared" si="4"/>
        <v>0.58906699405960683</v>
      </c>
      <c r="G26" s="106">
        <f t="shared" si="5"/>
        <v>25.964179000000058</v>
      </c>
      <c r="H26" s="106">
        <f t="shared" si="6"/>
        <v>3.9956638020808977</v>
      </c>
      <c r="I26" s="107"/>
      <c r="J26" s="104">
        <v>1998.4836459999999</v>
      </c>
      <c r="K26" s="104">
        <v>2618.836652</v>
      </c>
      <c r="L26" s="77">
        <f t="shared" si="7"/>
        <v>0.54896349850723936</v>
      </c>
      <c r="M26" s="121"/>
      <c r="N26" s="121"/>
      <c r="P26" s="97"/>
      <c r="Q26" s="97"/>
      <c r="R26" s="97"/>
      <c r="S26" s="97"/>
      <c r="T26" s="97"/>
    </row>
    <row r="27" spans="1:20" x14ac:dyDescent="0.2">
      <c r="A27" s="90" t="s">
        <v>23</v>
      </c>
      <c r="B27" s="1" t="s">
        <v>156</v>
      </c>
      <c r="C27" s="104">
        <v>526.356313</v>
      </c>
      <c r="D27" s="104">
        <v>551.69577400000003</v>
      </c>
      <c r="E27" s="104">
        <v>404.29497600000002</v>
      </c>
      <c r="F27" s="105">
        <f t="shared" si="4"/>
        <v>0.352421298845083</v>
      </c>
      <c r="G27" s="106">
        <f t="shared" si="5"/>
        <v>-122.06133699999998</v>
      </c>
      <c r="H27" s="106">
        <f t="shared" si="6"/>
        <v>-23.189868533029255</v>
      </c>
      <c r="I27" s="107"/>
      <c r="J27" s="104">
        <v>2593.0793359999998</v>
      </c>
      <c r="K27" s="104">
        <v>2216.563799</v>
      </c>
      <c r="L27" s="77">
        <f t="shared" si="7"/>
        <v>0.46463860845778993</v>
      </c>
      <c r="M27" s="121"/>
      <c r="N27" s="121"/>
      <c r="P27" s="97"/>
      <c r="Q27" s="97"/>
      <c r="R27" s="97"/>
      <c r="S27" s="97"/>
      <c r="T27" s="97"/>
    </row>
    <row r="28" spans="1:20" x14ac:dyDescent="0.2">
      <c r="A28" s="90" t="s">
        <v>24</v>
      </c>
      <c r="B28" s="1" t="s">
        <v>162</v>
      </c>
      <c r="C28" s="104">
        <v>424.61937</v>
      </c>
      <c r="D28" s="104">
        <v>584.41051500000003</v>
      </c>
      <c r="E28" s="104">
        <v>324.564795</v>
      </c>
      <c r="F28" s="105">
        <f t="shared" si="4"/>
        <v>0.28292101906625744</v>
      </c>
      <c r="G28" s="106">
        <f t="shared" si="5"/>
        <v>-100.054575</v>
      </c>
      <c r="H28" s="106">
        <f t="shared" si="6"/>
        <v>-23.563356283063584</v>
      </c>
      <c r="I28" s="107"/>
      <c r="J28" s="104">
        <v>1204.823044</v>
      </c>
      <c r="K28" s="104">
        <v>2031.0879359999999</v>
      </c>
      <c r="L28" s="77">
        <f t="shared" si="7"/>
        <v>0.42575894845174478</v>
      </c>
      <c r="M28" s="121"/>
      <c r="N28" s="121"/>
      <c r="P28" s="97"/>
      <c r="Q28" s="97"/>
      <c r="R28" s="97"/>
      <c r="S28" s="97"/>
      <c r="T28" s="97"/>
    </row>
    <row r="29" spans="1:20" x14ac:dyDescent="0.2">
      <c r="A29" s="90" t="s">
        <v>25</v>
      </c>
      <c r="B29" s="1" t="s">
        <v>158</v>
      </c>
      <c r="C29" s="104">
        <v>163.286405</v>
      </c>
      <c r="D29" s="104">
        <v>596.90229999999997</v>
      </c>
      <c r="E29" s="104">
        <v>408.13067599999999</v>
      </c>
      <c r="F29" s="105">
        <f t="shared" si="4"/>
        <v>0.35576485356682175</v>
      </c>
      <c r="G29" s="106">
        <f t="shared" si="5"/>
        <v>244.84427099999999</v>
      </c>
      <c r="H29" s="106">
        <f t="shared" si="6"/>
        <v>149.94773814758184</v>
      </c>
      <c r="I29" s="107"/>
      <c r="J29" s="104">
        <v>1534.5610610000001</v>
      </c>
      <c r="K29" s="104">
        <v>1988.2854259999999</v>
      </c>
      <c r="L29" s="77">
        <f t="shared" si="7"/>
        <v>0.41678663793495613</v>
      </c>
      <c r="M29" s="121"/>
      <c r="N29" s="121"/>
      <c r="P29" s="97"/>
      <c r="Q29" s="97"/>
      <c r="R29" s="97"/>
      <c r="S29" s="97"/>
      <c r="T29" s="97"/>
    </row>
    <row r="30" spans="1:20" x14ac:dyDescent="0.2">
      <c r="A30" s="90" t="s">
        <v>26</v>
      </c>
      <c r="B30" s="1" t="s">
        <v>163</v>
      </c>
      <c r="C30" s="104">
        <v>311.50798700000001</v>
      </c>
      <c r="D30" s="104">
        <v>219.85298800000001</v>
      </c>
      <c r="E30" s="104">
        <v>868.06133899999998</v>
      </c>
      <c r="F30" s="105">
        <f t="shared" si="4"/>
        <v>0.75668341861260691</v>
      </c>
      <c r="G30" s="106">
        <f t="shared" si="5"/>
        <v>556.5533519999999</v>
      </c>
      <c r="H30" s="106">
        <f t="shared" si="6"/>
        <v>178.66423180988932</v>
      </c>
      <c r="I30" s="107"/>
      <c r="J30" s="104">
        <v>1682.6051649999999</v>
      </c>
      <c r="K30" s="104">
        <v>1688.8357800000001</v>
      </c>
      <c r="L30" s="77">
        <f t="shared" si="7"/>
        <v>0.3540156647360847</v>
      </c>
      <c r="M30" s="121"/>
      <c r="N30" s="121"/>
      <c r="P30" s="97"/>
      <c r="Q30" s="97"/>
      <c r="R30" s="97"/>
      <c r="S30" s="97"/>
      <c r="T30" s="97"/>
    </row>
    <row r="31" spans="1:20" x14ac:dyDescent="0.2">
      <c r="A31" s="90" t="s">
        <v>27</v>
      </c>
      <c r="B31" s="1" t="s">
        <v>161</v>
      </c>
      <c r="C31" s="104">
        <v>290.64126099999999</v>
      </c>
      <c r="D31" s="104">
        <v>463.61304100000001</v>
      </c>
      <c r="E31" s="104">
        <v>526.71911</v>
      </c>
      <c r="F31" s="105">
        <f t="shared" si="4"/>
        <v>0.45913761954025895</v>
      </c>
      <c r="G31" s="106">
        <f t="shared" si="5"/>
        <v>236.07784900000001</v>
      </c>
      <c r="H31" s="106">
        <f t="shared" si="6"/>
        <v>81.226543054394469</v>
      </c>
      <c r="I31" s="107"/>
      <c r="J31" s="104">
        <v>1322.7934560000001</v>
      </c>
      <c r="K31" s="104">
        <v>1685.046507</v>
      </c>
      <c r="L31" s="77">
        <f t="shared" si="7"/>
        <v>0.35322135304761398</v>
      </c>
      <c r="M31" s="121"/>
      <c r="N31" s="121"/>
      <c r="P31" s="97"/>
      <c r="Q31" s="97"/>
      <c r="R31" s="97"/>
      <c r="S31" s="97"/>
      <c r="T31" s="97"/>
    </row>
    <row r="32" spans="1:20" x14ac:dyDescent="0.2">
      <c r="A32" s="90" t="s">
        <v>28</v>
      </c>
      <c r="B32" s="1" t="s">
        <v>166</v>
      </c>
      <c r="C32" s="104">
        <v>190.15580700000001</v>
      </c>
      <c r="D32" s="104">
        <v>203.508893</v>
      </c>
      <c r="E32" s="104">
        <v>627.87443399999995</v>
      </c>
      <c r="F32" s="105">
        <f t="shared" si="4"/>
        <v>0.5473140570064895</v>
      </c>
      <c r="G32" s="106">
        <f t="shared" si="5"/>
        <v>437.71862699999997</v>
      </c>
      <c r="H32" s="106">
        <f t="shared" si="6"/>
        <v>230.18946089824115</v>
      </c>
      <c r="I32" s="107"/>
      <c r="J32" s="104">
        <v>899.32097799999997</v>
      </c>
      <c r="K32" s="104">
        <v>1381.279119</v>
      </c>
      <c r="L32" s="77">
        <f t="shared" si="7"/>
        <v>0.28954528989127554</v>
      </c>
      <c r="M32" s="121"/>
      <c r="N32" s="121"/>
      <c r="P32" s="97"/>
      <c r="Q32" s="97"/>
      <c r="R32" s="97"/>
      <c r="S32" s="97"/>
      <c r="T32" s="97"/>
    </row>
    <row r="33" spans="1:23" x14ac:dyDescent="0.2">
      <c r="A33" s="90" t="s">
        <v>29</v>
      </c>
      <c r="B33" s="1" t="s">
        <v>160</v>
      </c>
      <c r="C33" s="104">
        <v>184.79997499999999</v>
      </c>
      <c r="D33" s="104">
        <v>253.566408</v>
      </c>
      <c r="E33" s="104">
        <v>311.86999400000002</v>
      </c>
      <c r="F33" s="105">
        <f t="shared" si="4"/>
        <v>0.27185504367061009</v>
      </c>
      <c r="G33" s="106">
        <f t="shared" si="5"/>
        <v>127.07001900000003</v>
      </c>
      <c r="H33" s="106">
        <f t="shared" si="6"/>
        <v>68.760842094269776</v>
      </c>
      <c r="I33" s="107"/>
      <c r="J33" s="104">
        <v>1558.0587190000001</v>
      </c>
      <c r="K33" s="104">
        <v>1298.2475219999999</v>
      </c>
      <c r="L33" s="77">
        <f t="shared" si="7"/>
        <v>0.27214011269515181</v>
      </c>
      <c r="M33" s="121"/>
      <c r="N33" s="121"/>
      <c r="P33" s="97"/>
      <c r="Q33" s="97"/>
      <c r="R33" s="97"/>
      <c r="S33" s="97"/>
      <c r="T33" s="97"/>
    </row>
    <row r="34" spans="1:23" x14ac:dyDescent="0.2">
      <c r="A34" s="90" t="s">
        <v>30</v>
      </c>
      <c r="B34" s="1" t="s">
        <v>159</v>
      </c>
      <c r="C34" s="104">
        <v>355.25470100000001</v>
      </c>
      <c r="D34" s="104">
        <v>333.716002</v>
      </c>
      <c r="E34" s="104">
        <v>306.40288600000002</v>
      </c>
      <c r="F34" s="105">
        <f t="shared" si="4"/>
        <v>0.26708940121482466</v>
      </c>
      <c r="G34" s="106">
        <f t="shared" si="5"/>
        <v>-48.851814999999988</v>
      </c>
      <c r="H34" s="106">
        <f t="shared" si="6"/>
        <v>-13.751208601177661</v>
      </c>
      <c r="I34" s="107"/>
      <c r="J34" s="104">
        <v>1664.5030850000001</v>
      </c>
      <c r="K34" s="104">
        <v>1258.0178679999999</v>
      </c>
      <c r="L34" s="77">
        <f t="shared" si="7"/>
        <v>0.26370712716063605</v>
      </c>
      <c r="M34" s="121"/>
      <c r="N34" s="121"/>
      <c r="P34" s="97"/>
      <c r="Q34" s="97"/>
      <c r="R34" s="97"/>
      <c r="S34" s="97"/>
      <c r="T34" s="97"/>
    </row>
    <row r="35" spans="1:23" x14ac:dyDescent="0.2">
      <c r="A35" s="90" t="s">
        <v>31</v>
      </c>
      <c r="B35" s="1" t="s">
        <v>165</v>
      </c>
      <c r="C35" s="104">
        <v>258.28084200000001</v>
      </c>
      <c r="D35" s="104">
        <v>247.14424299999999</v>
      </c>
      <c r="E35" s="104">
        <v>361.756844</v>
      </c>
      <c r="F35" s="105">
        <f t="shared" si="4"/>
        <v>0.31534108608012501</v>
      </c>
      <c r="G35" s="106">
        <f t="shared" si="5"/>
        <v>103.47600199999999</v>
      </c>
      <c r="H35" s="106">
        <f t="shared" si="6"/>
        <v>40.063367146681358</v>
      </c>
      <c r="I35" s="107"/>
      <c r="J35" s="104">
        <v>1153.282181</v>
      </c>
      <c r="K35" s="104">
        <v>1218.6839199999999</v>
      </c>
      <c r="L35" s="77">
        <f t="shared" si="7"/>
        <v>0.25546190053006657</v>
      </c>
      <c r="M35" s="121"/>
      <c r="N35" s="121"/>
      <c r="P35" s="97"/>
      <c r="Q35" s="97"/>
      <c r="R35" s="97"/>
      <c r="S35" s="97"/>
      <c r="T35" s="97"/>
    </row>
    <row r="36" spans="1:23" x14ac:dyDescent="0.2">
      <c r="A36" s="90" t="s">
        <v>32</v>
      </c>
      <c r="B36" s="1" t="s">
        <v>177</v>
      </c>
      <c r="C36" s="104">
        <v>150.56744800000001</v>
      </c>
      <c r="D36" s="104">
        <v>195.71974599999999</v>
      </c>
      <c r="E36" s="104">
        <v>276.67463199999997</v>
      </c>
      <c r="F36" s="105">
        <f t="shared" si="4"/>
        <v>0.24117547571732711</v>
      </c>
      <c r="G36" s="106">
        <f t="shared" si="5"/>
        <v>126.10718399999996</v>
      </c>
      <c r="H36" s="106">
        <f t="shared" si="6"/>
        <v>83.754613414182302</v>
      </c>
      <c r="I36" s="107"/>
      <c r="J36" s="104">
        <v>846.31733299999996</v>
      </c>
      <c r="K36" s="104">
        <v>1161.766036</v>
      </c>
      <c r="L36" s="77">
        <f t="shared" si="7"/>
        <v>0.2435307093637879</v>
      </c>
      <c r="M36" s="121"/>
      <c r="N36" s="121"/>
      <c r="P36" s="97"/>
      <c r="Q36" s="97"/>
      <c r="R36" s="97"/>
      <c r="S36" s="97"/>
      <c r="T36" s="97"/>
    </row>
    <row r="37" spans="1:23" x14ac:dyDescent="0.2">
      <c r="A37" s="91"/>
      <c r="B37" s="49" t="s">
        <v>107</v>
      </c>
      <c r="C37" s="86">
        <f>SUM(C7:C36)</f>
        <v>101100.629105</v>
      </c>
      <c r="D37" s="86">
        <f>SUM(D7:D36)</f>
        <v>123564.81205400002</v>
      </c>
      <c r="E37" s="86">
        <f t="shared" ref="E37" si="8">SUM(E7:E36)</f>
        <v>110644.25553900002</v>
      </c>
      <c r="F37" s="89">
        <f>E37/E$5*100</f>
        <v>96.447877321141021</v>
      </c>
      <c r="G37" s="92">
        <f t="shared" si="2"/>
        <v>9543.6264340000198</v>
      </c>
      <c r="H37" s="92">
        <f>(G37/C37)*100</f>
        <v>9.4397300179886159</v>
      </c>
      <c r="I37" s="88"/>
      <c r="J37" s="86">
        <f>SUM(J7:J36)</f>
        <v>440549.06544499996</v>
      </c>
      <c r="K37" s="86">
        <f t="shared" ref="K37" si="9">SUM(K7:K36)</f>
        <v>458388.75017500011</v>
      </c>
      <c r="L37" s="89">
        <f>K37/K$5*100</f>
        <v>96.087967831156277</v>
      </c>
      <c r="N37" s="121"/>
      <c r="O37" s="121"/>
      <c r="P37" s="122"/>
      <c r="Q37" s="122"/>
      <c r="R37" s="122"/>
      <c r="S37" s="122"/>
      <c r="T37" s="122"/>
    </row>
    <row r="38" spans="1:23" x14ac:dyDescent="0.2">
      <c r="A38" s="91"/>
      <c r="B38" s="49" t="s">
        <v>33</v>
      </c>
      <c r="C38" s="103">
        <f>C5-C37</f>
        <v>4092.2810960000061</v>
      </c>
      <c r="D38" s="103">
        <f t="shared" ref="D38:E38" si="10">D5-D37</f>
        <v>4999.7204099999799</v>
      </c>
      <c r="E38" s="103">
        <f t="shared" si="10"/>
        <v>4074.9675399999833</v>
      </c>
      <c r="F38" s="103">
        <f>E38/E$5*100</f>
        <v>3.5521226788589795</v>
      </c>
      <c r="G38" s="92">
        <f>E38-C38</f>
        <v>-17.3135560000228</v>
      </c>
      <c r="H38" s="92">
        <f>(G38/C38)*100</f>
        <v>-0.42307836616956518</v>
      </c>
      <c r="I38" s="88"/>
      <c r="J38" s="103">
        <f>J5-J37</f>
        <v>19235.897792000032</v>
      </c>
      <c r="K38" s="103">
        <f>K5-K37</f>
        <v>18662.394230999867</v>
      </c>
      <c r="L38" s="103">
        <f>K38/K$5*100</f>
        <v>3.9120321688437287</v>
      </c>
      <c r="N38" s="121"/>
      <c r="O38" s="121"/>
      <c r="P38" s="123"/>
      <c r="Q38" s="123"/>
      <c r="R38" s="123"/>
      <c r="S38" s="97"/>
      <c r="T38" s="97"/>
      <c r="U38" s="97"/>
      <c r="V38" s="97"/>
      <c r="W38" s="97"/>
    </row>
    <row r="39" spans="1:23" x14ac:dyDescent="0.2">
      <c r="P39" s="123"/>
      <c r="Q39" s="123"/>
      <c r="R39" s="123"/>
    </row>
    <row r="40" spans="1:23" ht="12.75" x14ac:dyDescent="0.2">
      <c r="A40" s="33" t="s">
        <v>125</v>
      </c>
    </row>
    <row r="41" spans="1:23" x14ac:dyDescent="0.2">
      <c r="B41" s="97"/>
    </row>
    <row r="42" spans="1:23" x14ac:dyDescent="0.2">
      <c r="A42" s="16"/>
      <c r="B42" s="17"/>
      <c r="C42" s="157" t="s">
        <v>122</v>
      </c>
      <c r="D42" s="157"/>
      <c r="E42" s="157"/>
      <c r="F42" s="17"/>
      <c r="G42" s="158" t="s">
        <v>106</v>
      </c>
      <c r="H42" s="158"/>
      <c r="I42" s="18"/>
      <c r="J42" s="157" t="s">
        <v>122</v>
      </c>
      <c r="K42" s="157"/>
      <c r="L42" s="157"/>
    </row>
    <row r="43" spans="1:23" ht="24" x14ac:dyDescent="0.2">
      <c r="A43" s="93" t="s">
        <v>119</v>
      </c>
      <c r="B43" s="94" t="s">
        <v>1</v>
      </c>
      <c r="C43" s="21" t="s">
        <v>182</v>
      </c>
      <c r="D43" s="21" t="s">
        <v>178</v>
      </c>
      <c r="E43" s="21" t="s">
        <v>183</v>
      </c>
      <c r="F43" s="22" t="s">
        <v>116</v>
      </c>
      <c r="G43" s="23" t="s">
        <v>123</v>
      </c>
      <c r="H43" s="24" t="s">
        <v>2</v>
      </c>
      <c r="I43" s="24"/>
      <c r="J43" s="21" t="s">
        <v>184</v>
      </c>
      <c r="K43" s="21" t="s">
        <v>185</v>
      </c>
      <c r="L43" s="22" t="s">
        <v>116</v>
      </c>
      <c r="R43" s="116"/>
      <c r="S43" s="116"/>
      <c r="T43" s="116"/>
    </row>
    <row r="44" spans="1:23" x14ac:dyDescent="0.2">
      <c r="A44" s="134"/>
      <c r="B44" s="134" t="s">
        <v>56</v>
      </c>
      <c r="C44" s="135">
        <v>92566.714154000001</v>
      </c>
      <c r="D44" s="135">
        <v>115845.336043</v>
      </c>
      <c r="E44" s="135">
        <v>107017.36007900001</v>
      </c>
      <c r="F44" s="137">
        <f>E44/E$44*100</f>
        <v>100</v>
      </c>
      <c r="G44" s="137">
        <f>E44-C44</f>
        <v>14450.645925000004</v>
      </c>
      <c r="H44" s="137">
        <f t="shared" ref="H44" si="11">(G44/C44)*100</f>
        <v>15.611060689654568</v>
      </c>
      <c r="I44" s="141"/>
      <c r="J44" s="135">
        <v>382771.12248700002</v>
      </c>
      <c r="K44" s="135">
        <v>435217.031021</v>
      </c>
      <c r="L44" s="137">
        <f>K44/K$44*100</f>
        <v>100</v>
      </c>
    </row>
    <row r="45" spans="1:23" x14ac:dyDescent="0.2">
      <c r="A45" s="139"/>
      <c r="B45" s="140"/>
      <c r="C45" s="129"/>
      <c r="D45" s="129"/>
      <c r="E45" s="129"/>
      <c r="F45" s="130"/>
      <c r="G45" s="131"/>
      <c r="H45" s="132"/>
      <c r="I45" s="132"/>
      <c r="J45" s="129"/>
      <c r="K45" s="129"/>
      <c r="L45" s="130"/>
    </row>
    <row r="46" spans="1:23" x14ac:dyDescent="0.2">
      <c r="A46" s="90" t="s">
        <v>3</v>
      </c>
      <c r="B46" s="1" t="s">
        <v>139</v>
      </c>
      <c r="C46" s="104">
        <v>20225.585459000002</v>
      </c>
      <c r="D46" s="104">
        <v>22611.268369000001</v>
      </c>
      <c r="E46" s="104">
        <v>24677.903825000001</v>
      </c>
      <c r="F46" s="105">
        <f>E46/E$44*100</f>
        <v>23.059720223693446</v>
      </c>
      <c r="G46" s="106">
        <f t="shared" ref="G46:G76" si="12">E46-C46</f>
        <v>4452.3183659999995</v>
      </c>
      <c r="H46" s="106">
        <f t="shared" ref="H46:H75" si="13">(G46/C46)*100</f>
        <v>22.013297835187274</v>
      </c>
      <c r="I46" s="107"/>
      <c r="J46" s="104">
        <v>82869.766119000007</v>
      </c>
      <c r="K46" s="104">
        <v>92458.140752000007</v>
      </c>
      <c r="L46" s="77">
        <f>K46/K$44*100</f>
        <v>21.244145831126431</v>
      </c>
      <c r="M46" s="97"/>
      <c r="V46" s="97"/>
      <c r="W46" s="97"/>
    </row>
    <row r="47" spans="1:23" x14ac:dyDescent="0.2">
      <c r="A47" s="90" t="s">
        <v>4</v>
      </c>
      <c r="B47" s="1" t="s">
        <v>138</v>
      </c>
      <c r="C47" s="104">
        <v>10255.643158000001</v>
      </c>
      <c r="D47" s="104">
        <v>13778.766293000001</v>
      </c>
      <c r="E47" s="104">
        <v>13896.467672000001</v>
      </c>
      <c r="F47" s="105">
        <f t="shared" ref="F47:F75" si="14">E47/E$44*100</f>
        <v>12.98524618972254</v>
      </c>
      <c r="G47" s="106">
        <f t="shared" si="12"/>
        <v>3640.8245139999999</v>
      </c>
      <c r="H47" s="106">
        <f t="shared" si="13"/>
        <v>35.500694182791882</v>
      </c>
      <c r="I47" s="107"/>
      <c r="J47" s="104">
        <v>41332.725842</v>
      </c>
      <c r="K47" s="104">
        <v>54094.226246999999</v>
      </c>
      <c r="L47" s="77">
        <f t="shared" ref="L47:L75" si="15">K47/K$44*100</f>
        <v>12.429253083248447</v>
      </c>
      <c r="M47" s="97"/>
      <c r="V47" s="97"/>
      <c r="W47" s="97"/>
    </row>
    <row r="48" spans="1:23" x14ac:dyDescent="0.2">
      <c r="A48" s="90" t="s">
        <v>5</v>
      </c>
      <c r="B48" s="1" t="s">
        <v>149</v>
      </c>
      <c r="C48" s="104">
        <v>6479.5314959999996</v>
      </c>
      <c r="D48" s="104">
        <v>12774.50639</v>
      </c>
      <c r="E48" s="104">
        <v>6723.8122100000001</v>
      </c>
      <c r="F48" s="105">
        <f t="shared" si="14"/>
        <v>6.2829172809313327</v>
      </c>
      <c r="G48" s="106">
        <f t="shared" si="12"/>
        <v>244.28071400000044</v>
      </c>
      <c r="H48" s="106">
        <f t="shared" si="13"/>
        <v>3.7700366785901407</v>
      </c>
      <c r="I48" s="107"/>
      <c r="J48" s="104">
        <v>28030.123269</v>
      </c>
      <c r="K48" s="104">
        <v>34599.797159000002</v>
      </c>
      <c r="L48" s="77">
        <f t="shared" si="15"/>
        <v>7.9500099244348048</v>
      </c>
      <c r="M48" s="97"/>
      <c r="V48" s="97"/>
      <c r="W48" s="97"/>
    </row>
    <row r="49" spans="1:23" x14ac:dyDescent="0.2">
      <c r="A49" s="90" t="s">
        <v>6</v>
      </c>
      <c r="B49" s="1" t="s">
        <v>140</v>
      </c>
      <c r="C49" s="104">
        <v>6553.4222499999996</v>
      </c>
      <c r="D49" s="104">
        <v>8550.1896219999999</v>
      </c>
      <c r="E49" s="104">
        <v>8719.9442729999992</v>
      </c>
      <c r="F49" s="105">
        <f t="shared" si="14"/>
        <v>8.1481586413297364</v>
      </c>
      <c r="G49" s="106">
        <f t="shared" si="12"/>
        <v>2166.5220229999995</v>
      </c>
      <c r="H49" s="106">
        <f t="shared" si="13"/>
        <v>33.059399201691903</v>
      </c>
      <c r="I49" s="107"/>
      <c r="J49" s="104">
        <v>27233.380444999999</v>
      </c>
      <c r="K49" s="104">
        <v>33567.827411999999</v>
      </c>
      <c r="L49" s="77">
        <f t="shared" si="15"/>
        <v>7.7128938022603011</v>
      </c>
      <c r="M49" s="97"/>
      <c r="V49" s="97"/>
      <c r="W49" s="97"/>
    </row>
    <row r="50" spans="1:23" x14ac:dyDescent="0.2">
      <c r="A50" s="90" t="s">
        <v>7</v>
      </c>
      <c r="B50" s="1" t="s">
        <v>169</v>
      </c>
      <c r="C50" s="104">
        <v>7552.6428850000002</v>
      </c>
      <c r="D50" s="104">
        <v>8336.5364520000003</v>
      </c>
      <c r="E50" s="104">
        <v>8716.2227330000005</v>
      </c>
      <c r="F50" s="105">
        <f t="shared" si="14"/>
        <v>8.1446811307676636</v>
      </c>
      <c r="G50" s="106">
        <f t="shared" si="12"/>
        <v>1163.5798480000003</v>
      </c>
      <c r="H50" s="106">
        <f t="shared" si="13"/>
        <v>15.40626063905311</v>
      </c>
      <c r="I50" s="107"/>
      <c r="J50" s="104">
        <v>30325.086121</v>
      </c>
      <c r="K50" s="104">
        <v>32454.343186999999</v>
      </c>
      <c r="L50" s="77">
        <f t="shared" si="15"/>
        <v>7.4570480642413131</v>
      </c>
      <c r="M50" s="97"/>
      <c r="V50" s="97"/>
      <c r="W50" s="97"/>
    </row>
    <row r="51" spans="1:23" x14ac:dyDescent="0.2">
      <c r="A51" s="90" t="s">
        <v>8</v>
      </c>
      <c r="B51" s="1" t="s">
        <v>142</v>
      </c>
      <c r="C51" s="104">
        <v>5243.6640159999997</v>
      </c>
      <c r="D51" s="104">
        <v>6071.4456300000002</v>
      </c>
      <c r="E51" s="104">
        <v>6116.9387219999999</v>
      </c>
      <c r="F51" s="105">
        <f t="shared" si="14"/>
        <v>5.7158378019084823</v>
      </c>
      <c r="G51" s="106">
        <f t="shared" si="12"/>
        <v>873.27470600000015</v>
      </c>
      <c r="H51" s="106">
        <f t="shared" si="13"/>
        <v>16.653902754550554</v>
      </c>
      <c r="I51" s="107"/>
      <c r="J51" s="104">
        <v>23873.765185</v>
      </c>
      <c r="K51" s="104">
        <v>24098.915919999999</v>
      </c>
      <c r="L51" s="77">
        <f t="shared" si="15"/>
        <v>5.5372180319931426</v>
      </c>
      <c r="M51" s="97"/>
      <c r="V51" s="97"/>
      <c r="W51" s="97"/>
    </row>
    <row r="52" spans="1:23" x14ac:dyDescent="0.2">
      <c r="A52" s="90" t="s">
        <v>9</v>
      </c>
      <c r="B52" s="1" t="s">
        <v>146</v>
      </c>
      <c r="C52" s="104">
        <v>4242.8978999999999</v>
      </c>
      <c r="D52" s="104">
        <v>5285.8607410000004</v>
      </c>
      <c r="E52" s="104">
        <v>4295.6668550000004</v>
      </c>
      <c r="F52" s="105">
        <f t="shared" si="14"/>
        <v>4.0139906757454558</v>
      </c>
      <c r="G52" s="106">
        <f t="shared" si="12"/>
        <v>52.76895500000046</v>
      </c>
      <c r="H52" s="106">
        <f t="shared" si="13"/>
        <v>1.2437007970425229</v>
      </c>
      <c r="I52" s="107"/>
      <c r="J52" s="104">
        <v>19977.164069999999</v>
      </c>
      <c r="K52" s="104">
        <v>19100.590661999999</v>
      </c>
      <c r="L52" s="77">
        <f t="shared" si="15"/>
        <v>4.3887507382674924</v>
      </c>
      <c r="M52" s="97"/>
      <c r="V52" s="97"/>
      <c r="W52" s="97"/>
    </row>
    <row r="53" spans="1:23" x14ac:dyDescent="0.2">
      <c r="A53" s="90" t="s">
        <v>10</v>
      </c>
      <c r="B53" s="1" t="s">
        <v>144</v>
      </c>
      <c r="C53" s="104">
        <v>4490.9004560000003</v>
      </c>
      <c r="D53" s="104">
        <v>4376.2396980000003</v>
      </c>
      <c r="E53" s="104">
        <v>4029.9222540000001</v>
      </c>
      <c r="F53" s="105">
        <f t="shared" si="14"/>
        <v>3.765671523783729</v>
      </c>
      <c r="G53" s="106">
        <f t="shared" si="12"/>
        <v>-460.97820200000024</v>
      </c>
      <c r="H53" s="106">
        <f t="shared" si="13"/>
        <v>-10.264716542182921</v>
      </c>
      <c r="I53" s="107"/>
      <c r="J53" s="104">
        <v>18209.052501999999</v>
      </c>
      <c r="K53" s="104">
        <v>17918.264438999999</v>
      </c>
      <c r="L53" s="77">
        <f t="shared" si="15"/>
        <v>4.1170871454558062</v>
      </c>
      <c r="M53" s="97"/>
      <c r="V53" s="97"/>
      <c r="W53" s="97"/>
    </row>
    <row r="54" spans="1:23" x14ac:dyDescent="0.2">
      <c r="A54" s="90" t="s">
        <v>11</v>
      </c>
      <c r="B54" s="1" t="s">
        <v>143</v>
      </c>
      <c r="C54" s="104">
        <v>4063.8361279999999</v>
      </c>
      <c r="D54" s="104">
        <v>4863.4958189999998</v>
      </c>
      <c r="E54" s="104">
        <v>4519.1391309999999</v>
      </c>
      <c r="F54" s="105">
        <f t="shared" si="14"/>
        <v>4.2228093906110002</v>
      </c>
      <c r="G54" s="106">
        <f t="shared" si="12"/>
        <v>455.30300299999999</v>
      </c>
      <c r="H54" s="106">
        <f t="shared" si="13"/>
        <v>11.203773692126594</v>
      </c>
      <c r="I54" s="107"/>
      <c r="J54" s="104">
        <v>17270.936513000001</v>
      </c>
      <c r="K54" s="104">
        <v>17705.045322000002</v>
      </c>
      <c r="L54" s="77">
        <f t="shared" si="15"/>
        <v>4.0680956993950224</v>
      </c>
      <c r="M54" s="97"/>
      <c r="V54" s="97"/>
      <c r="W54" s="97"/>
    </row>
    <row r="55" spans="1:23" x14ac:dyDescent="0.2">
      <c r="A55" s="90" t="s">
        <v>12</v>
      </c>
      <c r="B55" s="1" t="s">
        <v>148</v>
      </c>
      <c r="C55" s="104">
        <v>2038.170138</v>
      </c>
      <c r="D55" s="104">
        <v>4011.7975190000002</v>
      </c>
      <c r="E55" s="104">
        <v>2341.7736639999998</v>
      </c>
      <c r="F55" s="105">
        <f t="shared" si="14"/>
        <v>2.1882184930288946</v>
      </c>
      <c r="G55" s="106">
        <f t="shared" si="12"/>
        <v>303.60352599999987</v>
      </c>
      <c r="H55" s="106">
        <f t="shared" si="13"/>
        <v>14.895887263755009</v>
      </c>
      <c r="I55" s="107"/>
      <c r="J55" s="104">
        <v>9356.6530139999995</v>
      </c>
      <c r="K55" s="104">
        <v>12586.876452</v>
      </c>
      <c r="L55" s="77">
        <f t="shared" si="15"/>
        <v>2.8920918886082521</v>
      </c>
      <c r="M55" s="97"/>
      <c r="V55" s="97"/>
      <c r="W55" s="97"/>
    </row>
    <row r="56" spans="1:23" x14ac:dyDescent="0.2">
      <c r="A56" s="90" t="s">
        <v>13</v>
      </c>
      <c r="B56" s="1" t="s">
        <v>157</v>
      </c>
      <c r="C56" s="104">
        <v>2757.482113</v>
      </c>
      <c r="D56" s="104">
        <v>2968.6759179999999</v>
      </c>
      <c r="E56" s="104">
        <v>2672.3668109999999</v>
      </c>
      <c r="F56" s="105">
        <f t="shared" si="14"/>
        <v>2.4971339313801648</v>
      </c>
      <c r="G56" s="106">
        <f t="shared" si="12"/>
        <v>-85.115302000000156</v>
      </c>
      <c r="H56" s="106">
        <f t="shared" si="13"/>
        <v>-3.086703685174554</v>
      </c>
      <c r="I56" s="107"/>
      <c r="J56" s="104">
        <v>12617.360570999999</v>
      </c>
      <c r="K56" s="104">
        <v>12158.472513000001</v>
      </c>
      <c r="L56" s="77">
        <f t="shared" si="15"/>
        <v>2.7936573356232772</v>
      </c>
      <c r="M56" s="97"/>
      <c r="V56" s="97"/>
      <c r="W56" s="97"/>
    </row>
    <row r="57" spans="1:23" x14ac:dyDescent="0.2">
      <c r="A57" s="90" t="s">
        <v>14</v>
      </c>
      <c r="B57" s="1" t="s">
        <v>145</v>
      </c>
      <c r="C57" s="104">
        <v>2213.822107</v>
      </c>
      <c r="D57" s="104">
        <v>3418.4498699999999</v>
      </c>
      <c r="E57" s="104">
        <v>2786.775255</v>
      </c>
      <c r="F57" s="105">
        <f t="shared" si="14"/>
        <v>2.6040403659208264</v>
      </c>
      <c r="G57" s="106">
        <f t="shared" si="12"/>
        <v>572.95314800000006</v>
      </c>
      <c r="H57" s="106">
        <f t="shared" si="13"/>
        <v>25.880722131572792</v>
      </c>
      <c r="I57" s="107"/>
      <c r="J57" s="104">
        <v>11398.614250000001</v>
      </c>
      <c r="K57" s="104">
        <v>11891.615037</v>
      </c>
      <c r="L57" s="77">
        <f t="shared" si="15"/>
        <v>2.7323413812880424</v>
      </c>
      <c r="M57" s="97"/>
      <c r="V57" s="97"/>
      <c r="W57" s="97"/>
    </row>
    <row r="58" spans="1:23" x14ac:dyDescent="0.2">
      <c r="A58" s="90" t="s">
        <v>15</v>
      </c>
      <c r="B58" s="1" t="s">
        <v>153</v>
      </c>
      <c r="C58" s="104">
        <v>2692.6785639999998</v>
      </c>
      <c r="D58" s="104">
        <v>3587.9313969999998</v>
      </c>
      <c r="E58" s="104">
        <v>1674.9272539999999</v>
      </c>
      <c r="F58" s="105">
        <f t="shared" si="14"/>
        <v>1.5650986463911762</v>
      </c>
      <c r="G58" s="106">
        <f t="shared" si="12"/>
        <v>-1017.7513099999999</v>
      </c>
      <c r="H58" s="106">
        <f t="shared" si="13"/>
        <v>-37.796984891064035</v>
      </c>
      <c r="I58" s="107"/>
      <c r="J58" s="104">
        <v>7862.4769489999999</v>
      </c>
      <c r="K58" s="104">
        <v>9542.6830989999999</v>
      </c>
      <c r="L58" s="77">
        <f t="shared" si="15"/>
        <v>2.1926263033901239</v>
      </c>
      <c r="M58" s="97"/>
      <c r="V58" s="97"/>
      <c r="W58" s="97"/>
    </row>
    <row r="59" spans="1:23" x14ac:dyDescent="0.2">
      <c r="A59" s="90" t="s">
        <v>16</v>
      </c>
      <c r="B59" s="1" t="s">
        <v>147</v>
      </c>
      <c r="C59" s="104">
        <v>2430.1088589999999</v>
      </c>
      <c r="D59" s="104">
        <v>2517.663591</v>
      </c>
      <c r="E59" s="104">
        <v>2504.6143120000002</v>
      </c>
      <c r="F59" s="105">
        <f t="shared" si="14"/>
        <v>2.3403813270586182</v>
      </c>
      <c r="G59" s="106">
        <f t="shared" si="12"/>
        <v>74.505453000000216</v>
      </c>
      <c r="H59" s="106">
        <f t="shared" si="13"/>
        <v>3.065930677305523</v>
      </c>
      <c r="I59" s="107"/>
      <c r="J59" s="104">
        <v>8876.7288100000005</v>
      </c>
      <c r="K59" s="104">
        <v>9495.0090810000002</v>
      </c>
      <c r="L59" s="77">
        <f t="shared" si="15"/>
        <v>2.1816722242521456</v>
      </c>
      <c r="M59" s="97"/>
      <c r="V59" s="97"/>
      <c r="W59" s="97"/>
    </row>
    <row r="60" spans="1:23" x14ac:dyDescent="0.2">
      <c r="A60" s="90" t="s">
        <v>17</v>
      </c>
      <c r="B60" s="1" t="s">
        <v>141</v>
      </c>
      <c r="C60" s="104">
        <v>1087.1489489999999</v>
      </c>
      <c r="D60" s="104">
        <v>1169.3657490000001</v>
      </c>
      <c r="E60" s="104">
        <v>1588.2259280000001</v>
      </c>
      <c r="F60" s="105">
        <f t="shared" si="14"/>
        <v>1.4840825141150695</v>
      </c>
      <c r="G60" s="106">
        <f t="shared" si="12"/>
        <v>501.07697900000016</v>
      </c>
      <c r="H60" s="106">
        <f t="shared" si="13"/>
        <v>46.090922450038647</v>
      </c>
      <c r="I60" s="107"/>
      <c r="J60" s="104">
        <v>4459.7220889999999</v>
      </c>
      <c r="K60" s="104">
        <v>5626.9708469999996</v>
      </c>
      <c r="L60" s="77">
        <f t="shared" si="15"/>
        <v>1.2929114547285463</v>
      </c>
      <c r="M60" s="97"/>
      <c r="V60" s="97"/>
      <c r="W60" s="97"/>
    </row>
    <row r="61" spans="1:23" x14ac:dyDescent="0.2">
      <c r="A61" s="90" t="s">
        <v>18</v>
      </c>
      <c r="B61" s="1" t="s">
        <v>159</v>
      </c>
      <c r="C61" s="104">
        <v>1213.6102739999999</v>
      </c>
      <c r="D61" s="104">
        <v>1211.632353</v>
      </c>
      <c r="E61" s="104">
        <v>866.51204499999994</v>
      </c>
      <c r="F61" s="105">
        <f t="shared" si="14"/>
        <v>0.80969297351414993</v>
      </c>
      <c r="G61" s="106">
        <f t="shared" si="12"/>
        <v>-347.09822899999995</v>
      </c>
      <c r="H61" s="106">
        <f t="shared" si="13"/>
        <v>-28.600468901435818</v>
      </c>
      <c r="I61" s="106"/>
      <c r="J61" s="151">
        <v>3860.141239</v>
      </c>
      <c r="K61" s="151">
        <v>5075.3340230000003</v>
      </c>
      <c r="L61" s="77">
        <f t="shared" si="15"/>
        <v>1.1661616300018154</v>
      </c>
      <c r="M61" s="97"/>
      <c r="V61" s="97"/>
      <c r="W61" s="97"/>
    </row>
    <row r="62" spans="1:23" x14ac:dyDescent="0.2">
      <c r="A62" s="90" t="s">
        <v>19</v>
      </c>
      <c r="B62" s="1" t="s">
        <v>166</v>
      </c>
      <c r="C62" s="104">
        <v>1777.2841519999999</v>
      </c>
      <c r="D62" s="104">
        <v>737.00835400000005</v>
      </c>
      <c r="E62" s="104">
        <v>780.804351</v>
      </c>
      <c r="F62" s="105">
        <f t="shared" si="14"/>
        <v>0.72960531863579114</v>
      </c>
      <c r="G62" s="106">
        <f t="shared" si="12"/>
        <v>-996.47980099999995</v>
      </c>
      <c r="H62" s="106">
        <f t="shared" si="13"/>
        <v>-56.067556776368534</v>
      </c>
      <c r="I62" s="107"/>
      <c r="J62" s="104">
        <v>3589.2128459999999</v>
      </c>
      <c r="K62" s="104">
        <v>3712.099882</v>
      </c>
      <c r="L62" s="77">
        <f t="shared" si="15"/>
        <v>0.85293074889362142</v>
      </c>
      <c r="M62" s="97"/>
      <c r="V62" s="97"/>
      <c r="W62" s="97"/>
    </row>
    <row r="63" spans="1:23" x14ac:dyDescent="0.2">
      <c r="A63" s="90" t="s">
        <v>20</v>
      </c>
      <c r="B63" s="1" t="s">
        <v>164</v>
      </c>
      <c r="C63" s="104">
        <v>492.27465699999999</v>
      </c>
      <c r="D63" s="104">
        <v>1049.678637</v>
      </c>
      <c r="E63" s="104">
        <v>867.95515699999999</v>
      </c>
      <c r="F63" s="105">
        <f t="shared" si="14"/>
        <v>0.81104145753481227</v>
      </c>
      <c r="G63" s="106">
        <f t="shared" si="12"/>
        <v>375.68049999999999</v>
      </c>
      <c r="H63" s="106">
        <f t="shared" si="13"/>
        <v>76.315222540493295</v>
      </c>
      <c r="I63" s="107"/>
      <c r="J63" s="104">
        <v>2384.2276959999999</v>
      </c>
      <c r="K63" s="104">
        <v>3485.1598300000001</v>
      </c>
      <c r="L63" s="77">
        <f t="shared" si="15"/>
        <v>0.8007866378353734</v>
      </c>
      <c r="M63" s="97"/>
      <c r="V63" s="97"/>
      <c r="W63" s="97"/>
    </row>
    <row r="64" spans="1:23" x14ac:dyDescent="0.2">
      <c r="A64" s="90" t="s">
        <v>21</v>
      </c>
      <c r="B64" s="1" t="s">
        <v>150</v>
      </c>
      <c r="C64" s="104">
        <v>708.68168200000002</v>
      </c>
      <c r="D64" s="104">
        <v>698.76340600000003</v>
      </c>
      <c r="E64" s="104">
        <v>844.89594699999998</v>
      </c>
      <c r="F64" s="105">
        <f t="shared" si="14"/>
        <v>0.78949428987624015</v>
      </c>
      <c r="G64" s="106">
        <f t="shared" si="12"/>
        <v>136.21426499999995</v>
      </c>
      <c r="H64" s="106">
        <f t="shared" si="13"/>
        <v>19.220796650984969</v>
      </c>
      <c r="I64" s="107"/>
      <c r="J64" s="104">
        <v>3380.6733279999999</v>
      </c>
      <c r="K64" s="104">
        <v>3237.6166800000001</v>
      </c>
      <c r="L64" s="77">
        <f t="shared" si="15"/>
        <v>0.7439085442967831</v>
      </c>
      <c r="M64" s="97"/>
      <c r="V64" s="97"/>
      <c r="W64" s="97"/>
    </row>
    <row r="65" spans="1:23" x14ac:dyDescent="0.2">
      <c r="A65" s="90" t="s">
        <v>22</v>
      </c>
      <c r="B65" s="1" t="s">
        <v>155</v>
      </c>
      <c r="C65" s="104">
        <v>680.15040499999998</v>
      </c>
      <c r="D65" s="104">
        <v>683.48474299999998</v>
      </c>
      <c r="E65" s="104">
        <v>617.25896499999999</v>
      </c>
      <c r="F65" s="105">
        <f t="shared" si="14"/>
        <v>0.57678395780305236</v>
      </c>
      <c r="G65" s="106">
        <f t="shared" si="12"/>
        <v>-62.891439999999989</v>
      </c>
      <c r="H65" s="106">
        <f t="shared" si="13"/>
        <v>-9.2466959569038245</v>
      </c>
      <c r="I65" s="107"/>
      <c r="J65" s="104">
        <v>2549.798178</v>
      </c>
      <c r="K65" s="104">
        <v>2676.85491</v>
      </c>
      <c r="L65" s="77">
        <f t="shared" si="15"/>
        <v>0.6150620768953402</v>
      </c>
      <c r="M65" s="97"/>
      <c r="V65" s="97"/>
      <c r="W65" s="97"/>
    </row>
    <row r="66" spans="1:23" x14ac:dyDescent="0.2">
      <c r="A66" s="90" t="s">
        <v>23</v>
      </c>
      <c r="B66" s="1" t="s">
        <v>168</v>
      </c>
      <c r="C66" s="104">
        <v>313.81477999999998</v>
      </c>
      <c r="D66" s="104">
        <v>504.80206900000002</v>
      </c>
      <c r="E66" s="104">
        <v>451.31568199999998</v>
      </c>
      <c r="F66" s="105">
        <f t="shared" si="14"/>
        <v>0.42172193526997831</v>
      </c>
      <c r="G66" s="106">
        <f t="shared" si="12"/>
        <v>137.500902</v>
      </c>
      <c r="H66" s="106">
        <f t="shared" si="13"/>
        <v>43.815942002476746</v>
      </c>
      <c r="I66" s="107"/>
      <c r="J66" s="104">
        <v>1325.230961</v>
      </c>
      <c r="K66" s="104">
        <v>2101.2805680000001</v>
      </c>
      <c r="L66" s="77">
        <f t="shared" si="15"/>
        <v>0.48281211860447842</v>
      </c>
      <c r="M66" s="97"/>
      <c r="V66" s="97"/>
      <c r="W66" s="97"/>
    </row>
    <row r="67" spans="1:23" x14ac:dyDescent="0.2">
      <c r="A67" s="90" t="s">
        <v>24</v>
      </c>
      <c r="B67" s="1" t="s">
        <v>167</v>
      </c>
      <c r="C67" s="104">
        <v>575.14274999999998</v>
      </c>
      <c r="D67" s="104">
        <v>508.60980799999999</v>
      </c>
      <c r="E67" s="104">
        <v>709.76318200000003</v>
      </c>
      <c r="F67" s="105">
        <f t="shared" si="14"/>
        <v>0.66322247294836489</v>
      </c>
      <c r="G67" s="106">
        <f t="shared" si="12"/>
        <v>134.62043200000005</v>
      </c>
      <c r="H67" s="106">
        <f t="shared" si="13"/>
        <v>23.406438140792012</v>
      </c>
      <c r="I67" s="107"/>
      <c r="J67" s="104">
        <v>2483.8764820000001</v>
      </c>
      <c r="K67" s="104">
        <v>2018.193438</v>
      </c>
      <c r="L67" s="77">
        <f t="shared" si="15"/>
        <v>0.46372115384947299</v>
      </c>
      <c r="M67" s="97"/>
      <c r="V67" s="97"/>
      <c r="W67" s="97"/>
    </row>
    <row r="68" spans="1:23" x14ac:dyDescent="0.2">
      <c r="A68" s="90" t="s">
        <v>25</v>
      </c>
      <c r="B68" s="1" t="s">
        <v>161</v>
      </c>
      <c r="C68" s="104">
        <v>473.32861500000001</v>
      </c>
      <c r="D68" s="104">
        <v>327.53010799999998</v>
      </c>
      <c r="E68" s="104">
        <v>485.81372199999998</v>
      </c>
      <c r="F68" s="105">
        <f t="shared" si="14"/>
        <v>0.45395786407118738</v>
      </c>
      <c r="G68" s="106">
        <f t="shared" si="12"/>
        <v>12.485106999999971</v>
      </c>
      <c r="H68" s="106">
        <f t="shared" si="13"/>
        <v>2.6377249556315059</v>
      </c>
      <c r="I68" s="107"/>
      <c r="J68" s="104">
        <v>1531.6258459999999</v>
      </c>
      <c r="K68" s="104">
        <v>1678.580042</v>
      </c>
      <c r="L68" s="77">
        <f t="shared" si="15"/>
        <v>0.38568804121983119</v>
      </c>
      <c r="M68" s="97"/>
      <c r="V68" s="97"/>
      <c r="W68" s="97"/>
    </row>
    <row r="69" spans="1:23" x14ac:dyDescent="0.2">
      <c r="A69" s="90" t="s">
        <v>26</v>
      </c>
      <c r="B69" s="1" t="s">
        <v>156</v>
      </c>
      <c r="C69" s="104">
        <v>314.25124299999999</v>
      </c>
      <c r="D69" s="104">
        <v>383.75132400000001</v>
      </c>
      <c r="E69" s="104">
        <v>442.25112999999999</v>
      </c>
      <c r="F69" s="105">
        <f t="shared" si="14"/>
        <v>0.41325176557666071</v>
      </c>
      <c r="G69" s="106">
        <f t="shared" si="12"/>
        <v>127.999887</v>
      </c>
      <c r="H69" s="106">
        <f t="shared" si="13"/>
        <v>40.731704281596116</v>
      </c>
      <c r="I69" s="107"/>
      <c r="J69" s="104">
        <v>1385.1716819999999</v>
      </c>
      <c r="K69" s="104">
        <v>1568.911574</v>
      </c>
      <c r="L69" s="77">
        <f t="shared" si="15"/>
        <v>0.36048947126894426</v>
      </c>
      <c r="M69" s="97"/>
      <c r="V69" s="97"/>
      <c r="W69" s="97"/>
    </row>
    <row r="70" spans="1:23" x14ac:dyDescent="0.2">
      <c r="A70" s="90" t="s">
        <v>27</v>
      </c>
      <c r="B70" s="1" t="s">
        <v>170</v>
      </c>
      <c r="C70" s="104">
        <v>52.880119000000001</v>
      </c>
      <c r="D70" s="104">
        <v>354.01536199999998</v>
      </c>
      <c r="E70" s="104">
        <v>579.39781100000005</v>
      </c>
      <c r="F70" s="105">
        <f t="shared" si="14"/>
        <v>0.54140544167066884</v>
      </c>
      <c r="G70" s="106">
        <f t="shared" si="12"/>
        <v>526.51769200000001</v>
      </c>
      <c r="H70" s="106">
        <f t="shared" si="13"/>
        <v>995.68174572375676</v>
      </c>
      <c r="I70" s="107"/>
      <c r="J70" s="104">
        <v>174.028232</v>
      </c>
      <c r="K70" s="104">
        <v>1532.0567209999999</v>
      </c>
      <c r="L70" s="77">
        <f t="shared" si="15"/>
        <v>0.35202131621684524</v>
      </c>
      <c r="M70" s="97"/>
      <c r="V70" s="97"/>
      <c r="W70" s="97"/>
    </row>
    <row r="71" spans="1:23" x14ac:dyDescent="0.2">
      <c r="A71" s="90" t="s">
        <v>28</v>
      </c>
      <c r="B71" s="1" t="s">
        <v>152</v>
      </c>
      <c r="C71" s="104">
        <v>199.565821</v>
      </c>
      <c r="D71" s="104">
        <v>541.71445100000005</v>
      </c>
      <c r="E71" s="104">
        <v>399.10089900000003</v>
      </c>
      <c r="F71" s="105">
        <f t="shared" si="14"/>
        <v>0.37293098867827101</v>
      </c>
      <c r="G71" s="106">
        <f t="shared" si="12"/>
        <v>199.53507800000003</v>
      </c>
      <c r="H71" s="106">
        <f t="shared" si="13"/>
        <v>99.98459505748734</v>
      </c>
      <c r="I71" s="107"/>
      <c r="J71" s="104">
        <v>790.50550699999997</v>
      </c>
      <c r="K71" s="104">
        <v>1400.7570989999999</v>
      </c>
      <c r="L71" s="77">
        <f t="shared" si="15"/>
        <v>0.32185254692673343</v>
      </c>
      <c r="M71" s="97"/>
      <c r="V71" s="97"/>
      <c r="W71" s="97"/>
    </row>
    <row r="72" spans="1:23" x14ac:dyDescent="0.2">
      <c r="A72" s="90" t="s">
        <v>29</v>
      </c>
      <c r="B72" s="1" t="s">
        <v>179</v>
      </c>
      <c r="C72" s="104">
        <v>45.519547000000003</v>
      </c>
      <c r="D72" s="104">
        <v>597.52044000000001</v>
      </c>
      <c r="E72" s="104">
        <v>198.63429400000001</v>
      </c>
      <c r="F72" s="105">
        <f t="shared" si="14"/>
        <v>0.18560941313948368</v>
      </c>
      <c r="G72" s="106">
        <f t="shared" si="12"/>
        <v>153.11474700000002</v>
      </c>
      <c r="H72" s="106">
        <f t="shared" si="13"/>
        <v>336.37142083158255</v>
      </c>
      <c r="I72" s="107"/>
      <c r="J72" s="104">
        <v>333.26106499999997</v>
      </c>
      <c r="K72" s="104">
        <v>1239.0164400000001</v>
      </c>
      <c r="L72" s="77">
        <f t="shared" si="15"/>
        <v>0.28468932778051498</v>
      </c>
      <c r="M72" s="97"/>
      <c r="V72" s="97"/>
      <c r="W72" s="97"/>
    </row>
    <row r="73" spans="1:23" x14ac:dyDescent="0.2">
      <c r="A73" s="90" t="s">
        <v>30</v>
      </c>
      <c r="B73" s="1" t="s">
        <v>162</v>
      </c>
      <c r="C73" s="104">
        <v>173.40907899999999</v>
      </c>
      <c r="D73" s="104">
        <v>275.60197099999999</v>
      </c>
      <c r="E73" s="104">
        <v>237.798069</v>
      </c>
      <c r="F73" s="105">
        <f t="shared" si="14"/>
        <v>0.22220513459167554</v>
      </c>
      <c r="G73" s="106">
        <f t="shared" si="12"/>
        <v>64.388990000000007</v>
      </c>
      <c r="H73" s="106">
        <f t="shared" si="13"/>
        <v>37.131268080836769</v>
      </c>
      <c r="I73" s="107"/>
      <c r="J73" s="104">
        <v>495.79078800000002</v>
      </c>
      <c r="K73" s="104">
        <v>1221.9991439999999</v>
      </c>
      <c r="L73" s="77">
        <f t="shared" si="15"/>
        <v>0.28077925653167657</v>
      </c>
      <c r="M73" s="97"/>
      <c r="V73" s="97"/>
      <c r="W73" s="97"/>
    </row>
    <row r="74" spans="1:23" x14ac:dyDescent="0.2">
      <c r="A74" s="90" t="s">
        <v>31</v>
      </c>
      <c r="B74" s="1" t="s">
        <v>186</v>
      </c>
      <c r="C74" s="104">
        <v>227.85850600000001</v>
      </c>
      <c r="D74" s="104">
        <v>235.15684400000001</v>
      </c>
      <c r="E74" s="104">
        <v>459.208371</v>
      </c>
      <c r="F74" s="105">
        <f t="shared" si="14"/>
        <v>0.4290970835582314</v>
      </c>
      <c r="G74" s="106">
        <f t="shared" si="12"/>
        <v>231.34986499999999</v>
      </c>
      <c r="H74" s="106">
        <f t="shared" si="13"/>
        <v>101.53224870174475</v>
      </c>
      <c r="I74" s="107"/>
      <c r="J74" s="104">
        <v>1304.399772</v>
      </c>
      <c r="K74" s="104">
        <v>1202.7763890000001</v>
      </c>
      <c r="L74" s="77">
        <f t="shared" si="15"/>
        <v>0.27636243604216032</v>
      </c>
      <c r="M74" s="97"/>
      <c r="V74" s="97"/>
      <c r="W74" s="97"/>
    </row>
    <row r="75" spans="1:23" x14ac:dyDescent="0.2">
      <c r="A75" s="90" t="s">
        <v>32</v>
      </c>
      <c r="B75" s="1" t="s">
        <v>163</v>
      </c>
      <c r="C75" s="104">
        <v>178.328012</v>
      </c>
      <c r="D75" s="104">
        <v>129.02807999999999</v>
      </c>
      <c r="E75" s="104">
        <v>246.85451800000001</v>
      </c>
      <c r="F75" s="105">
        <f t="shared" si="14"/>
        <v>0.23066773261625262</v>
      </c>
      <c r="G75" s="106">
        <f t="shared" si="12"/>
        <v>68.526506000000012</v>
      </c>
      <c r="H75" s="106">
        <f t="shared" si="13"/>
        <v>38.427224770497645</v>
      </c>
      <c r="I75" s="107"/>
      <c r="J75" s="104">
        <v>1056.737603</v>
      </c>
      <c r="K75" s="104">
        <v>1123.807579</v>
      </c>
      <c r="L75" s="77">
        <f t="shared" si="15"/>
        <v>0.25821773940316556</v>
      </c>
      <c r="M75" s="97"/>
      <c r="V75" s="97"/>
      <c r="W75" s="97"/>
    </row>
    <row r="76" spans="1:23" x14ac:dyDescent="0.2">
      <c r="A76" s="49"/>
      <c r="B76" s="49" t="s">
        <v>107</v>
      </c>
      <c r="C76" s="86">
        <f>SUM(C46:C75)</f>
        <v>89753.634120000002</v>
      </c>
      <c r="D76" s="86">
        <f>SUM(D46:D75)</f>
        <v>112560.491008</v>
      </c>
      <c r="E76" s="86">
        <f>SUM(E46:E75)</f>
        <v>103452.26504200001</v>
      </c>
      <c r="F76" s="92">
        <f>E76/E$44*100</f>
        <v>96.668675965872978</v>
      </c>
      <c r="G76" s="92">
        <f t="shared" si="12"/>
        <v>13698.630922000011</v>
      </c>
      <c r="H76" s="92">
        <f>(G76/C76)*100</f>
        <v>15.262480518265182</v>
      </c>
      <c r="I76" s="87"/>
      <c r="J76" s="86">
        <f>SUM(J46:J75)</f>
        <v>370338.236974</v>
      </c>
      <c r="K76" s="86">
        <f>SUM(K46:K75)</f>
        <v>420573.22244799999</v>
      </c>
      <c r="L76" s="92">
        <f>K76/K$44*100</f>
        <v>96.63528595407989</v>
      </c>
      <c r="V76" s="97"/>
      <c r="W76" s="97"/>
    </row>
    <row r="77" spans="1:23" x14ac:dyDescent="0.2">
      <c r="A77" s="49"/>
      <c r="B77" s="49" t="s">
        <v>33</v>
      </c>
      <c r="C77" s="86">
        <f>C44-C76</f>
        <v>2813.0800339999987</v>
      </c>
      <c r="D77" s="86">
        <f t="shared" ref="D77:E77" si="16">D44-D76</f>
        <v>3284.8450350000057</v>
      </c>
      <c r="E77" s="86">
        <f t="shared" si="16"/>
        <v>3565.0950369999919</v>
      </c>
      <c r="F77" s="92">
        <f>E77/E$44*100</f>
        <v>3.3313240341270292</v>
      </c>
      <c r="G77" s="92">
        <f>E77-C77</f>
        <v>752.01500299999316</v>
      </c>
      <c r="H77" s="92">
        <f>(G77/C77)*100</f>
        <v>26.732797997598439</v>
      </c>
      <c r="I77" s="87"/>
      <c r="J77" s="86">
        <f>J44-J76</f>
        <v>12432.885513000016</v>
      </c>
      <c r="K77" s="86">
        <f>K44-K76</f>
        <v>14643.808573000017</v>
      </c>
      <c r="L77" s="92">
        <f>K77/K$44*100</f>
        <v>3.3647140459200982</v>
      </c>
    </row>
  </sheetData>
  <mergeCells count="6">
    <mergeCell ref="C3:E3"/>
    <mergeCell ref="G3:H3"/>
    <mergeCell ref="J3:L3"/>
    <mergeCell ref="C42:E42"/>
    <mergeCell ref="G42:H42"/>
    <mergeCell ref="J42:L42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9"/>
  <sheetViews>
    <sheetView view="pageBreakPreview" zoomScaleNormal="100" zoomScaleSheetLayoutView="100" workbookViewId="0">
      <pane xSplit="2" ySplit="4" topLeftCell="C5" activePane="bottomRight" state="frozen"/>
      <selection activeCell="Q27" sqref="Q27"/>
      <selection pane="topRight" activeCell="Q27" sqref="Q27"/>
      <selection pane="bottomLeft" activeCell="Q27" sqref="Q27"/>
      <selection pane="bottomRight" activeCell="G31" sqref="G31"/>
    </sheetView>
  </sheetViews>
  <sheetFormatPr defaultColWidth="9.140625" defaultRowHeight="12.75" x14ac:dyDescent="0.2"/>
  <cols>
    <col min="1" max="1" width="1.42578125" style="25" customWidth="1"/>
    <col min="2" max="2" width="34.7109375" style="25" customWidth="1"/>
    <col min="3" max="4" width="8.7109375" style="25" customWidth="1"/>
    <col min="5" max="5" width="10.42578125" style="25" customWidth="1"/>
    <col min="6" max="6" width="9" style="25" customWidth="1"/>
    <col min="7" max="7" width="12.7109375" style="25" customWidth="1"/>
    <col min="8" max="8" width="8" style="25" customWidth="1"/>
    <col min="9" max="9" width="0.7109375" style="25" customWidth="1"/>
    <col min="10" max="10" width="9.85546875" style="25" customWidth="1"/>
    <col min="11" max="11" width="11.5703125" style="25" customWidth="1"/>
    <col min="12" max="12" width="9" style="25" customWidth="1"/>
    <col min="13" max="14" width="11.42578125" style="25" bestFit="1" customWidth="1"/>
    <col min="15" max="16384" width="9.140625" style="25"/>
  </cols>
  <sheetData>
    <row r="1" spans="1:14" x14ac:dyDescent="0.2">
      <c r="A1" s="33" t="s">
        <v>127</v>
      </c>
      <c r="C1" s="38"/>
      <c r="D1" s="38"/>
      <c r="E1" s="38"/>
      <c r="K1" s="38"/>
    </row>
    <row r="3" spans="1:14" s="26" customFormat="1" x14ac:dyDescent="0.2">
      <c r="A3" s="36"/>
      <c r="B3" s="37"/>
      <c r="C3" s="155" t="s">
        <v>121</v>
      </c>
      <c r="D3" s="155"/>
      <c r="E3" s="155"/>
      <c r="F3" s="17"/>
      <c r="G3" s="156" t="s">
        <v>0</v>
      </c>
      <c r="H3" s="156"/>
      <c r="I3" s="18"/>
      <c r="J3" s="155" t="s">
        <v>121</v>
      </c>
      <c r="K3" s="155"/>
      <c r="L3" s="155"/>
    </row>
    <row r="4" spans="1:14" s="26" customFormat="1" ht="24" x14ac:dyDescent="0.2">
      <c r="A4" s="36"/>
      <c r="B4" s="35" t="s">
        <v>131</v>
      </c>
      <c r="C4" s="21" t="s">
        <v>182</v>
      </c>
      <c r="D4" s="21" t="s">
        <v>178</v>
      </c>
      <c r="E4" s="21" t="s">
        <v>183</v>
      </c>
      <c r="F4" s="22" t="s">
        <v>116</v>
      </c>
      <c r="G4" s="23" t="s">
        <v>129</v>
      </c>
      <c r="H4" s="24" t="s">
        <v>2</v>
      </c>
      <c r="I4" s="24"/>
      <c r="J4" s="21" t="s">
        <v>184</v>
      </c>
      <c r="K4" s="21" t="s">
        <v>185</v>
      </c>
      <c r="L4" s="22" t="s">
        <v>116</v>
      </c>
    </row>
    <row r="5" spans="1:14" s="26" customFormat="1" x14ac:dyDescent="0.2">
      <c r="A5" s="143" t="s">
        <v>34</v>
      </c>
      <c r="B5" s="135"/>
      <c r="C5" s="135">
        <v>105192.91020099996</v>
      </c>
      <c r="D5" s="135">
        <v>128564.53246399997</v>
      </c>
      <c r="E5" s="135">
        <v>114719.22307900006</v>
      </c>
      <c r="F5" s="141">
        <v>100</v>
      </c>
      <c r="G5" s="138">
        <f>E5-C5</f>
        <v>9526.3128780000989</v>
      </c>
      <c r="H5" s="141">
        <f>(G5/C5)*100</f>
        <v>9.0560408109229602</v>
      </c>
      <c r="I5" s="136"/>
      <c r="J5" s="135">
        <v>459784.96323699999</v>
      </c>
      <c r="K5" s="135">
        <v>477051.14440599998</v>
      </c>
      <c r="L5" s="141">
        <v>100</v>
      </c>
    </row>
    <row r="6" spans="1:14" s="26" customFormat="1" x14ac:dyDescent="0.2">
      <c r="B6" s="142"/>
      <c r="C6" s="129"/>
      <c r="D6" s="129"/>
      <c r="E6" s="129"/>
      <c r="F6" s="130"/>
      <c r="G6" s="131"/>
      <c r="H6" s="132"/>
      <c r="I6" s="132"/>
      <c r="J6" s="129"/>
      <c r="K6" s="129"/>
      <c r="L6" s="130"/>
    </row>
    <row r="7" spans="1:14" s="27" customFormat="1" ht="15" customHeight="1" x14ac:dyDescent="0.2">
      <c r="A7" s="51" t="s">
        <v>52</v>
      </c>
      <c r="B7" s="82"/>
      <c r="C7" s="82">
        <v>90856.831116999965</v>
      </c>
      <c r="D7" s="82">
        <v>109552.46686399997</v>
      </c>
      <c r="E7" s="82">
        <v>97317.40076800005</v>
      </c>
      <c r="F7" s="84">
        <f>E7/$E$5*100</f>
        <v>84.830944767629362</v>
      </c>
      <c r="G7" s="85">
        <f>E7-C7</f>
        <v>6460.5696510000853</v>
      </c>
      <c r="H7" s="85">
        <f>(G7/C7)*100</f>
        <v>7.1107142650402935</v>
      </c>
      <c r="I7" s="82"/>
      <c r="J7" s="82">
        <v>389972.62411899999</v>
      </c>
      <c r="K7" s="82">
        <v>403605.76374399994</v>
      </c>
      <c r="L7" s="83">
        <f>K7/$K$5*100</f>
        <v>84.604296305912754</v>
      </c>
    </row>
    <row r="8" spans="1:14" s="26" customFormat="1" ht="15" customHeight="1" x14ac:dyDescent="0.2">
      <c r="B8" s="1" t="s">
        <v>57</v>
      </c>
      <c r="C8" s="104">
        <v>44197.095717999975</v>
      </c>
      <c r="D8" s="104">
        <v>49696.758448999957</v>
      </c>
      <c r="E8" s="104">
        <v>44457.994438000052</v>
      </c>
      <c r="F8" s="105">
        <f>E8/$E$7*100</f>
        <v>45.683499648727519</v>
      </c>
      <c r="G8" s="108">
        <f>E8-C8</f>
        <v>260.89872000007745</v>
      </c>
      <c r="H8" s="107">
        <f>(G8/C8)*100</f>
        <v>0.59030738504797786</v>
      </c>
      <c r="I8" s="107"/>
      <c r="J8" s="104">
        <v>186124.82595400017</v>
      </c>
      <c r="K8" s="104">
        <v>178205.61274299986</v>
      </c>
      <c r="L8" s="77">
        <f>K8/$K$7*100</f>
        <v>44.153386485340818</v>
      </c>
    </row>
    <row r="9" spans="1:14" s="26" customFormat="1" ht="15" customHeight="1" x14ac:dyDescent="0.2">
      <c r="B9" s="1" t="s">
        <v>58</v>
      </c>
      <c r="C9" s="104">
        <v>11518.346865000001</v>
      </c>
      <c r="D9" s="104">
        <v>11106.992093999999</v>
      </c>
      <c r="E9" s="104">
        <v>9372.2942839999996</v>
      </c>
      <c r="F9" s="105">
        <f t="shared" ref="F9:F25" si="0">E9/$E$7*100</f>
        <v>9.6306459174172705</v>
      </c>
      <c r="G9" s="108">
        <f t="shared" ref="G9:G25" si="1">E9-C9</f>
        <v>-2146.0525810000017</v>
      </c>
      <c r="H9" s="107">
        <f t="shared" ref="H9:H25" si="2">(G9/C9)*100</f>
        <v>-18.631602313705816</v>
      </c>
      <c r="I9" s="107"/>
      <c r="J9" s="104">
        <v>48022.390737000002</v>
      </c>
      <c r="K9" s="104">
        <v>45825.652821000011</v>
      </c>
      <c r="L9" s="77">
        <f t="shared" ref="L9:L25" si="3">K9/$K$7*100</f>
        <v>11.354063033169769</v>
      </c>
    </row>
    <row r="10" spans="1:14" s="26" customFormat="1" ht="15" customHeight="1" x14ac:dyDescent="0.2">
      <c r="B10" s="1" t="s">
        <v>171</v>
      </c>
      <c r="C10" s="104">
        <v>4821.0976740000015</v>
      </c>
      <c r="D10" s="104">
        <v>6295.7436690000013</v>
      </c>
      <c r="E10" s="104">
        <v>5894.3329219999996</v>
      </c>
      <c r="F10" s="105">
        <f t="shared" si="0"/>
        <v>6.0568129393959076</v>
      </c>
      <c r="G10" s="108">
        <f t="shared" si="1"/>
        <v>1073.2352479999981</v>
      </c>
      <c r="H10" s="107">
        <f t="shared" si="2"/>
        <v>22.261221833108994</v>
      </c>
      <c r="I10" s="107"/>
      <c r="J10" s="104">
        <v>23301.444279000003</v>
      </c>
      <c r="K10" s="104">
        <v>24030.348601000005</v>
      </c>
      <c r="L10" s="77">
        <f t="shared" si="3"/>
        <v>5.9539161131113172</v>
      </c>
    </row>
    <row r="11" spans="1:14" s="26" customFormat="1" ht="15" customHeight="1" x14ac:dyDescent="0.2">
      <c r="B11" s="1" t="s">
        <v>172</v>
      </c>
      <c r="C11" s="104">
        <v>3680.5055510000007</v>
      </c>
      <c r="D11" s="104">
        <v>6388.3863470000006</v>
      </c>
      <c r="E11" s="104">
        <v>4993.1087920000009</v>
      </c>
      <c r="F11" s="105">
        <f t="shared" si="0"/>
        <v>5.1307461487831239</v>
      </c>
      <c r="G11" s="108">
        <f t="shared" si="1"/>
        <v>1312.6032410000003</v>
      </c>
      <c r="H11" s="107">
        <f t="shared" si="2"/>
        <v>35.663666928674061</v>
      </c>
      <c r="I11" s="107"/>
      <c r="J11" s="104">
        <v>17690.535705999988</v>
      </c>
      <c r="K11" s="104">
        <v>22062.942681999997</v>
      </c>
      <c r="L11" s="77">
        <f t="shared" si="3"/>
        <v>5.4664587733673038</v>
      </c>
    </row>
    <row r="12" spans="1:14" s="26" customFormat="1" ht="15" customHeight="1" x14ac:dyDescent="0.2">
      <c r="B12" s="1" t="s">
        <v>60</v>
      </c>
      <c r="C12" s="104">
        <v>4632.7461229999999</v>
      </c>
      <c r="D12" s="104">
        <v>5347.7859910000006</v>
      </c>
      <c r="E12" s="104">
        <v>5070.774687000001</v>
      </c>
      <c r="F12" s="105">
        <f t="shared" si="0"/>
        <v>5.2105529401555648</v>
      </c>
      <c r="G12" s="108">
        <f t="shared" si="1"/>
        <v>438.0285640000011</v>
      </c>
      <c r="H12" s="107">
        <f t="shared" si="2"/>
        <v>9.4550521951837396</v>
      </c>
      <c r="I12" s="107"/>
      <c r="J12" s="104">
        <v>18397.564746999982</v>
      </c>
      <c r="K12" s="104">
        <v>20078.118698999991</v>
      </c>
      <c r="L12" s="77">
        <f t="shared" si="3"/>
        <v>4.9746858203281725</v>
      </c>
    </row>
    <row r="13" spans="1:14" s="26" customFormat="1" ht="15" customHeight="1" x14ac:dyDescent="0.2">
      <c r="B13" s="1" t="s">
        <v>62</v>
      </c>
      <c r="C13" s="104">
        <v>3930.5432290000008</v>
      </c>
      <c r="D13" s="104">
        <v>5271.559076000005</v>
      </c>
      <c r="E13" s="104">
        <v>4430.5706800000025</v>
      </c>
      <c r="F13" s="105">
        <f t="shared" si="0"/>
        <v>4.5527014131442609</v>
      </c>
      <c r="G13" s="108">
        <f t="shared" si="1"/>
        <v>500.02745100000175</v>
      </c>
      <c r="H13" s="107">
        <f t="shared" si="2"/>
        <v>12.721586352510808</v>
      </c>
      <c r="I13" s="107"/>
      <c r="J13" s="104">
        <v>17308.666504999994</v>
      </c>
      <c r="K13" s="104">
        <v>18759.146829000005</v>
      </c>
      <c r="L13" s="77">
        <f t="shared" si="3"/>
        <v>4.6478887355282179</v>
      </c>
    </row>
    <row r="14" spans="1:14" s="26" customFormat="1" ht="15" customHeight="1" x14ac:dyDescent="0.2">
      <c r="B14" s="1" t="s">
        <v>173</v>
      </c>
      <c r="C14" s="104">
        <v>2555.3532389999996</v>
      </c>
      <c r="D14" s="104">
        <v>3089.8575380000011</v>
      </c>
      <c r="E14" s="104">
        <v>3231.9080480000011</v>
      </c>
      <c r="F14" s="105">
        <f t="shared" si="0"/>
        <v>3.3209970904429649</v>
      </c>
      <c r="G14" s="108">
        <f t="shared" si="1"/>
        <v>676.55480900000157</v>
      </c>
      <c r="H14" s="107">
        <f t="shared" si="2"/>
        <v>26.475979863541742</v>
      </c>
      <c r="I14" s="107"/>
      <c r="J14" s="104">
        <v>9307.9501929999969</v>
      </c>
      <c r="K14" s="104">
        <v>13065.144136000003</v>
      </c>
      <c r="L14" s="77">
        <f t="shared" si="3"/>
        <v>3.2371054404185848</v>
      </c>
    </row>
    <row r="15" spans="1:14" s="26" customFormat="1" ht="15" customHeight="1" x14ac:dyDescent="0.2">
      <c r="B15" s="1" t="s">
        <v>68</v>
      </c>
      <c r="C15" s="104">
        <v>2528.9578390000001</v>
      </c>
      <c r="D15" s="104">
        <v>2669.4818879999998</v>
      </c>
      <c r="E15" s="104">
        <v>2846.5680609999986</v>
      </c>
      <c r="F15" s="105">
        <f t="shared" si="0"/>
        <v>2.9250350282022826</v>
      </c>
      <c r="G15" s="108">
        <f t="shared" si="1"/>
        <v>317.61022199999843</v>
      </c>
      <c r="H15" s="107">
        <f t="shared" si="2"/>
        <v>12.558937009625584</v>
      </c>
      <c r="I15" s="107"/>
      <c r="J15" s="104">
        <v>10753.979395999995</v>
      </c>
      <c r="K15" s="104">
        <v>11159.759356000015</v>
      </c>
      <c r="L15" s="77">
        <f t="shared" si="3"/>
        <v>2.7650148631372011</v>
      </c>
    </row>
    <row r="16" spans="1:14" s="26" customFormat="1" ht="15" customHeight="1" x14ac:dyDescent="0.2">
      <c r="A16" s="80"/>
      <c r="B16" s="1" t="s">
        <v>61</v>
      </c>
      <c r="C16" s="104">
        <v>2079.412276</v>
      </c>
      <c r="D16" s="104">
        <v>2916.8272509999993</v>
      </c>
      <c r="E16" s="104">
        <v>2454.8825749999992</v>
      </c>
      <c r="F16" s="105">
        <f t="shared" si="0"/>
        <v>2.5225525503422763</v>
      </c>
      <c r="G16" s="108">
        <f t="shared" si="1"/>
        <v>375.47029899999916</v>
      </c>
      <c r="H16" s="107">
        <f t="shared" si="2"/>
        <v>18.056558736984162</v>
      </c>
      <c r="I16" s="107"/>
      <c r="J16" s="104">
        <v>8949.8387869999988</v>
      </c>
      <c r="K16" s="104">
        <v>10528.902207000008</v>
      </c>
      <c r="L16" s="77">
        <f t="shared" si="3"/>
        <v>2.6087095757329934</v>
      </c>
      <c r="M16" s="97"/>
      <c r="N16" s="97"/>
    </row>
    <row r="17" spans="1:14" s="26" customFormat="1" ht="15" customHeight="1" x14ac:dyDescent="0.2">
      <c r="A17" s="80"/>
      <c r="B17" s="1" t="s">
        <v>66</v>
      </c>
      <c r="C17" s="104">
        <v>1470.3628909999995</v>
      </c>
      <c r="D17" s="104">
        <v>2035.4746860000005</v>
      </c>
      <c r="E17" s="104">
        <v>1915.080919</v>
      </c>
      <c r="F17" s="105">
        <f t="shared" si="0"/>
        <v>1.9678710116451423</v>
      </c>
      <c r="G17" s="108">
        <f t="shared" si="1"/>
        <v>444.71802800000046</v>
      </c>
      <c r="H17" s="107">
        <f t="shared" si="2"/>
        <v>30.245460540529962</v>
      </c>
      <c r="I17" s="107"/>
      <c r="J17" s="104">
        <v>6895.7549579999968</v>
      </c>
      <c r="K17" s="104">
        <v>7746.5064879999918</v>
      </c>
      <c r="L17" s="77">
        <f t="shared" si="3"/>
        <v>1.9193250403910151</v>
      </c>
      <c r="M17" s="97"/>
      <c r="N17" s="97"/>
    </row>
    <row r="18" spans="1:14" s="26" customFormat="1" ht="15" customHeight="1" x14ac:dyDescent="0.2">
      <c r="B18" s="1" t="s">
        <v>59</v>
      </c>
      <c r="C18" s="104">
        <v>1131.5310019999999</v>
      </c>
      <c r="D18" s="104">
        <v>2174.1591950000002</v>
      </c>
      <c r="E18" s="104">
        <v>1421.0743010000003</v>
      </c>
      <c r="F18" s="105">
        <f t="shared" si="0"/>
        <v>1.4602468723838735</v>
      </c>
      <c r="G18" s="108">
        <f t="shared" si="1"/>
        <v>289.54329900000039</v>
      </c>
      <c r="H18" s="107">
        <f t="shared" si="2"/>
        <v>25.588631552138452</v>
      </c>
      <c r="I18" s="107"/>
      <c r="J18" s="104">
        <v>5145.7258279999987</v>
      </c>
      <c r="K18" s="104">
        <v>6370.8720569999996</v>
      </c>
      <c r="L18" s="77">
        <f t="shared" si="3"/>
        <v>1.5784888694109263</v>
      </c>
      <c r="M18" s="97"/>
      <c r="N18" s="97"/>
    </row>
    <row r="19" spans="1:14" s="26" customFormat="1" ht="15" customHeight="1" x14ac:dyDescent="0.2">
      <c r="B19" s="1" t="s">
        <v>64</v>
      </c>
      <c r="C19" s="104">
        <v>1106.3871669999994</v>
      </c>
      <c r="D19" s="104">
        <v>1469.358995000001</v>
      </c>
      <c r="E19" s="104">
        <v>1361.9133189999995</v>
      </c>
      <c r="F19" s="105">
        <f t="shared" si="0"/>
        <v>1.3994550905102106</v>
      </c>
      <c r="G19" s="108">
        <f t="shared" si="1"/>
        <v>255.52615200000014</v>
      </c>
      <c r="H19" s="107">
        <f t="shared" si="2"/>
        <v>23.09554553971072</v>
      </c>
      <c r="I19" s="107"/>
      <c r="J19" s="104">
        <v>4884.3513580000035</v>
      </c>
      <c r="K19" s="104">
        <v>5466.7649410000031</v>
      </c>
      <c r="L19" s="77">
        <f t="shared" si="3"/>
        <v>1.3544813855699733</v>
      </c>
      <c r="M19" s="97"/>
      <c r="N19" s="97"/>
    </row>
    <row r="20" spans="1:14" s="26" customFormat="1" ht="15" customHeight="1" x14ac:dyDescent="0.2">
      <c r="B20" s="1" t="s">
        <v>174</v>
      </c>
      <c r="C20" s="104">
        <v>1147.1009989999986</v>
      </c>
      <c r="D20" s="104">
        <v>1443.2314669999973</v>
      </c>
      <c r="E20" s="104">
        <v>1340.085021000001</v>
      </c>
      <c r="F20" s="105">
        <f t="shared" si="0"/>
        <v>1.3770250853644341</v>
      </c>
      <c r="G20" s="108">
        <f t="shared" si="1"/>
        <v>192.98402200000237</v>
      </c>
      <c r="H20" s="107">
        <f t="shared" si="2"/>
        <v>16.823629494546591</v>
      </c>
      <c r="I20" s="107"/>
      <c r="J20" s="104">
        <v>5025.8137109999961</v>
      </c>
      <c r="K20" s="104">
        <v>5425.946825</v>
      </c>
      <c r="L20" s="77">
        <f t="shared" si="3"/>
        <v>1.3443680225641135</v>
      </c>
      <c r="M20" s="97"/>
      <c r="N20" s="97"/>
    </row>
    <row r="21" spans="1:14" s="26" customFormat="1" ht="15" customHeight="1" x14ac:dyDescent="0.2">
      <c r="B21" s="1" t="s">
        <v>69</v>
      </c>
      <c r="C21" s="104">
        <v>963.20681199999945</v>
      </c>
      <c r="D21" s="104">
        <v>1325.0772460000014</v>
      </c>
      <c r="E21" s="104">
        <v>1239.778746</v>
      </c>
      <c r="F21" s="105">
        <f t="shared" si="0"/>
        <v>1.2739538214297073</v>
      </c>
      <c r="G21" s="108">
        <f t="shared" si="1"/>
        <v>276.57193400000051</v>
      </c>
      <c r="H21" s="107">
        <f t="shared" si="2"/>
        <v>28.71366050928642</v>
      </c>
      <c r="I21" s="107"/>
      <c r="J21" s="104">
        <v>4229.3282450000006</v>
      </c>
      <c r="K21" s="104">
        <v>5055.8828120000026</v>
      </c>
      <c r="L21" s="77">
        <f t="shared" si="3"/>
        <v>1.2526785457917446</v>
      </c>
      <c r="M21" s="97"/>
      <c r="N21" s="97"/>
    </row>
    <row r="22" spans="1:14" s="26" customFormat="1" ht="15" customHeight="1" x14ac:dyDescent="0.2">
      <c r="B22" s="1" t="s">
        <v>65</v>
      </c>
      <c r="C22" s="104">
        <v>816.12597000000005</v>
      </c>
      <c r="D22" s="104">
        <v>1293.4931700000009</v>
      </c>
      <c r="E22" s="104">
        <v>1217.6132750000004</v>
      </c>
      <c r="F22" s="105">
        <f t="shared" si="0"/>
        <v>1.2511773489539977</v>
      </c>
      <c r="G22" s="108">
        <f t="shared" si="1"/>
        <v>401.48730500000033</v>
      </c>
      <c r="H22" s="107">
        <f t="shared" si="2"/>
        <v>49.194281245577848</v>
      </c>
      <c r="I22" s="107"/>
      <c r="J22" s="104">
        <v>3379.1287960000004</v>
      </c>
      <c r="K22" s="104">
        <v>4783.7926050000033</v>
      </c>
      <c r="L22" s="77">
        <f t="shared" si="3"/>
        <v>1.1852636990670626</v>
      </c>
      <c r="M22" s="97"/>
      <c r="N22" s="97"/>
    </row>
    <row r="23" spans="1:14" s="26" customFormat="1" ht="15" customHeight="1" x14ac:dyDescent="0.2">
      <c r="B23" s="1" t="s">
        <v>67</v>
      </c>
      <c r="C23" s="104">
        <v>897.09035099999983</v>
      </c>
      <c r="D23" s="104">
        <v>1056.6631209999996</v>
      </c>
      <c r="E23" s="104">
        <v>992.33799599999963</v>
      </c>
      <c r="F23" s="105">
        <f t="shared" si="0"/>
        <v>1.0196922525352738</v>
      </c>
      <c r="G23" s="108">
        <f t="shared" si="1"/>
        <v>95.247644999999807</v>
      </c>
      <c r="H23" s="107">
        <f t="shared" si="2"/>
        <v>10.617397109870355</v>
      </c>
      <c r="I23" s="107"/>
      <c r="J23" s="104">
        <v>3838.0712500000013</v>
      </c>
      <c r="K23" s="104">
        <v>4073.0598949999981</v>
      </c>
      <c r="L23" s="77">
        <f t="shared" si="3"/>
        <v>1.0091679209971511</v>
      </c>
      <c r="M23" s="125"/>
      <c r="N23" s="125"/>
    </row>
    <row r="24" spans="1:14" s="26" customFormat="1" ht="15" customHeight="1" x14ac:dyDescent="0.2">
      <c r="B24" s="1" t="s">
        <v>70</v>
      </c>
      <c r="C24" s="104">
        <v>473.3103880000001</v>
      </c>
      <c r="D24" s="104">
        <v>843.89474600000017</v>
      </c>
      <c r="E24" s="104">
        <v>700.83694699999967</v>
      </c>
      <c r="F24" s="105">
        <f t="shared" si="0"/>
        <v>0.72015584208908423</v>
      </c>
      <c r="G24" s="108">
        <f t="shared" si="1"/>
        <v>227.52655899999957</v>
      </c>
      <c r="H24" s="107">
        <f t="shared" si="2"/>
        <v>48.071321646124424</v>
      </c>
      <c r="I24" s="107"/>
      <c r="J24" s="104">
        <v>2171.3519270000002</v>
      </c>
      <c r="K24" s="104">
        <v>2832.7647000000011</v>
      </c>
      <c r="L24" s="77">
        <f t="shared" si="3"/>
        <v>0.70186428303753712</v>
      </c>
      <c r="M24" s="97"/>
      <c r="N24" s="97"/>
    </row>
    <row r="25" spans="1:14" s="26" customFormat="1" ht="15" customHeight="1" x14ac:dyDescent="0.2">
      <c r="B25" s="1" t="s">
        <v>71</v>
      </c>
      <c r="C25" s="104">
        <v>229.75332500000013</v>
      </c>
      <c r="D25" s="104">
        <v>267.47037699999998</v>
      </c>
      <c r="E25" s="104">
        <v>220.39900899999992</v>
      </c>
      <c r="F25" s="105">
        <f t="shared" si="0"/>
        <v>0.22647440977736388</v>
      </c>
      <c r="G25" s="108">
        <f t="shared" si="1"/>
        <v>-9.3543160000002104</v>
      </c>
      <c r="H25" s="107">
        <f t="shared" si="2"/>
        <v>-4.0714605544882563</v>
      </c>
      <c r="I25" s="107"/>
      <c r="J25" s="104">
        <v>1016.8308060000001</v>
      </c>
      <c r="K25" s="104">
        <v>1021.2147019999993</v>
      </c>
      <c r="L25" s="77">
        <f t="shared" si="3"/>
        <v>0.25302282418536964</v>
      </c>
      <c r="M25" s="27"/>
      <c r="N25" s="27"/>
    </row>
    <row r="26" spans="1:14" s="100" customFormat="1" ht="15" customHeight="1" x14ac:dyDescent="0.2">
      <c r="A26" s="26"/>
      <c r="B26" s="1" t="s">
        <v>63</v>
      </c>
      <c r="C26" s="104">
        <v>2677.9036979999996</v>
      </c>
      <c r="D26" s="104">
        <v>4860.2515580000027</v>
      </c>
      <c r="E26" s="104">
        <v>4155.846747999999</v>
      </c>
      <c r="F26" s="105">
        <f>E26/$E$7*100</f>
        <v>4.2704045886997495</v>
      </c>
      <c r="G26" s="108">
        <f>E26-C26</f>
        <v>1477.9430499999994</v>
      </c>
      <c r="H26" s="107">
        <f>(G26/C26)*100</f>
        <v>55.1902987065519</v>
      </c>
      <c r="I26" s="107"/>
      <c r="J26" s="108">
        <v>13529.070935999998</v>
      </c>
      <c r="K26" s="108">
        <v>17113.33064499998</v>
      </c>
      <c r="L26" s="105">
        <f>K26/$K$7*100</f>
        <v>4.2401105688507128</v>
      </c>
      <c r="M26" s="126"/>
      <c r="N26" s="126"/>
    </row>
    <row r="27" spans="1:14" s="26" customFormat="1" ht="9.9499999999999993" customHeight="1" x14ac:dyDescent="0.2">
      <c r="B27" s="56"/>
      <c r="C27" s="76"/>
      <c r="D27" s="76"/>
      <c r="E27" s="76"/>
      <c r="F27" s="77"/>
      <c r="G27" s="78"/>
      <c r="H27" s="79"/>
      <c r="I27" s="79"/>
      <c r="J27" s="76"/>
      <c r="K27" s="76"/>
      <c r="L27" s="77"/>
    </row>
    <row r="28" spans="1:14" s="27" customFormat="1" ht="15" customHeight="1" x14ac:dyDescent="0.2">
      <c r="A28" s="81" t="s">
        <v>53</v>
      </c>
      <c r="B28" s="82"/>
      <c r="C28" s="82">
        <v>7210.4170599999979</v>
      </c>
      <c r="D28" s="82">
        <v>7777.1574570000002</v>
      </c>
      <c r="E28" s="82">
        <v>8203.4846679999991</v>
      </c>
      <c r="F28" s="83">
        <f>E28/$E$5*100</f>
        <v>7.1509241849997229</v>
      </c>
      <c r="G28" s="84">
        <f>E28-C28</f>
        <v>993.0676080000012</v>
      </c>
      <c r="H28" s="85">
        <f>(G28/C28)*100</f>
        <v>13.772679163166208</v>
      </c>
      <c r="I28" s="85"/>
      <c r="J28" s="82">
        <v>30788.973219999985</v>
      </c>
      <c r="K28" s="82">
        <v>30995.128728000018</v>
      </c>
      <c r="L28" s="83">
        <f>K28/$K$5*100</f>
        <v>6.4972339111760409</v>
      </c>
    </row>
    <row r="29" spans="1:14" s="98" customFormat="1" ht="15" customHeight="1" x14ac:dyDescent="0.2">
      <c r="B29" s="118" t="s">
        <v>175</v>
      </c>
      <c r="C29" s="150">
        <v>5446.9361439999984</v>
      </c>
      <c r="D29" s="150">
        <v>5617.8156710000012</v>
      </c>
      <c r="E29" s="150">
        <v>6193.465733</v>
      </c>
      <c r="F29" s="109">
        <f>E29/$E$28*100</f>
        <v>75.497986327192834</v>
      </c>
      <c r="G29" s="110">
        <f>E29-C29</f>
        <v>746.52958900000158</v>
      </c>
      <c r="H29" s="111">
        <f>(G29/C29)*100</f>
        <v>13.705495516453439</v>
      </c>
      <c r="I29" s="111"/>
      <c r="J29" s="150">
        <v>23390.286033999986</v>
      </c>
      <c r="K29" s="150">
        <v>22752.643648000016</v>
      </c>
      <c r="L29" s="99">
        <f>K29/$K$28*100</f>
        <v>73.407159711022587</v>
      </c>
    </row>
    <row r="30" spans="1:14" s="26" customFormat="1" ht="15" customHeight="1" x14ac:dyDescent="0.2">
      <c r="B30" s="1" t="s">
        <v>72</v>
      </c>
      <c r="C30" s="104">
        <v>237.75524099999998</v>
      </c>
      <c r="D30" s="104">
        <v>427.97317099999992</v>
      </c>
      <c r="E30" s="104">
        <v>359.94518799999997</v>
      </c>
      <c r="F30" s="105">
        <f t="shared" ref="F30:F35" si="4">E30/$E$28*100</f>
        <v>4.3877108639462383</v>
      </c>
      <c r="G30" s="108">
        <f t="shared" ref="G30:G35" si="5">E30-C30</f>
        <v>122.18994699999999</v>
      </c>
      <c r="H30" s="107">
        <f t="shared" ref="H30:H35" si="6">(G30/C30)*100</f>
        <v>51.393166554843681</v>
      </c>
      <c r="I30" s="107"/>
      <c r="J30" s="104">
        <v>1078.8171740000003</v>
      </c>
      <c r="K30" s="104">
        <v>1475.8231579999999</v>
      </c>
      <c r="L30" s="77">
        <f t="shared" ref="L30:L35" si="7">K30/$K$28*100</f>
        <v>4.7614680711643178</v>
      </c>
    </row>
    <row r="31" spans="1:14" s="26" customFormat="1" ht="15" customHeight="1" x14ac:dyDescent="0.2">
      <c r="B31" s="1" t="s">
        <v>74</v>
      </c>
      <c r="C31" s="104">
        <v>312.08369700000003</v>
      </c>
      <c r="D31" s="104">
        <v>253.10349600000006</v>
      </c>
      <c r="E31" s="104">
        <v>276.26900899999998</v>
      </c>
      <c r="F31" s="105">
        <f t="shared" si="4"/>
        <v>3.3677031186230533</v>
      </c>
      <c r="G31" s="108">
        <f t="shared" si="5"/>
        <v>-35.814688000000046</v>
      </c>
      <c r="H31" s="107">
        <f t="shared" si="6"/>
        <v>-11.475988122506777</v>
      </c>
      <c r="I31" s="107"/>
      <c r="J31" s="104">
        <v>1202.8145460000001</v>
      </c>
      <c r="K31" s="104">
        <v>1182.1514869999996</v>
      </c>
      <c r="L31" s="77">
        <f t="shared" si="7"/>
        <v>3.8139912157618543</v>
      </c>
    </row>
    <row r="32" spans="1:14" s="26" customFormat="1" ht="15" customHeight="1" x14ac:dyDescent="0.2">
      <c r="B32" s="1" t="s">
        <v>75</v>
      </c>
      <c r="C32" s="104">
        <v>200.19217499999999</v>
      </c>
      <c r="D32" s="104">
        <v>298.63665699999996</v>
      </c>
      <c r="E32" s="104">
        <v>251.74591199999998</v>
      </c>
      <c r="F32" s="105">
        <f t="shared" si="4"/>
        <v>3.0687679954106062</v>
      </c>
      <c r="G32" s="108">
        <f t="shared" si="5"/>
        <v>51.553736999999984</v>
      </c>
      <c r="H32" s="107">
        <f t="shared" si="6"/>
        <v>25.752123927920749</v>
      </c>
      <c r="I32" s="107"/>
      <c r="J32" s="104">
        <v>968.13768300000015</v>
      </c>
      <c r="K32" s="104">
        <v>985.93360100000007</v>
      </c>
      <c r="L32" s="77">
        <f t="shared" si="7"/>
        <v>3.1809308154585563</v>
      </c>
    </row>
    <row r="33" spans="1:14" s="26" customFormat="1" ht="15" customHeight="1" x14ac:dyDescent="0.2">
      <c r="B33" s="1" t="s">
        <v>73</v>
      </c>
      <c r="C33" s="104">
        <v>219.56562399999999</v>
      </c>
      <c r="D33" s="104">
        <v>222.50921000000002</v>
      </c>
      <c r="E33" s="104">
        <v>200.76921299999998</v>
      </c>
      <c r="F33" s="105">
        <f t="shared" si="4"/>
        <v>2.4473650055464455</v>
      </c>
      <c r="G33" s="108">
        <f t="shared" si="5"/>
        <v>-18.796411000000006</v>
      </c>
      <c r="H33" s="107">
        <f t="shared" si="6"/>
        <v>-8.5607257901173135</v>
      </c>
      <c r="I33" s="107"/>
      <c r="J33" s="104">
        <v>886.26519599999972</v>
      </c>
      <c r="K33" s="104">
        <v>809.25309899999991</v>
      </c>
      <c r="L33" s="77">
        <f t="shared" si="7"/>
        <v>2.6109041394912689</v>
      </c>
    </row>
    <row r="34" spans="1:14" s="26" customFormat="1" ht="15" customHeight="1" x14ac:dyDescent="0.2">
      <c r="B34" s="1" t="s">
        <v>76</v>
      </c>
      <c r="C34" s="104">
        <v>47.965345000000006</v>
      </c>
      <c r="D34" s="104">
        <v>31.818088999999997</v>
      </c>
      <c r="E34" s="104">
        <v>50.533661000000009</v>
      </c>
      <c r="F34" s="105">
        <f t="shared" si="4"/>
        <v>0.61600238246462236</v>
      </c>
      <c r="G34" s="108">
        <f t="shared" si="5"/>
        <v>2.5683160000000029</v>
      </c>
      <c r="H34" s="107">
        <f t="shared" si="6"/>
        <v>5.3545241882446648</v>
      </c>
      <c r="I34" s="107"/>
      <c r="J34" s="104">
        <v>174.00430499999999</v>
      </c>
      <c r="K34" s="104">
        <v>170.41057300000006</v>
      </c>
      <c r="L34" s="77">
        <f t="shared" si="7"/>
        <v>0.5497979198455677</v>
      </c>
    </row>
    <row r="35" spans="1:14" s="100" customFormat="1" ht="15" customHeight="1" x14ac:dyDescent="0.2">
      <c r="A35" s="26"/>
      <c r="B35" s="1" t="s">
        <v>134</v>
      </c>
      <c r="C35" s="104">
        <v>745.91883399999995</v>
      </c>
      <c r="D35" s="104">
        <v>925.30116299999929</v>
      </c>
      <c r="E35" s="104">
        <v>870.75595199999964</v>
      </c>
      <c r="F35" s="105">
        <f t="shared" si="4"/>
        <v>10.614464306816203</v>
      </c>
      <c r="G35" s="108">
        <f t="shared" si="5"/>
        <v>124.83711799999969</v>
      </c>
      <c r="H35" s="107">
        <f t="shared" si="6"/>
        <v>16.736019029115933</v>
      </c>
      <c r="I35" s="107"/>
      <c r="J35" s="104">
        <v>3088.6482819999965</v>
      </c>
      <c r="K35" s="104">
        <v>3618.9131620000021</v>
      </c>
      <c r="L35" s="105">
        <f t="shared" si="7"/>
        <v>11.675748127255851</v>
      </c>
    </row>
    <row r="36" spans="1:14" s="26" customFormat="1" ht="9.9499999999999993" customHeight="1" x14ac:dyDescent="0.2">
      <c r="B36" s="56"/>
      <c r="C36" s="76"/>
      <c r="D36" s="76"/>
      <c r="E36" s="76"/>
      <c r="F36" s="77"/>
      <c r="G36" s="78"/>
      <c r="H36" s="79"/>
      <c r="I36" s="79"/>
      <c r="J36" s="76"/>
      <c r="K36" s="76"/>
      <c r="L36" s="77"/>
    </row>
    <row r="37" spans="1:14" s="27" customFormat="1" ht="15" customHeight="1" x14ac:dyDescent="0.2">
      <c r="A37" s="81" t="s">
        <v>54</v>
      </c>
      <c r="B37" s="82"/>
      <c r="C37" s="82">
        <v>6445.2071059999998</v>
      </c>
      <c r="D37" s="82">
        <v>10450.416173</v>
      </c>
      <c r="E37" s="82">
        <v>8218.7720960000006</v>
      </c>
      <c r="F37" s="83">
        <f>E37/$E$5*100</f>
        <v>7.1642501364747204</v>
      </c>
      <c r="G37" s="84">
        <f>E37-C37</f>
        <v>1773.5649900000008</v>
      </c>
      <c r="H37" s="85">
        <f>(G37/C37)*100</f>
        <v>27.517579510345698</v>
      </c>
      <c r="I37" s="85"/>
      <c r="J37" s="82">
        <v>36292.244832999997</v>
      </c>
      <c r="K37" s="82">
        <v>39182.624571999993</v>
      </c>
      <c r="L37" s="83">
        <f>K37/$K$5*100</f>
        <v>8.2135060425833828</v>
      </c>
    </row>
    <row r="38" spans="1:14" s="26" customFormat="1" ht="15" customHeight="1" x14ac:dyDescent="0.2">
      <c r="B38" s="1" t="s">
        <v>79</v>
      </c>
      <c r="C38" s="104">
        <v>3800.6181840000004</v>
      </c>
      <c r="D38" s="104">
        <v>6145.7931440000002</v>
      </c>
      <c r="E38" s="104">
        <v>4283.5141739999999</v>
      </c>
      <c r="F38" s="105">
        <v>5668.0811090000007</v>
      </c>
      <c r="G38" s="108">
        <f>E38-C38</f>
        <v>482.89598999999953</v>
      </c>
      <c r="H38" s="107">
        <f>(G38/C38)*100</f>
        <v>12.705722243631708</v>
      </c>
      <c r="I38" s="107"/>
      <c r="J38" s="104">
        <v>21559.849033000002</v>
      </c>
      <c r="K38" s="104">
        <v>22792.131927999999</v>
      </c>
      <c r="L38" s="77">
        <f>K38/$K$37*100</f>
        <v>58.168977134541713</v>
      </c>
    </row>
    <row r="39" spans="1:14" s="26" customFormat="1" ht="15" customHeight="1" x14ac:dyDescent="0.2">
      <c r="B39" s="1" t="s">
        <v>77</v>
      </c>
      <c r="C39" s="104">
        <v>1529.815394</v>
      </c>
      <c r="D39" s="104">
        <v>2849.5876079999998</v>
      </c>
      <c r="E39" s="104">
        <v>2520.5573979999999</v>
      </c>
      <c r="F39" s="105">
        <v>3073.343793</v>
      </c>
      <c r="G39" s="108">
        <f t="shared" ref="G39:G44" si="8">E39-C39</f>
        <v>990.74200399999995</v>
      </c>
      <c r="H39" s="107">
        <f t="shared" ref="H39:H44" si="9">(G39/C39)*100</f>
        <v>64.762193391812602</v>
      </c>
      <c r="I39" s="107"/>
      <c r="J39" s="104">
        <v>8908.147488999999</v>
      </c>
      <c r="K39" s="104">
        <v>10883.742459999999</v>
      </c>
      <c r="L39" s="77">
        <f t="shared" ref="L39:L44" si="10">K39/$K$37*100</f>
        <v>27.776961290585806</v>
      </c>
      <c r="M39" s="97"/>
      <c r="N39" s="97"/>
    </row>
    <row r="40" spans="1:14" s="26" customFormat="1" ht="15" customHeight="1" x14ac:dyDescent="0.2">
      <c r="B40" s="1" t="s">
        <v>135</v>
      </c>
      <c r="C40" s="104">
        <v>650.01349100000004</v>
      </c>
      <c r="D40" s="104">
        <v>867.24302999999998</v>
      </c>
      <c r="E40" s="104">
        <v>865.88614199999995</v>
      </c>
      <c r="F40" s="105">
        <v>913.89143599999989</v>
      </c>
      <c r="G40" s="108">
        <f t="shared" si="8"/>
        <v>215.87265099999991</v>
      </c>
      <c r="H40" s="107">
        <f t="shared" si="9"/>
        <v>33.210487780475908</v>
      </c>
      <c r="I40" s="107"/>
      <c r="J40" s="104">
        <v>3420.0654619999982</v>
      </c>
      <c r="K40" s="104">
        <v>3026.88888</v>
      </c>
      <c r="L40" s="77">
        <f t="shared" si="10"/>
        <v>7.7250794531079539</v>
      </c>
      <c r="M40" s="97"/>
      <c r="N40" s="97"/>
    </row>
    <row r="41" spans="1:14" s="26" customFormat="1" ht="15" customHeight="1" x14ac:dyDescent="0.2">
      <c r="B41" s="1" t="s">
        <v>176</v>
      </c>
      <c r="C41" s="104">
        <v>112.248042</v>
      </c>
      <c r="D41" s="104">
        <v>71.085852000000003</v>
      </c>
      <c r="E41" s="104">
        <v>233.69845199999997</v>
      </c>
      <c r="F41" s="105">
        <v>331.77036900000002</v>
      </c>
      <c r="G41" s="108">
        <f t="shared" si="8"/>
        <v>121.45040999999998</v>
      </c>
      <c r="H41" s="107">
        <f t="shared" si="9"/>
        <v>108.19824367181387</v>
      </c>
      <c r="I41" s="107"/>
      <c r="J41" s="104">
        <v>1045.1073469999999</v>
      </c>
      <c r="K41" s="104">
        <v>1019.152686</v>
      </c>
      <c r="L41" s="77">
        <f t="shared" si="10"/>
        <v>2.6010322104055508</v>
      </c>
      <c r="M41" s="97"/>
      <c r="N41" s="97"/>
    </row>
    <row r="42" spans="1:14" s="26" customFormat="1" ht="15" customHeight="1" x14ac:dyDescent="0.2">
      <c r="B42" s="1" t="s">
        <v>80</v>
      </c>
      <c r="C42" s="104">
        <v>253.99993799999996</v>
      </c>
      <c r="D42" s="104">
        <v>264.20804800000002</v>
      </c>
      <c r="E42" s="104">
        <v>151.61297500000001</v>
      </c>
      <c r="F42" s="105">
        <v>285.06948900000003</v>
      </c>
      <c r="G42" s="108">
        <f t="shared" si="8"/>
        <v>-102.38696299999995</v>
      </c>
      <c r="H42" s="107">
        <f t="shared" si="9"/>
        <v>-40.309837792165119</v>
      </c>
      <c r="I42" s="107"/>
      <c r="J42" s="104">
        <v>884.88396299999999</v>
      </c>
      <c r="K42" s="104">
        <v>804.93370800000014</v>
      </c>
      <c r="L42" s="77">
        <f t="shared" si="10"/>
        <v>2.0543128919832694</v>
      </c>
      <c r="M42" s="97"/>
      <c r="N42" s="97"/>
    </row>
    <row r="43" spans="1:14" s="26" customFormat="1" ht="15" customHeight="1" x14ac:dyDescent="0.2">
      <c r="B43" s="1" t="s">
        <v>137</v>
      </c>
      <c r="C43" s="104">
        <v>98.000665999999981</v>
      </c>
      <c r="D43" s="104">
        <v>249.458474</v>
      </c>
      <c r="E43" s="104">
        <v>141.22410500000007</v>
      </c>
      <c r="F43" s="105">
        <v>139.34446300000005</v>
      </c>
      <c r="G43" s="108">
        <f t="shared" si="8"/>
        <v>43.223439000000084</v>
      </c>
      <c r="H43" s="107">
        <f t="shared" si="9"/>
        <v>44.105250264319729</v>
      </c>
      <c r="I43" s="107"/>
      <c r="J43" s="104">
        <v>456.03760399999987</v>
      </c>
      <c r="K43" s="104">
        <v>589.52326800000014</v>
      </c>
      <c r="L43" s="77">
        <f t="shared" si="10"/>
        <v>1.5045527818503384</v>
      </c>
      <c r="M43" s="125"/>
      <c r="N43" s="125"/>
    </row>
    <row r="44" spans="1:14" s="100" customFormat="1" ht="15" customHeight="1" x14ac:dyDescent="0.2">
      <c r="A44" s="26"/>
      <c r="B44" s="1" t="s">
        <v>78</v>
      </c>
      <c r="C44" s="104">
        <v>0.51139099999999993</v>
      </c>
      <c r="D44" s="104">
        <v>3.0400170000000002</v>
      </c>
      <c r="E44" s="104">
        <v>22.278849999999998</v>
      </c>
      <c r="F44" s="105">
        <v>9.660851000000001</v>
      </c>
      <c r="G44" s="108">
        <f t="shared" si="8"/>
        <v>21.767458999999999</v>
      </c>
      <c r="H44" s="107">
        <f t="shared" si="9"/>
        <v>4256.5197666755967</v>
      </c>
      <c r="I44" s="107"/>
      <c r="J44" s="104">
        <v>18.153935000000004</v>
      </c>
      <c r="K44" s="104">
        <v>66.251642000000018</v>
      </c>
      <c r="L44" s="105">
        <f t="shared" si="10"/>
        <v>0.16908423752538418</v>
      </c>
      <c r="M44" s="97"/>
      <c r="N44" s="97"/>
    </row>
    <row r="45" spans="1:14" s="26" customFormat="1" ht="9.9499999999999993" customHeight="1" x14ac:dyDescent="0.2">
      <c r="B45" s="56"/>
      <c r="C45" s="76"/>
      <c r="D45" s="76"/>
      <c r="E45" s="76"/>
      <c r="F45" s="77"/>
      <c r="G45" s="78"/>
      <c r="H45" s="79"/>
      <c r="I45" s="79"/>
      <c r="J45" s="76"/>
      <c r="K45" s="76"/>
      <c r="L45" s="77"/>
      <c r="M45" s="101"/>
      <c r="N45" s="101"/>
    </row>
    <row r="46" spans="1:14" s="27" customFormat="1" ht="15" customHeight="1" x14ac:dyDescent="0.2">
      <c r="A46" s="81" t="s">
        <v>55</v>
      </c>
      <c r="B46" s="82"/>
      <c r="C46" s="82">
        <v>680.45491800000013</v>
      </c>
      <c r="D46" s="82">
        <v>784.4919699999997</v>
      </c>
      <c r="E46" s="82">
        <v>979.56554700000015</v>
      </c>
      <c r="F46" s="83">
        <f>E46/$E$5*100</f>
        <v>0.85388091089619189</v>
      </c>
      <c r="G46" s="84">
        <f>E46-C46</f>
        <v>299.11062900000002</v>
      </c>
      <c r="H46" s="85">
        <f>(G46/C46)*100</f>
        <v>43.957449801251926</v>
      </c>
      <c r="I46" s="85"/>
      <c r="J46" s="82">
        <v>2731.1210650000003</v>
      </c>
      <c r="K46" s="82">
        <v>3267.6273619999997</v>
      </c>
      <c r="L46" s="83">
        <f>K46/$K$5*100</f>
        <v>0.68496374032781837</v>
      </c>
    </row>
    <row r="47" spans="1:14" s="26" customFormat="1" ht="9.9499999999999993" customHeight="1" x14ac:dyDescent="0.2">
      <c r="B47" s="56"/>
      <c r="C47" s="76"/>
      <c r="D47" s="76"/>
      <c r="E47" s="76"/>
      <c r="F47" s="77"/>
      <c r="G47" s="78"/>
      <c r="H47" s="79"/>
      <c r="I47" s="79"/>
      <c r="J47" s="76"/>
      <c r="K47" s="76"/>
      <c r="L47" s="77"/>
    </row>
    <row r="48" spans="1:14" x14ac:dyDescent="0.2">
      <c r="C48" s="38"/>
      <c r="D48" s="38"/>
      <c r="E48" s="38"/>
    </row>
    <row r="49" spans="3:11" x14ac:dyDescent="0.2">
      <c r="C49" s="38"/>
      <c r="D49" s="38"/>
      <c r="E49" s="38"/>
      <c r="G49" s="38"/>
      <c r="H49" s="38"/>
      <c r="I49" s="38"/>
      <c r="J49" s="38"/>
      <c r="K49" s="38"/>
    </row>
  </sheetData>
  <sortState xmlns:xlrd2="http://schemas.microsoft.com/office/spreadsheetml/2017/richdata2" ref="M38:N43">
    <sortCondition descending="1" ref="N38:N43"/>
  </sortState>
  <mergeCells count="3">
    <mergeCell ref="C3:E3"/>
    <mergeCell ref="G3:H3"/>
    <mergeCell ref="J3:L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3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7"/>
  <sheetViews>
    <sheetView view="pageBreakPreview" zoomScaleNormal="100" zoomScaleSheetLayoutView="100" workbookViewId="0">
      <pane xSplit="2" topLeftCell="C1" activePane="topRight" state="frozen"/>
      <selection pane="topRight" activeCell="E23" sqref="E23"/>
    </sheetView>
  </sheetViews>
  <sheetFormatPr defaultColWidth="9.140625" defaultRowHeight="12.75" x14ac:dyDescent="0.2"/>
  <cols>
    <col min="1" max="1" width="1.42578125" style="25" customWidth="1"/>
    <col min="2" max="2" width="34.7109375" style="25" customWidth="1"/>
    <col min="3" max="4" width="8.7109375" style="25" bestFit="1" customWidth="1"/>
    <col min="5" max="5" width="10.42578125" style="25" bestFit="1" customWidth="1"/>
    <col min="6" max="6" width="9" style="25" bestFit="1" customWidth="1"/>
    <col min="7" max="7" width="12.7109375" style="25" bestFit="1" customWidth="1"/>
    <col min="8" max="8" width="8" style="25" bestFit="1" customWidth="1"/>
    <col min="9" max="9" width="0.7109375" style="25" customWidth="1"/>
    <col min="10" max="10" width="9.85546875" style="25" bestFit="1" customWidth="1"/>
    <col min="11" max="11" width="11.5703125" style="25" bestFit="1" customWidth="1"/>
    <col min="12" max="12" width="9" style="25" bestFit="1" customWidth="1"/>
    <col min="13" max="13" width="9.7109375" style="25" bestFit="1" customWidth="1"/>
    <col min="14" max="14" width="10.28515625" style="25" bestFit="1" customWidth="1"/>
    <col min="15" max="15" width="10.7109375" style="25" bestFit="1" customWidth="1"/>
    <col min="16" max="16" width="11.28515625" style="25" bestFit="1" customWidth="1"/>
    <col min="17" max="16384" width="9.140625" style="25"/>
  </cols>
  <sheetData>
    <row r="1" spans="1:16" x14ac:dyDescent="0.2">
      <c r="A1" s="33" t="s">
        <v>128</v>
      </c>
    </row>
    <row r="3" spans="1:16" s="26" customFormat="1" x14ac:dyDescent="0.2">
      <c r="A3" s="36"/>
      <c r="B3" s="37"/>
      <c r="C3" s="155" t="s">
        <v>122</v>
      </c>
      <c r="D3" s="155"/>
      <c r="E3" s="155"/>
      <c r="F3" s="17"/>
      <c r="G3" s="156" t="s">
        <v>0</v>
      </c>
      <c r="H3" s="156"/>
      <c r="I3" s="18"/>
      <c r="J3" s="155" t="s">
        <v>122</v>
      </c>
      <c r="K3" s="155"/>
      <c r="L3" s="155"/>
    </row>
    <row r="4" spans="1:16" s="26" customFormat="1" ht="24" x14ac:dyDescent="0.2">
      <c r="A4" s="36"/>
      <c r="B4" s="35" t="s">
        <v>131</v>
      </c>
      <c r="C4" s="21" t="s">
        <v>182</v>
      </c>
      <c r="D4" s="21" t="s">
        <v>178</v>
      </c>
      <c r="E4" s="21" t="s">
        <v>183</v>
      </c>
      <c r="F4" s="22" t="s">
        <v>116</v>
      </c>
      <c r="G4" s="23" t="s">
        <v>129</v>
      </c>
      <c r="H4" s="24" t="s">
        <v>2</v>
      </c>
      <c r="I4" s="24"/>
      <c r="J4" s="21" t="s">
        <v>184</v>
      </c>
      <c r="K4" s="21" t="s">
        <v>185</v>
      </c>
      <c r="L4" s="22" t="s">
        <v>116</v>
      </c>
    </row>
    <row r="5" spans="1:16" s="26" customFormat="1" x14ac:dyDescent="0.2">
      <c r="A5" s="143" t="s">
        <v>56</v>
      </c>
      <c r="B5" s="135"/>
      <c r="C5" s="135">
        <v>92566.714153999972</v>
      </c>
      <c r="D5" s="135">
        <v>115845.33604300002</v>
      </c>
      <c r="E5" s="135">
        <v>107017.36007899998</v>
      </c>
      <c r="F5" s="141">
        <v>100</v>
      </c>
      <c r="G5" s="138">
        <f>E5-C5</f>
        <v>14450.645925000004</v>
      </c>
      <c r="H5" s="141">
        <f>(G5/C5)*100</f>
        <v>15.611060689654572</v>
      </c>
      <c r="I5" s="136"/>
      <c r="J5" s="135">
        <v>382771.12248699996</v>
      </c>
      <c r="K5" s="135">
        <v>435217.03102099994</v>
      </c>
      <c r="L5" s="141">
        <v>100</v>
      </c>
    </row>
    <row r="6" spans="1:16" s="26" customFormat="1" x14ac:dyDescent="0.2">
      <c r="B6" s="142"/>
      <c r="C6" s="129"/>
      <c r="D6" s="129"/>
      <c r="E6" s="129"/>
      <c r="F6" s="130"/>
      <c r="G6" s="131"/>
      <c r="H6" s="132"/>
      <c r="I6" s="132"/>
      <c r="J6" s="129"/>
      <c r="K6" s="129"/>
      <c r="L6" s="130"/>
    </row>
    <row r="7" spans="1:16" s="27" customFormat="1" ht="15" customHeight="1" x14ac:dyDescent="0.2">
      <c r="A7" s="51" t="s">
        <v>52</v>
      </c>
      <c r="B7" s="82"/>
      <c r="C7" s="82">
        <v>77065.731044999993</v>
      </c>
      <c r="D7" s="82">
        <v>94164.126382000017</v>
      </c>
      <c r="E7" s="82">
        <v>86486.77428399997</v>
      </c>
      <c r="F7" s="84">
        <f>E7/$E$5*100</f>
        <v>80.815649180801714</v>
      </c>
      <c r="G7" s="85">
        <f>E7-C7</f>
        <v>9421.0432389999769</v>
      </c>
      <c r="H7" s="85">
        <f>(G7/C7)*100</f>
        <v>12.22468548763765</v>
      </c>
      <c r="I7" s="82"/>
      <c r="J7" s="82">
        <v>312751.96553099999</v>
      </c>
      <c r="K7" s="82">
        <v>354529.74057699996</v>
      </c>
      <c r="L7" s="83">
        <f>K7/$K$5*100</f>
        <v>81.460447387660551</v>
      </c>
    </row>
    <row r="8" spans="1:16" s="26" customFormat="1" ht="15" customHeight="1" x14ac:dyDescent="0.2">
      <c r="B8" s="56" t="s">
        <v>57</v>
      </c>
      <c r="C8" s="104">
        <v>27220.45020599999</v>
      </c>
      <c r="D8" s="104">
        <v>37406.927591</v>
      </c>
      <c r="E8" s="104">
        <v>33026.80585199999</v>
      </c>
      <c r="F8" s="105">
        <f>E8/$E$7*100</f>
        <v>38.18711719268034</v>
      </c>
      <c r="G8" s="108">
        <f>E8-C8</f>
        <v>5806.355646</v>
      </c>
      <c r="H8" s="107">
        <f>(G8/C8)*100</f>
        <v>21.330858240985854</v>
      </c>
      <c r="I8" s="107"/>
      <c r="J8" s="104">
        <v>113760.21550300004</v>
      </c>
      <c r="K8" s="104">
        <v>132953.4371389999</v>
      </c>
      <c r="L8" s="77">
        <f>K8/$K$7*100</f>
        <v>37.501349512347574</v>
      </c>
      <c r="M8" s="27"/>
      <c r="N8" s="27"/>
      <c r="O8" s="27"/>
      <c r="P8" s="27"/>
    </row>
    <row r="9" spans="1:16" s="26" customFormat="1" ht="15" customHeight="1" x14ac:dyDescent="0.2">
      <c r="B9" s="56" t="s">
        <v>58</v>
      </c>
      <c r="C9" s="104">
        <v>11952.008308</v>
      </c>
      <c r="D9" s="104">
        <v>14033.939216999999</v>
      </c>
      <c r="E9" s="104">
        <v>9045.7942070000045</v>
      </c>
      <c r="F9" s="105">
        <f t="shared" ref="F9:F26" si="0">E9/$E$7*100</f>
        <v>10.45916474731267</v>
      </c>
      <c r="G9" s="108">
        <f t="shared" ref="G9:G26" si="1">E9-C9</f>
        <v>-2906.2141009999959</v>
      </c>
      <c r="H9" s="107">
        <f t="shared" ref="H9:H26" si="2">(G9/C9)*100</f>
        <v>-24.315696794276324</v>
      </c>
      <c r="I9" s="107"/>
      <c r="J9" s="104">
        <v>44841.020188999981</v>
      </c>
      <c r="K9" s="104">
        <v>48443.05328900001</v>
      </c>
      <c r="L9" s="77">
        <f t="shared" ref="L9:L26" si="3">K9/$K$7*100</f>
        <v>13.664030896296191</v>
      </c>
    </row>
    <row r="10" spans="1:16" s="26" customFormat="1" ht="15" customHeight="1" x14ac:dyDescent="0.2">
      <c r="B10" s="56" t="s">
        <v>171</v>
      </c>
      <c r="C10" s="104">
        <v>8080.3799429999999</v>
      </c>
      <c r="D10" s="104">
        <v>8720.5773860000045</v>
      </c>
      <c r="E10" s="104">
        <v>8974.9633489999978</v>
      </c>
      <c r="F10" s="105">
        <f t="shared" si="0"/>
        <v>10.377266840278448</v>
      </c>
      <c r="G10" s="108">
        <f t="shared" si="1"/>
        <v>894.58340599999792</v>
      </c>
      <c r="H10" s="107">
        <f t="shared" si="2"/>
        <v>11.071056216545509</v>
      </c>
      <c r="I10" s="107"/>
      <c r="J10" s="104">
        <v>34243.566666000021</v>
      </c>
      <c r="K10" s="104">
        <v>34424.122044000032</v>
      </c>
      <c r="L10" s="77">
        <f t="shared" si="3"/>
        <v>9.7097981083263996</v>
      </c>
    </row>
    <row r="11" spans="1:16" s="26" customFormat="1" ht="15" customHeight="1" x14ac:dyDescent="0.2">
      <c r="B11" s="119" t="s">
        <v>172</v>
      </c>
      <c r="C11" s="104">
        <v>6307.3972299999987</v>
      </c>
      <c r="D11" s="104">
        <v>7969.4745360000015</v>
      </c>
      <c r="E11" s="104">
        <v>9264.6547050000008</v>
      </c>
      <c r="F11" s="105">
        <f t="shared" si="0"/>
        <v>10.712221356039127</v>
      </c>
      <c r="G11" s="108">
        <f t="shared" si="1"/>
        <v>2957.2574750000022</v>
      </c>
      <c r="H11" s="107">
        <f t="shared" si="2"/>
        <v>46.885543547730585</v>
      </c>
      <c r="I11" s="107"/>
      <c r="J11" s="104">
        <v>26196.742464999999</v>
      </c>
      <c r="K11" s="104">
        <v>34020.671899000001</v>
      </c>
      <c r="L11" s="77">
        <f t="shared" si="3"/>
        <v>9.5959994339631685</v>
      </c>
    </row>
    <row r="12" spans="1:16" s="26" customFormat="1" ht="15" customHeight="1" x14ac:dyDescent="0.2">
      <c r="B12" s="56" t="s">
        <v>60</v>
      </c>
      <c r="C12" s="104">
        <v>4999.5229649999965</v>
      </c>
      <c r="D12" s="104">
        <v>5715.8615339999997</v>
      </c>
      <c r="E12" s="104">
        <v>5904.994921999998</v>
      </c>
      <c r="F12" s="105">
        <f t="shared" si="0"/>
        <v>6.8276276585475806</v>
      </c>
      <c r="G12" s="108">
        <f t="shared" si="1"/>
        <v>905.47195700000157</v>
      </c>
      <c r="H12" s="107">
        <f t="shared" si="2"/>
        <v>18.111167072116892</v>
      </c>
      <c r="I12" s="107"/>
      <c r="J12" s="104">
        <v>20886.958163999978</v>
      </c>
      <c r="K12" s="104">
        <v>24152.018915000033</v>
      </c>
      <c r="L12" s="77">
        <f t="shared" si="3"/>
        <v>6.8124098349809623</v>
      </c>
    </row>
    <row r="13" spans="1:16" s="26" customFormat="1" ht="15" customHeight="1" x14ac:dyDescent="0.2">
      <c r="B13" s="56" t="s">
        <v>59</v>
      </c>
      <c r="C13" s="104">
        <v>4703.4916190000004</v>
      </c>
      <c r="D13" s="104">
        <v>3972.0163070000003</v>
      </c>
      <c r="E13" s="104">
        <v>4280.4466919999995</v>
      </c>
      <c r="F13" s="105">
        <f t="shared" si="0"/>
        <v>4.949250018209872</v>
      </c>
      <c r="G13" s="108">
        <f t="shared" si="1"/>
        <v>-423.04492700000083</v>
      </c>
      <c r="H13" s="107">
        <f t="shared" si="2"/>
        <v>-8.9942740684620066</v>
      </c>
      <c r="I13" s="107"/>
      <c r="J13" s="104">
        <v>17198.045764000002</v>
      </c>
      <c r="K13" s="104">
        <v>16068.024412999997</v>
      </c>
      <c r="L13" s="77">
        <f t="shared" si="3"/>
        <v>4.532207759735237</v>
      </c>
    </row>
    <row r="14" spans="1:16" s="26" customFormat="1" ht="15" customHeight="1" x14ac:dyDescent="0.2">
      <c r="B14" s="56" t="s">
        <v>173</v>
      </c>
      <c r="C14" s="104">
        <v>2701.2993319999996</v>
      </c>
      <c r="D14" s="104">
        <v>3163.3747229999994</v>
      </c>
      <c r="E14" s="104">
        <v>2900.9277009999992</v>
      </c>
      <c r="F14" s="105">
        <f t="shared" si="0"/>
        <v>3.354186492693219</v>
      </c>
      <c r="G14" s="108">
        <f t="shared" si="1"/>
        <v>199.62836899999957</v>
      </c>
      <c r="H14" s="107">
        <f t="shared" si="2"/>
        <v>7.3900869346529561</v>
      </c>
      <c r="I14" s="107"/>
      <c r="J14" s="104">
        <v>9633.1892190000035</v>
      </c>
      <c r="K14" s="104">
        <v>11975.750209999995</v>
      </c>
      <c r="L14" s="77">
        <f t="shared" si="3"/>
        <v>3.377925414807053</v>
      </c>
    </row>
    <row r="15" spans="1:16" s="26" customFormat="1" ht="15" customHeight="1" x14ac:dyDescent="0.2">
      <c r="B15" s="56" t="s">
        <v>62</v>
      </c>
      <c r="C15" s="104">
        <v>2176.8332130000003</v>
      </c>
      <c r="D15" s="104">
        <v>2793.8326760000009</v>
      </c>
      <c r="E15" s="104">
        <v>2771.1306450000006</v>
      </c>
      <c r="F15" s="105">
        <f t="shared" si="0"/>
        <v>3.204109146099416</v>
      </c>
      <c r="G15" s="108">
        <f t="shared" si="1"/>
        <v>594.2974320000003</v>
      </c>
      <c r="H15" s="107">
        <f t="shared" si="2"/>
        <v>27.301009027741262</v>
      </c>
      <c r="I15" s="107"/>
      <c r="J15" s="104">
        <v>9518.7306220000028</v>
      </c>
      <c r="K15" s="104">
        <v>10677.874696000008</v>
      </c>
      <c r="L15" s="77">
        <f t="shared" si="3"/>
        <v>3.0118417367811463</v>
      </c>
    </row>
    <row r="16" spans="1:16" s="26" customFormat="1" ht="15" customHeight="1" x14ac:dyDescent="0.2">
      <c r="B16" s="56" t="s">
        <v>61</v>
      </c>
      <c r="C16" s="104">
        <v>2179.746478999999</v>
      </c>
      <c r="D16" s="104">
        <v>2809.481666000001</v>
      </c>
      <c r="E16" s="104">
        <v>2181.8359379999997</v>
      </c>
      <c r="F16" s="105">
        <f t="shared" si="0"/>
        <v>2.5227394084966339</v>
      </c>
      <c r="G16" s="108">
        <f t="shared" si="1"/>
        <v>2.0894590000007156</v>
      </c>
      <c r="H16" s="107">
        <f t="shared" si="2"/>
        <v>9.5857890820371702E-2</v>
      </c>
      <c r="I16" s="107"/>
      <c r="J16" s="104">
        <v>9048.1524240000108</v>
      </c>
      <c r="K16" s="104">
        <v>10154.660551999998</v>
      </c>
      <c r="L16" s="77">
        <f t="shared" si="3"/>
        <v>2.8642619757296548</v>
      </c>
      <c r="M16" s="97"/>
      <c r="N16" s="97"/>
      <c r="O16" s="97"/>
      <c r="P16" s="97"/>
    </row>
    <row r="17" spans="1:20" s="26" customFormat="1" ht="15" customHeight="1" x14ac:dyDescent="0.2">
      <c r="A17" s="80"/>
      <c r="B17" s="56" t="s">
        <v>174</v>
      </c>
      <c r="C17" s="104">
        <v>1298.0261739999996</v>
      </c>
      <c r="D17" s="104">
        <v>1464.6495150000003</v>
      </c>
      <c r="E17" s="104">
        <v>1620.8762869999975</v>
      </c>
      <c r="F17" s="105">
        <f t="shared" si="0"/>
        <v>1.874131970372098</v>
      </c>
      <c r="G17" s="108">
        <f t="shared" si="1"/>
        <v>322.85011299999792</v>
      </c>
      <c r="H17" s="107">
        <f t="shared" si="2"/>
        <v>24.872388513176315</v>
      </c>
      <c r="I17" s="107"/>
      <c r="J17" s="104">
        <v>5953.3723049999981</v>
      </c>
      <c r="K17" s="104">
        <v>6769.5894670000025</v>
      </c>
      <c r="L17" s="77">
        <f t="shared" si="3"/>
        <v>1.9094560179866553</v>
      </c>
    </row>
    <row r="18" spans="1:20" s="26" customFormat="1" ht="15" customHeight="1" x14ac:dyDescent="0.2">
      <c r="A18" s="80"/>
      <c r="B18" s="56" t="s">
        <v>64</v>
      </c>
      <c r="C18" s="104">
        <v>1131.3099299999999</v>
      </c>
      <c r="D18" s="104">
        <v>1228.1216750000003</v>
      </c>
      <c r="E18" s="104">
        <v>1381.1708410000003</v>
      </c>
      <c r="F18" s="105">
        <f t="shared" si="0"/>
        <v>1.5969734707235075</v>
      </c>
      <c r="G18" s="108">
        <f t="shared" si="1"/>
        <v>249.86091100000044</v>
      </c>
      <c r="H18" s="107">
        <f t="shared" si="2"/>
        <v>22.085982309021229</v>
      </c>
      <c r="I18" s="107"/>
      <c r="J18" s="104">
        <v>4706.4976819999983</v>
      </c>
      <c r="K18" s="104">
        <v>5199.6961739999997</v>
      </c>
      <c r="L18" s="77">
        <f t="shared" si="3"/>
        <v>1.4666459760293884</v>
      </c>
    </row>
    <row r="19" spans="1:20" s="26" customFormat="1" ht="15" customHeight="1" x14ac:dyDescent="0.2">
      <c r="B19" s="56" t="s">
        <v>65</v>
      </c>
      <c r="C19" s="104">
        <v>982.69017399999996</v>
      </c>
      <c r="D19" s="104">
        <v>1157.9851189999999</v>
      </c>
      <c r="E19" s="104">
        <v>1083.8547549999996</v>
      </c>
      <c r="F19" s="105">
        <f t="shared" si="0"/>
        <v>1.2532028902371868</v>
      </c>
      <c r="G19" s="108">
        <f t="shared" si="1"/>
        <v>101.16458099999966</v>
      </c>
      <c r="H19" s="107">
        <f t="shared" si="2"/>
        <v>10.29465681825365</v>
      </c>
      <c r="I19" s="107"/>
      <c r="J19" s="104">
        <v>3861.3167039999998</v>
      </c>
      <c r="K19" s="104">
        <v>4491.483628</v>
      </c>
      <c r="L19" s="77">
        <f t="shared" si="3"/>
        <v>1.2668848657633278</v>
      </c>
    </row>
    <row r="20" spans="1:20" s="26" customFormat="1" ht="15" customHeight="1" x14ac:dyDescent="0.2">
      <c r="B20" s="56" t="s">
        <v>66</v>
      </c>
      <c r="C20" s="104">
        <v>749.35092899999995</v>
      </c>
      <c r="D20" s="104">
        <v>878.71913400000017</v>
      </c>
      <c r="E20" s="104">
        <v>897.98473199999955</v>
      </c>
      <c r="F20" s="105">
        <f t="shared" si="0"/>
        <v>1.0382913912955665</v>
      </c>
      <c r="G20" s="108">
        <f t="shared" si="1"/>
        <v>148.6338029999996</v>
      </c>
      <c r="H20" s="107">
        <f t="shared" si="2"/>
        <v>19.835006169719396</v>
      </c>
      <c r="I20" s="107"/>
      <c r="J20" s="104">
        <v>3076.9376809999972</v>
      </c>
      <c r="K20" s="104">
        <v>3445.4785590000006</v>
      </c>
      <c r="L20" s="77">
        <f t="shared" si="3"/>
        <v>0.97184471841275066</v>
      </c>
    </row>
    <row r="21" spans="1:20" s="26" customFormat="1" ht="15" customHeight="1" x14ac:dyDescent="0.2">
      <c r="B21" s="56" t="s">
        <v>68</v>
      </c>
      <c r="C21" s="104">
        <v>744.46698400000014</v>
      </c>
      <c r="D21" s="104">
        <v>816.64502399999992</v>
      </c>
      <c r="E21" s="104">
        <v>829.45790499999998</v>
      </c>
      <c r="F21" s="105">
        <f t="shared" si="0"/>
        <v>0.95905751124013128</v>
      </c>
      <c r="G21" s="108">
        <f t="shared" si="1"/>
        <v>84.990920999999844</v>
      </c>
      <c r="H21" s="107">
        <f t="shared" si="2"/>
        <v>11.416345227742138</v>
      </c>
      <c r="I21" s="107"/>
      <c r="J21" s="104">
        <v>2872.0985490000012</v>
      </c>
      <c r="K21" s="104">
        <v>3076.4022969999992</v>
      </c>
      <c r="L21" s="77">
        <f t="shared" si="3"/>
        <v>0.86774167154302206</v>
      </c>
    </row>
    <row r="22" spans="1:20" s="26" customFormat="1" ht="15" customHeight="1" x14ac:dyDescent="0.2">
      <c r="B22" s="56" t="s">
        <v>67</v>
      </c>
      <c r="C22" s="104">
        <v>610.96059199999991</v>
      </c>
      <c r="D22" s="104">
        <v>668.34004200000015</v>
      </c>
      <c r="E22" s="104">
        <v>836.91674800000044</v>
      </c>
      <c r="F22" s="105">
        <f t="shared" si="0"/>
        <v>0.96768176976029241</v>
      </c>
      <c r="G22" s="108">
        <f t="shared" si="1"/>
        <v>225.95615600000053</v>
      </c>
      <c r="H22" s="107">
        <f t="shared" si="2"/>
        <v>36.983752955378925</v>
      </c>
      <c r="I22" s="107"/>
      <c r="J22" s="104">
        <v>2403.2756279999999</v>
      </c>
      <c r="K22" s="104">
        <v>3004.1677570000002</v>
      </c>
      <c r="L22" s="77">
        <f t="shared" si="3"/>
        <v>0.8473669238892888</v>
      </c>
    </row>
    <row r="23" spans="1:20" s="26" customFormat="1" ht="15" customHeight="1" x14ac:dyDescent="0.2">
      <c r="B23" s="56" t="s">
        <v>70</v>
      </c>
      <c r="C23" s="104">
        <v>549.94666299999983</v>
      </c>
      <c r="D23" s="104">
        <v>704.88982099999987</v>
      </c>
      <c r="E23" s="104">
        <v>753.37949400000014</v>
      </c>
      <c r="F23" s="105">
        <f t="shared" si="0"/>
        <v>0.87109214124011458</v>
      </c>
      <c r="G23" s="108">
        <f t="shared" si="1"/>
        <v>203.43283100000031</v>
      </c>
      <c r="H23" s="107">
        <f t="shared" si="2"/>
        <v>36.991374743554061</v>
      </c>
      <c r="I23" s="107"/>
      <c r="J23" s="104">
        <v>2004.6613410000004</v>
      </c>
      <c r="K23" s="104">
        <v>2741.2410559999989</v>
      </c>
      <c r="L23" s="77">
        <f t="shared" si="3"/>
        <v>0.77320482381495204</v>
      </c>
    </row>
    <row r="24" spans="1:20" s="26" customFormat="1" ht="15" customHeight="1" x14ac:dyDescent="0.2">
      <c r="B24" s="56" t="s">
        <v>69</v>
      </c>
      <c r="C24" s="104">
        <v>401.19329299999998</v>
      </c>
      <c r="D24" s="104">
        <v>377.44822099999999</v>
      </c>
      <c r="E24" s="104">
        <v>485.10235399999988</v>
      </c>
      <c r="F24" s="105">
        <f t="shared" si="0"/>
        <v>0.56089773033625978</v>
      </c>
      <c r="G24" s="108">
        <f t="shared" si="1"/>
        <v>83.909060999999895</v>
      </c>
      <c r="H24" s="107">
        <f t="shared" si="2"/>
        <v>20.914871326126555</v>
      </c>
      <c r="I24" s="107"/>
      <c r="J24" s="104">
        <v>1472.9624080000008</v>
      </c>
      <c r="K24" s="104">
        <v>1802.7717670000004</v>
      </c>
      <c r="L24" s="77">
        <f t="shared" si="3"/>
        <v>0.50849662543570395</v>
      </c>
      <c r="Q24" s="100"/>
      <c r="R24" s="100"/>
    </row>
    <row r="25" spans="1:20" s="26" customFormat="1" ht="15" customHeight="1" x14ac:dyDescent="0.2">
      <c r="B25" s="56" t="s">
        <v>71</v>
      </c>
      <c r="C25" s="104">
        <v>276.65701099999995</v>
      </c>
      <c r="D25" s="104">
        <v>281.84219500000012</v>
      </c>
      <c r="E25" s="104">
        <v>246.47715700000001</v>
      </c>
      <c r="F25" s="105">
        <f t="shared" si="0"/>
        <v>0.28498826443755831</v>
      </c>
      <c r="G25" s="108">
        <f t="shared" si="1"/>
        <v>-30.179853999999949</v>
      </c>
      <c r="H25" s="107">
        <f t="shared" si="2"/>
        <v>-10.908761679638024</v>
      </c>
      <c r="I25" s="107"/>
      <c r="J25" s="104">
        <v>1074.2222169999998</v>
      </c>
      <c r="K25" s="104">
        <v>1129.2967149999999</v>
      </c>
      <c r="L25" s="77">
        <f t="shared" si="3"/>
        <v>0.31853370415753007</v>
      </c>
      <c r="M25" s="97"/>
      <c r="N25" s="97"/>
      <c r="O25" s="97"/>
      <c r="P25" s="97"/>
      <c r="S25" s="100"/>
      <c r="T25" s="100"/>
    </row>
    <row r="26" spans="1:20" s="100" customFormat="1" ht="15" customHeight="1" x14ac:dyDescent="0.2">
      <c r="A26" s="26"/>
      <c r="B26" s="1" t="s">
        <v>63</v>
      </c>
      <c r="C26" s="104">
        <v>1765.1667069999996</v>
      </c>
      <c r="D26" s="104">
        <v>1866.6779269999997</v>
      </c>
      <c r="E26" s="104">
        <v>2295.9703099999988</v>
      </c>
      <c r="F26" s="105">
        <f t="shared" si="0"/>
        <v>2.6547068369790647</v>
      </c>
      <c r="G26" s="108">
        <f t="shared" si="1"/>
        <v>530.80360299999916</v>
      </c>
      <c r="H26" s="107">
        <f t="shared" si="2"/>
        <v>30.071018272383455</v>
      </c>
      <c r="I26" s="107"/>
      <c r="J26" s="104">
        <v>7824.8905390000054</v>
      </c>
      <c r="K26" s="104">
        <v>8364.8934990000052</v>
      </c>
      <c r="L26" s="105">
        <f t="shared" si="3"/>
        <v>2.3594335091284795</v>
      </c>
      <c r="M26" s="26"/>
      <c r="N26" s="26"/>
      <c r="O26" s="26"/>
      <c r="P26" s="26"/>
      <c r="Q26" s="26"/>
      <c r="R26" s="26"/>
      <c r="S26" s="26"/>
      <c r="T26" s="26"/>
    </row>
    <row r="27" spans="1:20" s="26" customFormat="1" ht="9.9499999999999993" customHeight="1" x14ac:dyDescent="0.2">
      <c r="B27" s="56"/>
      <c r="C27" s="76"/>
      <c r="D27" s="76"/>
      <c r="E27" s="76"/>
      <c r="F27" s="77"/>
      <c r="G27" s="78"/>
      <c r="H27" s="79"/>
      <c r="I27" s="79"/>
      <c r="J27" s="76"/>
      <c r="K27" s="76"/>
      <c r="L27" s="77"/>
      <c r="M27" s="97"/>
      <c r="N27" s="97"/>
      <c r="O27" s="97"/>
      <c r="P27" s="97"/>
    </row>
    <row r="28" spans="1:20" s="27" customFormat="1" ht="15" customHeight="1" x14ac:dyDescent="0.2">
      <c r="A28" s="81" t="s">
        <v>53</v>
      </c>
      <c r="B28" s="82"/>
      <c r="C28" s="82">
        <v>1550.2794869999998</v>
      </c>
      <c r="D28" s="82">
        <v>1781.852545</v>
      </c>
      <c r="E28" s="82">
        <v>1684.6978509999999</v>
      </c>
      <c r="F28" s="83">
        <f>E28/$E$5*100</f>
        <v>1.5742285641846889</v>
      </c>
      <c r="G28" s="84">
        <f>E28-C28</f>
        <v>134.41836400000011</v>
      </c>
      <c r="H28" s="85">
        <f>(G28/C28)*100</f>
        <v>8.6705890858504358</v>
      </c>
      <c r="I28" s="85"/>
      <c r="J28" s="82">
        <v>7513.6141129999996</v>
      </c>
      <c r="K28" s="82">
        <v>7034.754288000001</v>
      </c>
      <c r="L28" s="83">
        <f>K28/$K$5*100</f>
        <v>1.6163784472075411</v>
      </c>
    </row>
    <row r="29" spans="1:20" s="26" customFormat="1" x14ac:dyDescent="0.2">
      <c r="B29" s="57" t="s">
        <v>72</v>
      </c>
      <c r="C29" s="104">
        <v>338.11655000000002</v>
      </c>
      <c r="D29" s="104">
        <v>657.64282100000003</v>
      </c>
      <c r="E29" s="104">
        <v>494.86394700000005</v>
      </c>
      <c r="F29" s="105">
        <f>E29/$E$28*100</f>
        <v>29.374047500936719</v>
      </c>
      <c r="G29" s="108">
        <f>E29-C29</f>
        <v>156.74739700000003</v>
      </c>
      <c r="H29" s="107">
        <f>(G29/C29)*100</f>
        <v>46.358983906584882</v>
      </c>
      <c r="I29" s="107"/>
      <c r="J29" s="104">
        <v>1930.903323</v>
      </c>
      <c r="K29" s="104">
        <v>2724.3673610000001</v>
      </c>
      <c r="L29" s="77">
        <f>K29/$K$28*100</f>
        <v>38.727256837488561</v>
      </c>
      <c r="M29" s="97"/>
      <c r="N29" s="97"/>
      <c r="O29" s="97"/>
      <c r="P29" s="97"/>
    </row>
    <row r="30" spans="1:20" s="26" customFormat="1" ht="15" customHeight="1" x14ac:dyDescent="0.2">
      <c r="B30" s="56" t="s">
        <v>73</v>
      </c>
      <c r="C30" s="104">
        <v>447.03795799999995</v>
      </c>
      <c r="D30" s="104">
        <v>376.03814599999998</v>
      </c>
      <c r="E30" s="104">
        <v>374.81085200000007</v>
      </c>
      <c r="F30" s="105">
        <f t="shared" ref="F30:F35" si="4">E30/$E$28*100</f>
        <v>22.247956912720017</v>
      </c>
      <c r="G30" s="108">
        <f t="shared" ref="G30:G35" si="5">E30-C30</f>
        <v>-72.227105999999878</v>
      </c>
      <c r="H30" s="107">
        <f t="shared" ref="H30:H35" si="6">(G30/C30)*100</f>
        <v>-16.156817269642211</v>
      </c>
      <c r="I30" s="107"/>
      <c r="J30" s="104">
        <v>1720.1382289999997</v>
      </c>
      <c r="K30" s="104">
        <v>1495.8961180000008</v>
      </c>
      <c r="L30" s="77">
        <f t="shared" ref="L30:L35" si="7">K30/$K$28*100</f>
        <v>21.264369113100724</v>
      </c>
      <c r="M30" s="97"/>
      <c r="N30" s="97"/>
      <c r="O30" s="97"/>
      <c r="P30" s="97"/>
    </row>
    <row r="31" spans="1:20" s="26" customFormat="1" ht="15" customHeight="1" x14ac:dyDescent="0.2">
      <c r="B31" s="56" t="s">
        <v>74</v>
      </c>
      <c r="C31" s="104">
        <v>330.26465899999988</v>
      </c>
      <c r="D31" s="104">
        <v>360.84608599999996</v>
      </c>
      <c r="E31" s="104">
        <v>399.51664099999988</v>
      </c>
      <c r="F31" s="105">
        <f t="shared" si="4"/>
        <v>23.714438809478832</v>
      </c>
      <c r="G31" s="108">
        <f t="shared" si="5"/>
        <v>69.251981999999998</v>
      </c>
      <c r="H31" s="107">
        <f t="shared" si="6"/>
        <v>20.968632311336716</v>
      </c>
      <c r="I31" s="107"/>
      <c r="J31" s="104">
        <v>1270.2663420000001</v>
      </c>
      <c r="K31" s="104">
        <v>1322.0688760000003</v>
      </c>
      <c r="L31" s="77">
        <f t="shared" si="7"/>
        <v>18.793390954040952</v>
      </c>
      <c r="M31" s="97"/>
      <c r="N31" s="97"/>
      <c r="O31" s="97"/>
      <c r="P31" s="97"/>
    </row>
    <row r="32" spans="1:20" s="26" customFormat="1" ht="15" customHeight="1" x14ac:dyDescent="0.2">
      <c r="B32" s="56" t="s">
        <v>175</v>
      </c>
      <c r="C32" s="104">
        <v>358.19917399999997</v>
      </c>
      <c r="D32" s="104">
        <v>309.14962700000001</v>
      </c>
      <c r="E32" s="104">
        <v>331.08852400000001</v>
      </c>
      <c r="F32" s="105">
        <f t="shared" si="4"/>
        <v>19.652694624348992</v>
      </c>
      <c r="G32" s="108">
        <f t="shared" si="5"/>
        <v>-27.110649999999964</v>
      </c>
      <c r="H32" s="107">
        <f t="shared" si="6"/>
        <v>-7.5685964591308537</v>
      </c>
      <c r="I32" s="107"/>
      <c r="J32" s="104">
        <v>2323.9998809999993</v>
      </c>
      <c r="K32" s="104">
        <v>1168.2118100000002</v>
      </c>
      <c r="L32" s="77">
        <f t="shared" si="7"/>
        <v>16.606291594189081</v>
      </c>
      <c r="M32" s="97"/>
      <c r="N32" s="97"/>
      <c r="O32" s="97"/>
      <c r="P32" s="97"/>
    </row>
    <row r="33" spans="1:20" s="26" customFormat="1" ht="15" customHeight="1" x14ac:dyDescent="0.2">
      <c r="B33" s="56" t="s">
        <v>75</v>
      </c>
      <c r="C33" s="104">
        <v>62.082429999999995</v>
      </c>
      <c r="D33" s="104">
        <v>75.494639999999976</v>
      </c>
      <c r="E33" s="104">
        <v>83.171150000000011</v>
      </c>
      <c r="F33" s="105">
        <f t="shared" si="4"/>
        <v>4.9368585560094012</v>
      </c>
      <c r="G33" s="108">
        <f t="shared" si="5"/>
        <v>21.088720000000016</v>
      </c>
      <c r="H33" s="107">
        <f t="shared" si="6"/>
        <v>33.968902312618916</v>
      </c>
      <c r="I33" s="107"/>
      <c r="J33" s="104">
        <v>227.23173999999997</v>
      </c>
      <c r="K33" s="104">
        <v>315.27700399999998</v>
      </c>
      <c r="L33" s="77">
        <f t="shared" si="7"/>
        <v>4.4817059856348447</v>
      </c>
      <c r="M33" s="97"/>
      <c r="N33" s="97"/>
      <c r="O33" s="97"/>
      <c r="P33" s="97"/>
    </row>
    <row r="34" spans="1:20" s="26" customFormat="1" ht="15" customHeight="1" x14ac:dyDescent="0.2">
      <c r="B34" s="56" t="s">
        <v>76</v>
      </c>
      <c r="C34" s="104">
        <v>14.578716</v>
      </c>
      <c r="D34" s="104">
        <v>2.681225</v>
      </c>
      <c r="E34" s="104">
        <v>1.246737</v>
      </c>
      <c r="F34" s="105">
        <f t="shared" si="4"/>
        <v>7.4003596506041963E-2</v>
      </c>
      <c r="G34" s="108">
        <f t="shared" si="5"/>
        <v>-13.331979</v>
      </c>
      <c r="H34" s="107">
        <f t="shared" si="6"/>
        <v>-91.448238651469723</v>
      </c>
      <c r="I34" s="107"/>
      <c r="J34" s="104">
        <v>41.074597999999995</v>
      </c>
      <c r="K34" s="104">
        <v>8.9331190000000014</v>
      </c>
      <c r="L34" s="77">
        <f t="shared" si="7"/>
        <v>0.12698551554584162</v>
      </c>
      <c r="M34" s="27"/>
      <c r="N34" s="27"/>
      <c r="O34" s="27"/>
      <c r="P34" s="27"/>
      <c r="Q34" s="100"/>
      <c r="R34" s="100"/>
      <c r="S34" s="100"/>
      <c r="T34" s="100"/>
    </row>
    <row r="35" spans="1:20" s="100" customFormat="1" ht="15" customHeight="1" x14ac:dyDescent="0.2">
      <c r="A35" s="26"/>
      <c r="B35" s="1" t="s">
        <v>136</v>
      </c>
      <c r="C35" s="104">
        <v>3913.7746739999993</v>
      </c>
      <c r="D35" s="104">
        <v>4509.132547000002</v>
      </c>
      <c r="E35" s="104">
        <v>4854.2415890000029</v>
      </c>
      <c r="F35" s="105">
        <f t="shared" si="4"/>
        <v>288.1372221207875</v>
      </c>
      <c r="G35" s="108">
        <f t="shared" si="5"/>
        <v>940.46691500000361</v>
      </c>
      <c r="H35" s="107">
        <f t="shared" si="6"/>
        <v>24.029664284142786</v>
      </c>
      <c r="I35" s="107"/>
      <c r="J35" s="104">
        <v>14661.194144999999</v>
      </c>
      <c r="K35" s="104">
        <v>18266.038304000005</v>
      </c>
      <c r="L35" s="105">
        <f t="shared" si="7"/>
        <v>259.65424741498805</v>
      </c>
      <c r="M35" s="97"/>
      <c r="N35" s="97"/>
      <c r="O35" s="97"/>
      <c r="P35" s="97"/>
      <c r="Q35" s="26"/>
      <c r="R35" s="26"/>
      <c r="S35" s="26"/>
      <c r="T35" s="26"/>
    </row>
    <row r="36" spans="1:20" s="26" customFormat="1" ht="9.9499999999999993" customHeight="1" x14ac:dyDescent="0.2">
      <c r="B36" s="56"/>
      <c r="C36" s="76"/>
      <c r="D36" s="76"/>
      <c r="E36" s="76"/>
      <c r="F36" s="77"/>
      <c r="G36" s="78"/>
      <c r="H36" s="79"/>
      <c r="I36" s="79"/>
      <c r="J36" s="76"/>
      <c r="K36" s="76"/>
      <c r="L36" s="77"/>
      <c r="M36" s="124"/>
      <c r="N36" s="117"/>
      <c r="O36" s="117"/>
      <c r="P36" s="117"/>
      <c r="Q36" s="27"/>
      <c r="R36" s="27"/>
    </row>
    <row r="37" spans="1:20" s="27" customFormat="1" ht="15" customHeight="1" x14ac:dyDescent="0.2">
      <c r="A37" s="81" t="s">
        <v>54</v>
      </c>
      <c r="B37" s="82"/>
      <c r="C37" s="82">
        <v>5160.2070229999999</v>
      </c>
      <c r="D37" s="82">
        <v>8891.5157609999987</v>
      </c>
      <c r="E37" s="82">
        <v>7405.5126370000016</v>
      </c>
      <c r="F37" s="83">
        <f>E37/$E$5*100</f>
        <v>6.9199171345034758</v>
      </c>
      <c r="G37" s="84">
        <f>E37-C37</f>
        <v>2245.3056140000017</v>
      </c>
      <c r="H37" s="85">
        <f>(G37/C37)*100</f>
        <v>43.511928959289001</v>
      </c>
      <c r="I37" s="85"/>
      <c r="J37" s="82">
        <v>26329.219370000003</v>
      </c>
      <c r="K37" s="82">
        <v>31117.230832000001</v>
      </c>
      <c r="L37" s="83">
        <f>K37/$K$5*100</f>
        <v>7.1498191968729596</v>
      </c>
      <c r="M37" s="97"/>
      <c r="N37" s="97"/>
      <c r="O37" s="97"/>
      <c r="P37" s="97"/>
      <c r="Q37" s="26"/>
      <c r="R37" s="26"/>
      <c r="S37" s="102"/>
      <c r="T37" s="102"/>
    </row>
    <row r="38" spans="1:20" s="26" customFormat="1" ht="15" customHeight="1" x14ac:dyDescent="0.2">
      <c r="B38" s="1" t="s">
        <v>77</v>
      </c>
      <c r="C38" s="104">
        <v>3301.8129600000002</v>
      </c>
      <c r="D38" s="104">
        <v>6084.728853999999</v>
      </c>
      <c r="E38" s="104">
        <v>4784.5624110000008</v>
      </c>
      <c r="F38" s="105">
        <f>E38/$E$37*100</f>
        <v>64.608118917993551</v>
      </c>
      <c r="G38" s="108">
        <f>E38-C38</f>
        <v>1482.7494510000006</v>
      </c>
      <c r="H38" s="107">
        <f>(G38/C38)*100</f>
        <v>44.907130384514588</v>
      </c>
      <c r="I38" s="107"/>
      <c r="J38" s="104">
        <v>17403.850936999999</v>
      </c>
      <c r="K38" s="104">
        <v>20168.470776000002</v>
      </c>
      <c r="L38" s="77">
        <f>K38/$K$37*100</f>
        <v>64.814478141992538</v>
      </c>
      <c r="M38" s="97"/>
      <c r="N38" s="97"/>
      <c r="O38" s="97"/>
      <c r="P38" s="97"/>
    </row>
    <row r="39" spans="1:20" s="26" customFormat="1" ht="15" customHeight="1" x14ac:dyDescent="0.2">
      <c r="B39" s="1" t="s">
        <v>135</v>
      </c>
      <c r="C39" s="104">
        <v>1141.5902330000001</v>
      </c>
      <c r="D39" s="104">
        <v>1437.4496590000001</v>
      </c>
      <c r="E39" s="104">
        <v>1643.6108700000002</v>
      </c>
      <c r="F39" s="105">
        <f t="shared" ref="F39:F44" si="8">E39/$E$37*100</f>
        <v>22.194423945589708</v>
      </c>
      <c r="G39" s="108">
        <f t="shared" ref="G39:G44" si="9">E39-C39</f>
        <v>502.02063700000008</v>
      </c>
      <c r="H39" s="107">
        <f t="shared" ref="H39:H44" si="10">(G39/C39)*100</f>
        <v>43.975554668222181</v>
      </c>
      <c r="I39" s="107"/>
      <c r="J39" s="104">
        <v>5572.1675710000027</v>
      </c>
      <c r="K39" s="104">
        <v>6120.490686000001</v>
      </c>
      <c r="L39" s="77">
        <f t="shared" ref="L39:L44" si="11">K39/$K$37*100</f>
        <v>19.669136752701906</v>
      </c>
      <c r="M39" s="97"/>
      <c r="N39" s="97"/>
      <c r="O39" s="97"/>
      <c r="P39" s="97"/>
    </row>
    <row r="40" spans="1:20" s="26" customFormat="1" ht="15" customHeight="1" x14ac:dyDescent="0.2">
      <c r="B40" s="1" t="s">
        <v>79</v>
      </c>
      <c r="C40" s="104">
        <v>425.06046800000001</v>
      </c>
      <c r="D40" s="104">
        <v>1073.6390289999999</v>
      </c>
      <c r="E40" s="104">
        <v>618.279765</v>
      </c>
      <c r="F40" s="105">
        <f t="shared" si="8"/>
        <v>8.3489124292476689</v>
      </c>
      <c r="G40" s="108">
        <f t="shared" si="9"/>
        <v>193.21929699999998</v>
      </c>
      <c r="H40" s="107">
        <f t="shared" si="10"/>
        <v>45.456896499723413</v>
      </c>
      <c r="I40" s="107"/>
      <c r="J40" s="104">
        <v>2316.7105849999998</v>
      </c>
      <c r="K40" s="104">
        <v>3376.7164889999999</v>
      </c>
      <c r="L40" s="77">
        <f t="shared" si="11"/>
        <v>10.851597004986345</v>
      </c>
      <c r="M40" s="97"/>
      <c r="N40" s="97"/>
      <c r="O40" s="97"/>
      <c r="P40" s="97"/>
    </row>
    <row r="41" spans="1:20" s="26" customFormat="1" ht="15" customHeight="1" x14ac:dyDescent="0.2">
      <c r="B41" s="1" t="s">
        <v>137</v>
      </c>
      <c r="C41" s="104">
        <v>259.32255499999997</v>
      </c>
      <c r="D41" s="104">
        <v>209.40662500000005</v>
      </c>
      <c r="E41" s="104">
        <v>325.57080199999984</v>
      </c>
      <c r="F41" s="105">
        <f t="shared" si="8"/>
        <v>4.3963303819557007</v>
      </c>
      <c r="G41" s="108">
        <f t="shared" si="9"/>
        <v>66.248246999999878</v>
      </c>
      <c r="H41" s="107">
        <f t="shared" si="10"/>
        <v>25.546658292025498</v>
      </c>
      <c r="I41" s="107"/>
      <c r="J41" s="104">
        <v>738.62204600000007</v>
      </c>
      <c r="K41" s="104">
        <v>1016.8801019999999</v>
      </c>
      <c r="L41" s="77">
        <f t="shared" si="11"/>
        <v>3.267900371630343</v>
      </c>
      <c r="M41" s="97"/>
      <c r="N41" s="97"/>
      <c r="O41" s="97"/>
      <c r="P41" s="97"/>
    </row>
    <row r="42" spans="1:20" s="26" customFormat="1" ht="15" customHeight="1" x14ac:dyDescent="0.2">
      <c r="B42" s="1" t="s">
        <v>80</v>
      </c>
      <c r="C42" s="104">
        <v>32.420807000000003</v>
      </c>
      <c r="D42" s="104">
        <v>39.226611999999989</v>
      </c>
      <c r="E42" s="104">
        <v>33.488788999999997</v>
      </c>
      <c r="F42" s="105">
        <f t="shared" si="8"/>
        <v>0.45221432521336458</v>
      </c>
      <c r="G42" s="108">
        <f t="shared" si="9"/>
        <v>1.0679819999999935</v>
      </c>
      <c r="H42" s="107">
        <f t="shared" si="10"/>
        <v>3.2941252819524003</v>
      </c>
      <c r="I42" s="107"/>
      <c r="J42" s="104">
        <v>169.55346900000001</v>
      </c>
      <c r="K42" s="104">
        <v>165.74760700000004</v>
      </c>
      <c r="L42" s="77">
        <f t="shared" si="11"/>
        <v>0.53265538921140221</v>
      </c>
      <c r="M42" s="125"/>
      <c r="N42" s="125"/>
      <c r="O42" s="97"/>
      <c r="P42" s="97"/>
      <c r="S42" s="100"/>
      <c r="T42" s="100"/>
    </row>
    <row r="43" spans="1:20" s="26" customFormat="1" ht="15" customHeight="1" x14ac:dyDescent="0.2">
      <c r="B43" s="1" t="s">
        <v>176</v>
      </c>
      <c r="C43" s="104">
        <v>0</v>
      </c>
      <c r="D43" s="104">
        <v>47.064982000000001</v>
      </c>
      <c r="E43" s="104">
        <v>0</v>
      </c>
      <c r="F43" s="105">
        <f t="shared" si="8"/>
        <v>0</v>
      </c>
      <c r="G43" s="108">
        <f t="shared" si="9"/>
        <v>0</v>
      </c>
      <c r="H43" s="107" t="e">
        <f t="shared" si="10"/>
        <v>#DIV/0!</v>
      </c>
      <c r="I43" s="107"/>
      <c r="J43" s="104">
        <v>128.314762</v>
      </c>
      <c r="K43" s="104">
        <v>268.92517199999998</v>
      </c>
      <c r="L43" s="77">
        <f t="shared" si="11"/>
        <v>0.86423233947747569</v>
      </c>
      <c r="M43" s="97"/>
      <c r="N43" s="97"/>
      <c r="O43" s="97"/>
      <c r="P43" s="97"/>
    </row>
    <row r="44" spans="1:20" s="100" customFormat="1" ht="15" customHeight="1" x14ac:dyDescent="0.2">
      <c r="A44" s="26"/>
      <c r="B44" s="1" t="s">
        <v>78</v>
      </c>
      <c r="C44" s="104">
        <v>1950.1915919999997</v>
      </c>
      <c r="D44" s="104">
        <v>2529.4523360000003</v>
      </c>
      <c r="E44" s="104">
        <v>1960.4049160000002</v>
      </c>
      <c r="F44" s="105">
        <f t="shared" si="8"/>
        <v>26.472237805729637</v>
      </c>
      <c r="G44" s="108">
        <f t="shared" si="9"/>
        <v>10.213324000000512</v>
      </c>
      <c r="H44" s="107">
        <f t="shared" si="10"/>
        <v>0.52370874953503099</v>
      </c>
      <c r="I44" s="107"/>
      <c r="J44" s="104">
        <v>8478.3016060000009</v>
      </c>
      <c r="K44" s="104">
        <v>7829.8336599999984</v>
      </c>
      <c r="L44" s="105">
        <f t="shared" si="11"/>
        <v>25.162372906100757</v>
      </c>
      <c r="M44" s="97"/>
      <c r="N44" s="97"/>
      <c r="O44" s="97"/>
      <c r="P44" s="97"/>
      <c r="Q44" s="26"/>
      <c r="R44" s="26"/>
      <c r="S44" s="26"/>
      <c r="T44" s="26"/>
    </row>
    <row r="45" spans="1:20" s="26" customFormat="1" ht="9.9499999999999993" customHeight="1" x14ac:dyDescent="0.2">
      <c r="B45" s="56"/>
      <c r="C45" s="76"/>
      <c r="D45" s="76"/>
      <c r="E45" s="76"/>
      <c r="F45" s="77"/>
      <c r="G45" s="78"/>
      <c r="H45" s="79"/>
      <c r="I45" s="79"/>
      <c r="J45" s="76"/>
      <c r="K45" s="76"/>
      <c r="L45" s="77"/>
      <c r="M45" s="97"/>
      <c r="N45" s="97"/>
      <c r="O45" s="97"/>
      <c r="P45" s="97"/>
    </row>
    <row r="46" spans="1:20" s="27" customFormat="1" ht="15" customHeight="1" x14ac:dyDescent="0.2">
      <c r="A46" s="81" t="s">
        <v>55</v>
      </c>
      <c r="B46" s="82"/>
      <c r="C46" s="82">
        <v>1161.3636260000007</v>
      </c>
      <c r="D46" s="82">
        <v>2102.5785449999998</v>
      </c>
      <c r="E46" s="82">
        <v>2329.7584919999999</v>
      </c>
      <c r="F46" s="83">
        <f>E46/$E$5*100</f>
        <v>2.1769911818794419</v>
      </c>
      <c r="G46" s="84">
        <f>E46-C46</f>
        <v>1168.3948659999992</v>
      </c>
      <c r="H46" s="85">
        <f>(G46/C46)*100</f>
        <v>100.6054296727215</v>
      </c>
      <c r="I46" s="85"/>
      <c r="J46" s="82">
        <v>5211.9371829999982</v>
      </c>
      <c r="K46" s="82">
        <v>8074.5398610000029</v>
      </c>
      <c r="L46" s="83">
        <f>K46/$K$5*100</f>
        <v>1.8552904150045526</v>
      </c>
    </row>
    <row r="47" spans="1:20" s="26" customFormat="1" ht="9.9499999999999993" customHeight="1" x14ac:dyDescent="0.2">
      <c r="B47" s="56"/>
      <c r="C47" s="76"/>
      <c r="D47" s="76"/>
      <c r="E47" s="76"/>
      <c r="F47" s="77"/>
      <c r="G47" s="78"/>
      <c r="H47" s="79"/>
      <c r="I47" s="79"/>
      <c r="J47" s="76"/>
      <c r="K47" s="76"/>
      <c r="L47" s="77"/>
    </row>
  </sheetData>
  <sortState xmlns:xlrd2="http://schemas.microsoft.com/office/spreadsheetml/2017/richdata2" ref="M38:P43">
    <sortCondition descending="1" ref="P38:P43"/>
  </sortState>
  <mergeCells count="3">
    <mergeCell ref="C3:E3"/>
    <mergeCell ref="G3:H3"/>
    <mergeCell ref="J3:L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3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1"/>
  <sheetViews>
    <sheetView view="pageBreakPreview" zoomScaleNormal="100" zoomScaleSheetLayoutView="100" workbookViewId="0">
      <pane xSplit="2" ySplit="4" topLeftCell="C5" activePane="bottomRight" state="frozen"/>
      <selection activeCell="H76" sqref="H76:L77"/>
      <selection pane="topRight" activeCell="H76" sqref="H76:L77"/>
      <selection pane="bottomLeft" activeCell="H76" sqref="H76:L77"/>
      <selection pane="bottomRight" activeCell="P29" sqref="P29"/>
    </sheetView>
  </sheetViews>
  <sheetFormatPr defaultColWidth="9.140625" defaultRowHeight="12.75" x14ac:dyDescent="0.2"/>
  <cols>
    <col min="1" max="1" width="1.42578125" style="25" customWidth="1"/>
    <col min="2" max="2" width="54.85546875" style="25" customWidth="1"/>
    <col min="3" max="5" width="10.28515625" style="25" bestFit="1" customWidth="1"/>
    <col min="6" max="6" width="6.5703125" style="25" bestFit="1" customWidth="1"/>
    <col min="7" max="7" width="11.85546875" style="25" customWidth="1"/>
    <col min="8" max="8" width="8.140625" style="25" bestFit="1" customWidth="1"/>
    <col min="9" max="9" width="0.85546875" style="25" customWidth="1"/>
    <col min="10" max="11" width="10" style="25" bestFit="1" customWidth="1"/>
    <col min="12" max="12" width="8.28515625" style="25" customWidth="1"/>
    <col min="13" max="16384" width="9.140625" style="25"/>
  </cols>
  <sheetData>
    <row r="1" spans="1:12" x14ac:dyDescent="0.2">
      <c r="A1" s="33" t="s">
        <v>132</v>
      </c>
    </row>
    <row r="3" spans="1:12" s="1" customFormat="1" ht="12" x14ac:dyDescent="0.2">
      <c r="A3" s="34"/>
      <c r="B3" s="17"/>
      <c r="C3" s="155" t="s">
        <v>122</v>
      </c>
      <c r="D3" s="155"/>
      <c r="E3" s="155"/>
      <c r="F3" s="17"/>
      <c r="G3" s="156" t="s">
        <v>106</v>
      </c>
      <c r="H3" s="156"/>
      <c r="I3" s="18"/>
      <c r="J3" s="155" t="s">
        <v>122</v>
      </c>
      <c r="K3" s="155"/>
      <c r="L3" s="155"/>
    </row>
    <row r="4" spans="1:12" s="26" customFormat="1" ht="24" x14ac:dyDescent="0.2">
      <c r="A4" s="35"/>
      <c r="B4" s="35" t="s">
        <v>81</v>
      </c>
      <c r="C4" s="21" t="s">
        <v>182</v>
      </c>
      <c r="D4" s="21" t="s">
        <v>178</v>
      </c>
      <c r="E4" s="21" t="s">
        <v>183</v>
      </c>
      <c r="F4" s="22" t="s">
        <v>116</v>
      </c>
      <c r="G4" s="21" t="s">
        <v>123</v>
      </c>
      <c r="H4" s="21" t="s">
        <v>2</v>
      </c>
      <c r="I4" s="24"/>
      <c r="J4" s="21" t="s">
        <v>184</v>
      </c>
      <c r="K4" s="21" t="s">
        <v>185</v>
      </c>
      <c r="L4" s="22" t="s">
        <v>116</v>
      </c>
    </row>
    <row r="5" spans="1:12" s="26" customFormat="1" x14ac:dyDescent="0.2">
      <c r="A5" s="144" t="s">
        <v>109</v>
      </c>
      <c r="B5" s="134"/>
      <c r="C5" s="145">
        <v>92566.714153999972</v>
      </c>
      <c r="D5" s="145">
        <v>115845.33604300002</v>
      </c>
      <c r="E5" s="145">
        <v>107017.36007899998</v>
      </c>
      <c r="F5" s="146">
        <f>E5/E$5*100</f>
        <v>100</v>
      </c>
      <c r="G5" s="146">
        <f t="shared" ref="G5" si="0">E5-C5</f>
        <v>14450.645925000004</v>
      </c>
      <c r="H5" s="146">
        <f t="shared" ref="H5" si="1">G5/C5*100</f>
        <v>15.611060689654572</v>
      </c>
      <c r="I5" s="147"/>
      <c r="J5" s="145">
        <v>382771.12248699996</v>
      </c>
      <c r="K5" s="145">
        <v>435217.03102099994</v>
      </c>
      <c r="L5" s="145">
        <f>K5/K$5*100</f>
        <v>100</v>
      </c>
    </row>
    <row r="6" spans="1:12" s="26" customFormat="1" x14ac:dyDescent="0.2">
      <c r="A6" s="142"/>
      <c r="B6" s="142"/>
      <c r="C6" s="129"/>
      <c r="D6" s="129"/>
      <c r="E6" s="129"/>
      <c r="F6" s="130"/>
      <c r="G6" s="129"/>
      <c r="H6" s="129"/>
      <c r="I6" s="132"/>
      <c r="J6" s="129"/>
      <c r="K6" s="129"/>
      <c r="L6" s="130"/>
    </row>
    <row r="7" spans="1:12" s="26" customFormat="1" ht="15" customHeight="1" x14ac:dyDescent="0.2">
      <c r="A7" s="51" t="s">
        <v>115</v>
      </c>
      <c r="B7" s="53"/>
      <c r="C7" s="53">
        <v>10132.761791000001</v>
      </c>
      <c r="D7" s="53">
        <v>16180.165896</v>
      </c>
      <c r="E7" s="53">
        <v>11115.858211000001</v>
      </c>
      <c r="F7" s="54">
        <f>E7/E$5*100</f>
        <v>10.386967313335237</v>
      </c>
      <c r="G7" s="55">
        <f>E7-C7</f>
        <v>983.09641999999985</v>
      </c>
      <c r="H7" s="55">
        <f>G7/C7*100</f>
        <v>9.7021566309117606</v>
      </c>
      <c r="I7" s="55">
        <v>91343.749976999999</v>
      </c>
      <c r="J7" s="53">
        <v>37397.163055999998</v>
      </c>
      <c r="K7" s="53">
        <v>51195.596459</v>
      </c>
      <c r="L7" s="54">
        <f>K7/K$5*100</f>
        <v>11.76323369949411</v>
      </c>
    </row>
    <row r="8" spans="1:12" s="26" customFormat="1" ht="15" customHeight="1" x14ac:dyDescent="0.2">
      <c r="A8" s="1"/>
      <c r="B8" s="57" t="s">
        <v>83</v>
      </c>
      <c r="C8" s="112">
        <v>8751.5929479999995</v>
      </c>
      <c r="D8" s="112">
        <v>15721.420244999999</v>
      </c>
      <c r="E8" s="112">
        <v>10582.645425999999</v>
      </c>
      <c r="F8" s="113">
        <f>E8/E$5*100</f>
        <v>9.8887184454820343</v>
      </c>
      <c r="G8" s="114">
        <f t="shared" ref="G8:G37" si="2">E8-C8</f>
        <v>1831.0524779999996</v>
      </c>
      <c r="H8" s="114">
        <f t="shared" ref="H8:H37" si="3">G8/C8*100</f>
        <v>20.922505067131233</v>
      </c>
      <c r="I8" s="114">
        <v>-610.72689200000002</v>
      </c>
      <c r="J8" s="115">
        <v>33253.565489000001</v>
      </c>
      <c r="K8" s="115">
        <v>48975.05906</v>
      </c>
      <c r="L8" s="59">
        <f>K8/K$5*100</f>
        <v>11.253019888745316</v>
      </c>
    </row>
    <row r="9" spans="1:12" s="26" customFormat="1" ht="15" customHeight="1" x14ac:dyDescent="0.2">
      <c r="A9" s="1"/>
      <c r="B9" s="57" t="s">
        <v>84</v>
      </c>
      <c r="C9" s="148">
        <v>1381.1688429999999</v>
      </c>
      <c r="D9" s="148">
        <v>458.74565100000001</v>
      </c>
      <c r="E9" s="148">
        <v>533.21278500000005</v>
      </c>
      <c r="F9" s="113">
        <f>E9/E$5*100</f>
        <v>0.49824886785320027</v>
      </c>
      <c r="G9" s="114">
        <f t="shared" si="2"/>
        <v>-847.95605799999987</v>
      </c>
      <c r="H9" s="114">
        <f t="shared" si="3"/>
        <v>-61.394091120545205</v>
      </c>
      <c r="I9" s="114">
        <v>90733.023084999993</v>
      </c>
      <c r="J9" s="115">
        <v>4143.5975669999998</v>
      </c>
      <c r="K9" s="149">
        <v>2220.5373989999998</v>
      </c>
      <c r="L9" s="78">
        <f>K9/K$5*100</f>
        <v>0.51021381074879291</v>
      </c>
    </row>
    <row r="10" spans="1:12" s="26" customFormat="1" ht="8.1" customHeight="1" x14ac:dyDescent="0.2">
      <c r="A10" s="1"/>
      <c r="B10" s="57"/>
      <c r="C10" s="95"/>
      <c r="D10" s="95"/>
      <c r="E10" s="95"/>
      <c r="F10" s="78"/>
      <c r="G10" s="60"/>
      <c r="H10" s="60"/>
      <c r="I10" s="60"/>
      <c r="J10" s="61"/>
      <c r="K10" s="96"/>
      <c r="L10" s="78"/>
    </row>
    <row r="11" spans="1:12" s="26" customFormat="1" ht="15" customHeight="1" x14ac:dyDescent="0.2">
      <c r="A11" s="51" t="s">
        <v>114</v>
      </c>
      <c r="B11" s="52"/>
      <c r="C11" s="53">
        <v>8159.7232869999998</v>
      </c>
      <c r="D11" s="53">
        <v>9384.4479410000004</v>
      </c>
      <c r="E11" s="53">
        <v>9753.7293919999993</v>
      </c>
      <c r="F11" s="54">
        <f>E11/E$5*100</f>
        <v>9.1141562311010276</v>
      </c>
      <c r="G11" s="55">
        <f t="shared" si="2"/>
        <v>1594.0061049999995</v>
      </c>
      <c r="H11" s="55">
        <f t="shared" si="3"/>
        <v>19.535050992961441</v>
      </c>
      <c r="I11" s="55"/>
      <c r="J11" s="53">
        <v>32722.110033000001</v>
      </c>
      <c r="K11" s="53">
        <v>37890.891337000001</v>
      </c>
      <c r="L11" s="54">
        <f>K11/K$5*100</f>
        <v>8.7062060159065098</v>
      </c>
    </row>
    <row r="12" spans="1:12" s="26" customFormat="1" ht="15" customHeight="1" x14ac:dyDescent="0.2">
      <c r="A12" s="56"/>
      <c r="B12" s="57" t="s">
        <v>85</v>
      </c>
      <c r="C12" s="112">
        <v>1115.5198479999999</v>
      </c>
      <c r="D12" s="112">
        <v>1330.4635940000001</v>
      </c>
      <c r="E12" s="112">
        <v>1423.2248179999999</v>
      </c>
      <c r="F12" s="113">
        <f>E12/E$5*100</f>
        <v>1.3299008842578237</v>
      </c>
      <c r="G12" s="114">
        <f t="shared" si="2"/>
        <v>307.70497</v>
      </c>
      <c r="H12" s="114">
        <f t="shared" si="3"/>
        <v>27.583997770338197</v>
      </c>
      <c r="I12" s="114"/>
      <c r="J12" s="115">
        <v>4186.0063769999997</v>
      </c>
      <c r="K12" s="115">
        <v>5365.8704559999996</v>
      </c>
      <c r="L12" s="59">
        <f>K12/K$5*100</f>
        <v>1.2329183082316204</v>
      </c>
    </row>
    <row r="13" spans="1:12" s="26" customFormat="1" ht="15" customHeight="1" x14ac:dyDescent="0.2">
      <c r="A13" s="56"/>
      <c r="B13" s="56" t="s">
        <v>86</v>
      </c>
      <c r="C13" s="112">
        <v>1093.5981730000001</v>
      </c>
      <c r="D13" s="112">
        <v>1351.699028</v>
      </c>
      <c r="E13" s="112">
        <v>1273.0203200000001</v>
      </c>
      <c r="F13" s="113">
        <f t="shared" ref="F13:F17" si="4">E13/E$5*100</f>
        <v>1.1895456205051773</v>
      </c>
      <c r="G13" s="114">
        <f t="shared" si="2"/>
        <v>179.422147</v>
      </c>
      <c r="H13" s="114">
        <f t="shared" si="3"/>
        <v>16.406588034780849</v>
      </c>
      <c r="I13" s="114"/>
      <c r="J13" s="115">
        <v>4599.4491049999997</v>
      </c>
      <c r="K13" s="115">
        <v>5243.0760520000003</v>
      </c>
      <c r="L13" s="59">
        <f t="shared" ref="L13:L17" si="5">K13/K$5*100</f>
        <v>1.2047037864533876</v>
      </c>
    </row>
    <row r="14" spans="1:12" s="26" customFormat="1" ht="15" customHeight="1" x14ac:dyDescent="0.2">
      <c r="A14" s="56"/>
      <c r="B14" s="56" t="s">
        <v>87</v>
      </c>
      <c r="C14" s="112">
        <v>2813.0234489999998</v>
      </c>
      <c r="D14" s="112">
        <v>3415.6508100000001</v>
      </c>
      <c r="E14" s="112">
        <v>3593.7285419999998</v>
      </c>
      <c r="F14" s="113">
        <f t="shared" si="4"/>
        <v>3.3580799781896298</v>
      </c>
      <c r="G14" s="114">
        <f t="shared" si="2"/>
        <v>780.70509300000003</v>
      </c>
      <c r="H14" s="114">
        <f t="shared" si="3"/>
        <v>27.753238007224308</v>
      </c>
      <c r="I14" s="114"/>
      <c r="J14" s="115">
        <v>10598.886204</v>
      </c>
      <c r="K14" s="115">
        <v>12951.970364000001</v>
      </c>
      <c r="L14" s="59">
        <f t="shared" si="5"/>
        <v>2.9759796701005126</v>
      </c>
    </row>
    <row r="15" spans="1:12" s="26" customFormat="1" ht="15" customHeight="1" x14ac:dyDescent="0.2">
      <c r="A15" s="56"/>
      <c r="B15" s="57" t="s">
        <v>88</v>
      </c>
      <c r="C15" s="112">
        <v>1724.3303519999999</v>
      </c>
      <c r="D15" s="112">
        <v>1878.624376</v>
      </c>
      <c r="E15" s="112">
        <v>1856.054241</v>
      </c>
      <c r="F15" s="113">
        <f t="shared" si="4"/>
        <v>1.7343487445680448</v>
      </c>
      <c r="G15" s="114">
        <f t="shared" si="2"/>
        <v>131.7238890000001</v>
      </c>
      <c r="H15" s="114">
        <f t="shared" si="3"/>
        <v>7.6391330029780811</v>
      </c>
      <c r="I15" s="114"/>
      <c r="J15" s="115">
        <v>7206.4091689999996</v>
      </c>
      <c r="K15" s="115">
        <v>7584.0483679999998</v>
      </c>
      <c r="L15" s="59">
        <f t="shared" si="5"/>
        <v>1.7425899786614869</v>
      </c>
    </row>
    <row r="16" spans="1:12" s="26" customFormat="1" ht="15" customHeight="1" x14ac:dyDescent="0.2">
      <c r="A16" s="56"/>
      <c r="B16" s="57" t="s">
        <v>89</v>
      </c>
      <c r="C16" s="112">
        <v>1311.5400689999999</v>
      </c>
      <c r="D16" s="112">
        <v>1295.865693</v>
      </c>
      <c r="E16" s="112">
        <v>1476.3656080000001</v>
      </c>
      <c r="F16" s="113">
        <f t="shared" si="4"/>
        <v>1.3795571175649917</v>
      </c>
      <c r="G16" s="114">
        <f t="shared" si="2"/>
        <v>164.82553900000016</v>
      </c>
      <c r="H16" s="114">
        <f t="shared" si="3"/>
        <v>12.567327746659959</v>
      </c>
      <c r="I16" s="114"/>
      <c r="J16" s="115">
        <v>5663.6262340000003</v>
      </c>
      <c r="K16" s="115">
        <v>6259.2854669999997</v>
      </c>
      <c r="L16" s="59">
        <f t="shared" si="5"/>
        <v>1.4381986505252315</v>
      </c>
    </row>
    <row r="17" spans="1:17" s="26" customFormat="1" ht="15" customHeight="1" x14ac:dyDescent="0.2">
      <c r="A17" s="56"/>
      <c r="B17" s="57" t="s">
        <v>90</v>
      </c>
      <c r="C17" s="112">
        <v>101.71139599999999</v>
      </c>
      <c r="D17" s="112">
        <v>112.14444</v>
      </c>
      <c r="E17" s="112">
        <v>131.33586299999999</v>
      </c>
      <c r="F17" s="113">
        <f t="shared" si="4"/>
        <v>0.12272388601536063</v>
      </c>
      <c r="G17" s="114">
        <f t="shared" ref="G17" si="6">E17-C17</f>
        <v>29.624466999999996</v>
      </c>
      <c r="H17" s="114">
        <f t="shared" ref="H17" si="7">G17/C17*100</f>
        <v>29.126005703431694</v>
      </c>
      <c r="I17" s="114">
        <v>26.627193808311965</v>
      </c>
      <c r="J17" s="115">
        <v>467.73294399999997</v>
      </c>
      <c r="K17" s="115">
        <v>486.64062999999999</v>
      </c>
      <c r="L17" s="59">
        <f t="shared" si="5"/>
        <v>0.11181562193427096</v>
      </c>
      <c r="N17" s="120"/>
    </row>
    <row r="18" spans="1:17" s="26" customFormat="1" ht="8.1" customHeight="1" x14ac:dyDescent="0.2">
      <c r="A18" s="56"/>
      <c r="B18" s="57"/>
      <c r="C18" s="58"/>
      <c r="D18" s="58"/>
      <c r="E18" s="58"/>
      <c r="F18" s="59"/>
      <c r="G18" s="60"/>
      <c r="H18" s="60"/>
      <c r="I18" s="60"/>
      <c r="J18" s="61"/>
      <c r="K18" s="61"/>
      <c r="L18" s="59"/>
    </row>
    <row r="19" spans="1:17" s="26" customFormat="1" ht="15" customHeight="1" x14ac:dyDescent="0.2">
      <c r="A19" s="51" t="s">
        <v>113</v>
      </c>
      <c r="B19" s="52"/>
      <c r="C19" s="53">
        <v>3752.2283029999999</v>
      </c>
      <c r="D19" s="53">
        <v>6244.7415199999996</v>
      </c>
      <c r="E19" s="62">
        <v>3730.5772299999999</v>
      </c>
      <c r="F19" s="55">
        <f>E19/E$5*100</f>
        <v>3.4859552013300426</v>
      </c>
      <c r="G19" s="55">
        <f t="shared" si="2"/>
        <v>-21.651072999999997</v>
      </c>
      <c r="H19" s="55">
        <f t="shared" si="3"/>
        <v>-0.57701907377782491</v>
      </c>
      <c r="I19" s="55"/>
      <c r="J19" s="53">
        <v>11855.266884999999</v>
      </c>
      <c r="K19" s="53">
        <v>17253.446981000001</v>
      </c>
      <c r="L19" s="54">
        <f>K19/K$5*100</f>
        <v>3.9643317589213307</v>
      </c>
      <c r="M19" s="1"/>
      <c r="N19" s="1"/>
      <c r="O19" s="1"/>
      <c r="P19" s="1"/>
      <c r="Q19" s="1"/>
    </row>
    <row r="20" spans="1:17" s="26" customFormat="1" ht="15" customHeight="1" x14ac:dyDescent="0.2">
      <c r="A20" s="56"/>
      <c r="B20" s="57" t="s">
        <v>91</v>
      </c>
      <c r="C20" s="112">
        <v>3117.9788060000001</v>
      </c>
      <c r="D20" s="112">
        <v>5226.6125940000002</v>
      </c>
      <c r="E20" s="115">
        <v>2735.2976309999999</v>
      </c>
      <c r="F20" s="114">
        <f>E20/E$5*100</f>
        <v>2.5559382412169476</v>
      </c>
      <c r="G20" s="114">
        <f t="shared" si="2"/>
        <v>-382.68117500000017</v>
      </c>
      <c r="H20" s="114">
        <f t="shared" si="3"/>
        <v>-12.273373194955584</v>
      </c>
      <c r="I20" s="114">
        <f t="shared" ref="I20" si="8">H20/D20*100</f>
        <v>-0.23482462061651671</v>
      </c>
      <c r="J20" s="115">
        <v>9514.5341339999995</v>
      </c>
      <c r="K20" s="115">
        <v>13867.135176</v>
      </c>
      <c r="L20" s="59">
        <f>K20/K$5*100</f>
        <v>3.186257473304368</v>
      </c>
    </row>
    <row r="21" spans="1:17" s="26" customFormat="1" ht="15" customHeight="1" x14ac:dyDescent="0.2">
      <c r="A21" s="56"/>
      <c r="B21" s="57" t="s">
        <v>92</v>
      </c>
      <c r="C21" s="112">
        <v>634.24949700000002</v>
      </c>
      <c r="D21" s="112">
        <v>1018.128926</v>
      </c>
      <c r="E21" s="112">
        <v>995.27959899999996</v>
      </c>
      <c r="F21" s="113">
        <f>E21/E$5*100</f>
        <v>0.93001696011309454</v>
      </c>
      <c r="G21" s="114">
        <f t="shared" si="2"/>
        <v>361.03010199999994</v>
      </c>
      <c r="H21" s="114">
        <f t="shared" si="3"/>
        <v>56.922410456401181</v>
      </c>
      <c r="I21" s="114"/>
      <c r="J21" s="115">
        <v>2340.732751</v>
      </c>
      <c r="K21" s="115">
        <v>3386.3118049999998</v>
      </c>
      <c r="L21" s="59">
        <f>K21/K$5*100</f>
        <v>0.77807428561696257</v>
      </c>
    </row>
    <row r="22" spans="1:17" s="26" customFormat="1" ht="8.1" customHeight="1" x14ac:dyDescent="0.2">
      <c r="A22" s="56"/>
      <c r="B22" s="57"/>
      <c r="C22" s="58"/>
      <c r="D22" s="58"/>
      <c r="E22" s="58"/>
      <c r="F22" s="59"/>
      <c r="G22" s="60"/>
      <c r="H22" s="60"/>
      <c r="I22" s="60"/>
      <c r="J22" s="61"/>
      <c r="K22" s="61"/>
      <c r="L22" s="59"/>
    </row>
    <row r="23" spans="1:17" s="26" customFormat="1" ht="15" customHeight="1" x14ac:dyDescent="0.2">
      <c r="A23" s="51" t="s">
        <v>82</v>
      </c>
      <c r="B23" s="53"/>
      <c r="C23" s="62">
        <v>169.80632900000001</v>
      </c>
      <c r="D23" s="62">
        <v>286.07685199999997</v>
      </c>
      <c r="E23" s="62">
        <v>297.18448699999999</v>
      </c>
      <c r="F23" s="54">
        <f>E23/E$5*100</f>
        <v>0.27769745654407763</v>
      </c>
      <c r="G23" s="55">
        <f t="shared" si="2"/>
        <v>127.37815799999998</v>
      </c>
      <c r="H23" s="55">
        <f t="shared" si="3"/>
        <v>75.013787030282003</v>
      </c>
      <c r="I23" s="55"/>
      <c r="J23" s="62">
        <v>886.30713700000001</v>
      </c>
      <c r="K23" s="62">
        <v>1223.6468540000001</v>
      </c>
      <c r="L23" s="54">
        <f>K23/K$5*100</f>
        <v>0.28115785155038131</v>
      </c>
    </row>
    <row r="24" spans="1:17" s="26" customFormat="1" ht="8.1" customHeight="1" x14ac:dyDescent="0.2">
      <c r="A24" s="63"/>
      <c r="B24" s="64"/>
      <c r="C24" s="64"/>
      <c r="D24" s="64"/>
      <c r="E24" s="64"/>
      <c r="F24" s="65"/>
      <c r="G24" s="66"/>
      <c r="H24" s="66"/>
      <c r="I24" s="66"/>
      <c r="J24" s="67"/>
      <c r="K24" s="67"/>
      <c r="L24" s="65"/>
    </row>
    <row r="25" spans="1:17" s="26" customFormat="1" ht="15" customHeight="1" x14ac:dyDescent="0.2">
      <c r="A25" s="51" t="s">
        <v>112</v>
      </c>
      <c r="B25" s="53"/>
      <c r="C25" s="53">
        <v>45358.866592999999</v>
      </c>
      <c r="D25" s="53">
        <v>59308.291595000002</v>
      </c>
      <c r="E25" s="53">
        <v>59214.196796999997</v>
      </c>
      <c r="F25" s="54">
        <f>E25/E$5*100</f>
        <v>55.331393666680071</v>
      </c>
      <c r="G25" s="55">
        <f t="shared" si="2"/>
        <v>13855.330203999998</v>
      </c>
      <c r="H25" s="55">
        <f t="shared" si="3"/>
        <v>30.546023842090932</v>
      </c>
      <c r="I25" s="55"/>
      <c r="J25" s="53">
        <v>196226.849927</v>
      </c>
      <c r="K25" s="53">
        <v>232781.695102</v>
      </c>
      <c r="L25" s="54">
        <f>K25/K$5*100</f>
        <v>53.486347847165916</v>
      </c>
    </row>
    <row r="26" spans="1:17" s="26" customFormat="1" ht="15" customHeight="1" x14ac:dyDescent="0.2">
      <c r="A26" s="56"/>
      <c r="B26" s="57" t="s">
        <v>93</v>
      </c>
      <c r="C26" s="112">
        <v>1234.7579310000001</v>
      </c>
      <c r="D26" s="112">
        <v>1325.9958730000001</v>
      </c>
      <c r="E26" s="112">
        <v>1381.543216</v>
      </c>
      <c r="F26" s="113">
        <f>E26/E$5*100</f>
        <v>1.2909524351751416</v>
      </c>
      <c r="G26" s="114">
        <f t="shared" si="2"/>
        <v>146.78528499999993</v>
      </c>
      <c r="H26" s="114">
        <f t="shared" si="3"/>
        <v>11.887778269310012</v>
      </c>
      <c r="I26" s="114"/>
      <c r="J26" s="115">
        <v>4471.1143689999999</v>
      </c>
      <c r="K26" s="115">
        <v>5824.8052390000003</v>
      </c>
      <c r="L26" s="59">
        <f>K26/K$5*100</f>
        <v>1.3383679460648092</v>
      </c>
    </row>
    <row r="27" spans="1:17" s="26" customFormat="1" ht="15" customHeight="1" x14ac:dyDescent="0.2">
      <c r="A27" s="56"/>
      <c r="B27" s="57" t="s">
        <v>94</v>
      </c>
      <c r="C27" s="112">
        <v>1187.7239750000001</v>
      </c>
      <c r="D27" s="112">
        <v>1328.3150370000001</v>
      </c>
      <c r="E27" s="112">
        <v>805.789267</v>
      </c>
      <c r="F27" s="113">
        <f t="shared" ref="F27:F33" si="9">E27/E$5*100</f>
        <v>0.75295191958124197</v>
      </c>
      <c r="G27" s="114">
        <f t="shared" si="2"/>
        <v>-381.93470800000011</v>
      </c>
      <c r="H27" s="114">
        <f t="shared" si="3"/>
        <v>-32.156857657100005</v>
      </c>
      <c r="I27" s="114"/>
      <c r="J27" s="115">
        <v>5634.2796529999996</v>
      </c>
      <c r="K27" s="115">
        <v>4524.4976299999998</v>
      </c>
      <c r="L27" s="59">
        <f t="shared" ref="L27:L33" si="10">K27/K$5*100</f>
        <v>1.0395957206421191</v>
      </c>
    </row>
    <row r="28" spans="1:17" s="26" customFormat="1" ht="15" customHeight="1" x14ac:dyDescent="0.2">
      <c r="A28" s="56"/>
      <c r="B28" s="57" t="s">
        <v>95</v>
      </c>
      <c r="C28" s="112">
        <v>4378.7348579999998</v>
      </c>
      <c r="D28" s="112">
        <v>7775.2050660000004</v>
      </c>
      <c r="E28" s="112">
        <v>6176.3840529999998</v>
      </c>
      <c r="F28" s="113">
        <f t="shared" si="9"/>
        <v>5.7713851738078823</v>
      </c>
      <c r="G28" s="114">
        <f t="shared" si="2"/>
        <v>1797.649195</v>
      </c>
      <c r="H28" s="114">
        <f t="shared" si="3"/>
        <v>41.054077337331215</v>
      </c>
      <c r="I28" s="114"/>
      <c r="J28" s="115">
        <v>23483.029818999999</v>
      </c>
      <c r="K28" s="115">
        <v>24915.172821</v>
      </c>
      <c r="L28" s="59">
        <f t="shared" si="10"/>
        <v>5.7247697229472161</v>
      </c>
    </row>
    <row r="29" spans="1:17" s="26" customFormat="1" ht="15" customHeight="1" x14ac:dyDescent="0.2">
      <c r="A29" s="56"/>
      <c r="B29" s="57" t="s">
        <v>96</v>
      </c>
      <c r="C29" s="112">
        <v>1943.1918760000001</v>
      </c>
      <c r="D29" s="112">
        <v>3870.2024379999998</v>
      </c>
      <c r="E29" s="112">
        <v>3198.9569759999999</v>
      </c>
      <c r="F29" s="113">
        <f t="shared" si="9"/>
        <v>2.989194438770062</v>
      </c>
      <c r="G29" s="114">
        <f t="shared" si="2"/>
        <v>1255.7650999999998</v>
      </c>
      <c r="H29" s="114">
        <f t="shared" si="3"/>
        <v>64.623834398945363</v>
      </c>
      <c r="I29" s="114"/>
      <c r="J29" s="115">
        <v>9350.7065660000007</v>
      </c>
      <c r="K29" s="115">
        <v>12758.957036</v>
      </c>
      <c r="L29" s="59">
        <f t="shared" si="10"/>
        <v>2.9316309166642789</v>
      </c>
    </row>
    <row r="30" spans="1:17" s="26" customFormat="1" ht="15" customHeight="1" x14ac:dyDescent="0.2">
      <c r="A30" s="56"/>
      <c r="B30" s="57" t="s">
        <v>97</v>
      </c>
      <c r="C30" s="112">
        <v>2766.409177</v>
      </c>
      <c r="D30" s="112">
        <v>3268.3531269999999</v>
      </c>
      <c r="E30" s="112">
        <v>3392.2247160000002</v>
      </c>
      <c r="F30" s="113">
        <f t="shared" si="9"/>
        <v>3.1697891944782302</v>
      </c>
      <c r="G30" s="114">
        <f t="shared" si="2"/>
        <v>625.81553900000017</v>
      </c>
      <c r="H30" s="114">
        <f t="shared" si="3"/>
        <v>22.621944150671826</v>
      </c>
      <c r="I30" s="114"/>
      <c r="J30" s="115">
        <v>11377.758174000001</v>
      </c>
      <c r="K30" s="115">
        <v>13689.283176999999</v>
      </c>
      <c r="L30" s="59">
        <f t="shared" si="10"/>
        <v>3.1453923447999141</v>
      </c>
    </row>
    <row r="31" spans="1:17" s="26" customFormat="1" ht="15" customHeight="1" x14ac:dyDescent="0.2">
      <c r="A31" s="56"/>
      <c r="B31" s="57" t="s">
        <v>98</v>
      </c>
      <c r="C31" s="112">
        <v>18501.416638999999</v>
      </c>
      <c r="D31" s="112">
        <v>22203.381152999998</v>
      </c>
      <c r="E31" s="112">
        <v>23193.322872000001</v>
      </c>
      <c r="F31" s="113">
        <f t="shared" si="9"/>
        <v>21.672486459092937</v>
      </c>
      <c r="G31" s="114">
        <f t="shared" si="2"/>
        <v>4691.9062330000015</v>
      </c>
      <c r="H31" s="114">
        <f t="shared" si="3"/>
        <v>25.35971339140438</v>
      </c>
      <c r="I31" s="114"/>
      <c r="J31" s="115">
        <v>77970.995966000002</v>
      </c>
      <c r="K31" s="115">
        <v>89325.273828000005</v>
      </c>
      <c r="L31" s="59">
        <f t="shared" si="10"/>
        <v>20.524305682258539</v>
      </c>
    </row>
    <row r="32" spans="1:17" s="26" customFormat="1" ht="15" customHeight="1" x14ac:dyDescent="0.2">
      <c r="A32" s="56"/>
      <c r="B32" s="57" t="s">
        <v>99</v>
      </c>
      <c r="C32" s="112">
        <v>11773.243055999999</v>
      </c>
      <c r="D32" s="112">
        <v>15925.925686</v>
      </c>
      <c r="E32" s="112">
        <v>16900.39011</v>
      </c>
      <c r="F32" s="113">
        <f t="shared" si="9"/>
        <v>15.792194927555839</v>
      </c>
      <c r="G32" s="114">
        <f t="shared" si="2"/>
        <v>5127.1470540000009</v>
      </c>
      <c r="H32" s="114">
        <f t="shared" si="3"/>
        <v>43.549148094645446</v>
      </c>
      <c r="I32" s="114"/>
      <c r="J32" s="115">
        <v>50043.599645000002</v>
      </c>
      <c r="K32" s="115">
        <v>66453.133270999999</v>
      </c>
      <c r="L32" s="59">
        <f t="shared" si="10"/>
        <v>15.268964340642619</v>
      </c>
    </row>
    <row r="33" spans="1:12" s="26" customFormat="1" ht="15" customHeight="1" x14ac:dyDescent="0.2">
      <c r="A33" s="56"/>
      <c r="B33" s="57" t="s">
        <v>100</v>
      </c>
      <c r="C33" s="112">
        <v>3573.3890809999998</v>
      </c>
      <c r="D33" s="112">
        <v>3610.913215</v>
      </c>
      <c r="E33" s="112">
        <v>4165.5855869999996</v>
      </c>
      <c r="F33" s="113">
        <f t="shared" si="9"/>
        <v>3.8924391182187392</v>
      </c>
      <c r="G33" s="114">
        <f t="shared" si="2"/>
        <v>592.19650599999977</v>
      </c>
      <c r="H33" s="114">
        <f t="shared" si="3"/>
        <v>16.572404867657898</v>
      </c>
      <c r="I33" s="114"/>
      <c r="J33" s="115">
        <v>13895.365734999999</v>
      </c>
      <c r="K33" s="115">
        <v>15290.572099999999</v>
      </c>
      <c r="L33" s="59">
        <f t="shared" si="10"/>
        <v>3.5133211731464167</v>
      </c>
    </row>
    <row r="34" spans="1:12" s="26" customFormat="1" ht="8.1" customHeight="1" x14ac:dyDescent="0.2">
      <c r="A34" s="56"/>
      <c r="B34" s="57"/>
      <c r="C34" s="112"/>
      <c r="D34" s="112"/>
      <c r="E34" s="112"/>
      <c r="F34" s="113"/>
      <c r="G34" s="114"/>
      <c r="H34" s="114"/>
      <c r="I34" s="114"/>
      <c r="J34" s="115"/>
      <c r="K34" s="115"/>
      <c r="L34" s="59"/>
    </row>
    <row r="35" spans="1:12" s="26" customFormat="1" ht="15" customHeight="1" x14ac:dyDescent="0.2">
      <c r="A35" s="51" t="s">
        <v>111</v>
      </c>
      <c r="B35" s="53"/>
      <c r="C35" s="62">
        <v>4.2244489999999999</v>
      </c>
      <c r="D35" s="62">
        <v>0</v>
      </c>
      <c r="E35" s="62">
        <v>0</v>
      </c>
      <c r="F35" s="62">
        <f>E35/E$5*100</f>
        <v>0</v>
      </c>
      <c r="G35" s="55">
        <f>E35-C35</f>
        <v>-4.2244489999999999</v>
      </c>
      <c r="H35" s="62">
        <f t="shared" si="3"/>
        <v>-100</v>
      </c>
      <c r="I35" s="62"/>
      <c r="J35" s="62">
        <v>16.065408000000001</v>
      </c>
      <c r="K35" s="62">
        <v>0</v>
      </c>
      <c r="L35" s="62">
        <f>K35/K$5*100</f>
        <v>0</v>
      </c>
    </row>
    <row r="36" spans="1:12" s="26" customFormat="1" ht="15" customHeight="1" x14ac:dyDescent="0.2">
      <c r="A36" s="68" t="s">
        <v>110</v>
      </c>
      <c r="B36" s="69"/>
      <c r="C36" s="70">
        <f>+C35+C25+C23+C19+C11+C7</f>
        <v>67577.610751999993</v>
      </c>
      <c r="D36" s="70">
        <f>+D35+D25+D23+D19+D11+D7</f>
        <v>91403.723804000008</v>
      </c>
      <c r="E36" s="70">
        <f>+E35+E25+E23+E19+E11+E7</f>
        <v>84111.546116999991</v>
      </c>
      <c r="F36" s="71">
        <f>E36/E$5*100</f>
        <v>78.596169868990444</v>
      </c>
      <c r="G36" s="72">
        <f t="shared" si="2"/>
        <v>16533.935364999998</v>
      </c>
      <c r="H36" s="72">
        <f t="shared" si="3"/>
        <v>24.46658764790773</v>
      </c>
      <c r="I36" s="72"/>
      <c r="J36" s="70">
        <f>+J35+J25+J23+J19+J11+J7</f>
        <v>279103.76244600001</v>
      </c>
      <c r="K36" s="70">
        <f>+K35+K25+K23+K19+K11+K7</f>
        <v>340345.27673300001</v>
      </c>
      <c r="L36" s="71">
        <f>K36/K$5*100</f>
        <v>78.201277173038235</v>
      </c>
    </row>
    <row r="37" spans="1:12" s="26" customFormat="1" ht="15" customHeight="1" x14ac:dyDescent="0.2">
      <c r="A37" s="68" t="s">
        <v>108</v>
      </c>
      <c r="B37" s="69"/>
      <c r="C37" s="70">
        <v>24989.103402000001</v>
      </c>
      <c r="D37" s="70">
        <v>24441.612238999998</v>
      </c>
      <c r="E37" s="70">
        <v>22905.813962</v>
      </c>
      <c r="F37" s="71">
        <f>E37/E$5*100</f>
        <v>21.403830131009567</v>
      </c>
      <c r="G37" s="72">
        <f t="shared" si="2"/>
        <v>-2083.2894400000005</v>
      </c>
      <c r="H37" s="72">
        <f t="shared" si="3"/>
        <v>-8.3367914666088598</v>
      </c>
      <c r="I37" s="72"/>
      <c r="J37" s="70">
        <v>103667.36004100001</v>
      </c>
      <c r="K37" s="70">
        <v>94871.754287999996</v>
      </c>
      <c r="L37" s="71">
        <f>K37/K$5*100</f>
        <v>21.798722826961768</v>
      </c>
    </row>
    <row r="38" spans="1:12" s="26" customFormat="1" x14ac:dyDescent="0.2">
      <c r="C38" s="152"/>
      <c r="D38" s="152"/>
      <c r="E38" s="152"/>
    </row>
    <row r="39" spans="1:12" s="26" customFormat="1" x14ac:dyDescent="0.2">
      <c r="C39" s="152"/>
      <c r="D39" s="152"/>
      <c r="E39" s="152"/>
      <c r="F39" s="73"/>
      <c r="G39" s="74"/>
      <c r="H39" s="74"/>
      <c r="J39" s="73"/>
      <c r="K39" s="73"/>
      <c r="L39" s="74"/>
    </row>
    <row r="40" spans="1:12" s="26" customFormat="1" x14ac:dyDescent="0.2">
      <c r="A40" s="27"/>
      <c r="B40" s="27"/>
      <c r="C40" s="75"/>
      <c r="D40" s="75"/>
      <c r="E40" s="75"/>
      <c r="G40" s="73"/>
      <c r="H40" s="73"/>
      <c r="J40" s="75"/>
      <c r="K40" s="75"/>
    </row>
    <row r="41" spans="1:12" s="26" customFormat="1" x14ac:dyDescent="0.2">
      <c r="C41" s="75"/>
      <c r="D41" s="75"/>
      <c r="E41" s="75"/>
      <c r="J41" s="75"/>
      <c r="K41" s="75"/>
    </row>
  </sheetData>
  <mergeCells count="3">
    <mergeCell ref="C3:E3"/>
    <mergeCell ref="J3:L3"/>
    <mergeCell ref="G3:H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Appendix i</vt:lpstr>
      <vt:lpstr>Appendix ii-iii</vt:lpstr>
      <vt:lpstr>Appendix iv</vt:lpstr>
      <vt:lpstr>Appendix v</vt:lpstr>
      <vt:lpstr>Appendix vi</vt:lpstr>
      <vt:lpstr>'Appendix i'!Print_Area</vt:lpstr>
      <vt:lpstr>'Appendix ii-iii'!Print_Area</vt:lpstr>
      <vt:lpstr>'Appendix iv'!Print_Area</vt:lpstr>
      <vt:lpstr>'Appendix v'!Print_Area</vt:lpstr>
      <vt:lpstr>'Appendix vi'!Print_Area</vt:lpstr>
      <vt:lpstr>'Appendix 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Nurul Ainie Hamid</dc:creator>
  <cp:lastModifiedBy>Nurizzati Syafiqah Nor Hisam</cp:lastModifiedBy>
  <cp:lastPrinted>2024-05-13T07:02:46Z</cp:lastPrinted>
  <dcterms:created xsi:type="dcterms:W3CDTF">2020-06-23T08:33:49Z</dcterms:created>
  <dcterms:modified xsi:type="dcterms:W3CDTF">2024-05-20T01:23:22Z</dcterms:modified>
</cp:coreProperties>
</file>