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izzati.hisam\Documents\MYSTEP IZZATI 2022\2024\FEBRUARY 2024\CMS 022024\"/>
    </mc:Choice>
  </mc:AlternateContent>
  <xr:revisionPtr revIDLastSave="0" documentId="13_ncr:1_{7A550E24-071A-404F-B1CE-C8393ACD8DA1}" xr6:coauthVersionLast="47" xr6:coauthVersionMax="47" xr10:uidLastSave="{00000000-0000-0000-0000-000000000000}"/>
  <bookViews>
    <workbookView xWindow="-120" yWindow="-120" windowWidth="29040" windowHeight="15840" tabRatio="690" xr2:uid="{00000000-000D-0000-FFFF-FFFF00000000}"/>
  </bookViews>
  <sheets>
    <sheet name="Appendix i" sheetId="2" r:id="rId1"/>
    <sheet name="Appendix ii-iii" sheetId="7" r:id="rId2"/>
    <sheet name="Appendix iv" sheetId="6" r:id="rId3"/>
    <sheet name="Appendix v" sheetId="8" r:id="rId4"/>
    <sheet name="Appendix vi" sheetId="5" r:id="rId5"/>
  </sheets>
  <definedNames>
    <definedName name="_xlnm.Print_Area" localSheetId="0">'Appendix i'!$A$1:$L$77</definedName>
    <definedName name="_xlnm.Print_Area" localSheetId="1">'Appendix ii-iii'!$A$1:$L$75</definedName>
    <definedName name="_xlnm.Print_Area" localSheetId="2">'Appendix iv'!$A$1:$L$46</definedName>
    <definedName name="_xlnm.Print_Area" localSheetId="3">'Appendix v'!$A$1:$L$46</definedName>
    <definedName name="_xlnm.Print_Area" localSheetId="4">'Appendix vi'!$A$1:$L$36</definedName>
    <definedName name="_xlnm.Print_Titles" localSheetId="0">'Appendix i'!$1:$6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2" l="1"/>
  <c r="I77" i="2"/>
  <c r="J77" i="2"/>
  <c r="K77" i="2"/>
  <c r="L77" i="2"/>
  <c r="I76" i="2"/>
  <c r="J76" i="2"/>
  <c r="K76" i="2"/>
  <c r="L76" i="2"/>
  <c r="H76" i="2"/>
  <c r="G6" i="8" l="1"/>
  <c r="G46" i="6"/>
  <c r="H63" i="2" l="1"/>
  <c r="I63" i="2"/>
  <c r="J63" i="2"/>
  <c r="K63" i="2"/>
  <c r="L63" i="2"/>
  <c r="H64" i="2"/>
  <c r="I64" i="2"/>
  <c r="J64" i="2"/>
  <c r="K64" i="2"/>
  <c r="L64" i="2"/>
  <c r="H65" i="2"/>
  <c r="I65" i="2"/>
  <c r="J65" i="2"/>
  <c r="K65" i="2"/>
  <c r="L65" i="2"/>
  <c r="H66" i="2"/>
  <c r="I66" i="2"/>
  <c r="J66" i="2"/>
  <c r="K66" i="2"/>
  <c r="L66" i="2"/>
  <c r="H67" i="2"/>
  <c r="I67" i="2"/>
  <c r="J67" i="2"/>
  <c r="K67" i="2"/>
  <c r="L67" i="2"/>
  <c r="H68" i="2"/>
  <c r="I68" i="2"/>
  <c r="J68" i="2"/>
  <c r="K68" i="2"/>
  <c r="L68" i="2"/>
  <c r="H69" i="2"/>
  <c r="I69" i="2"/>
  <c r="J69" i="2"/>
  <c r="K69" i="2"/>
  <c r="L69" i="2"/>
  <c r="H70" i="2"/>
  <c r="I70" i="2"/>
  <c r="J70" i="2"/>
  <c r="K70" i="2"/>
  <c r="L70" i="2"/>
  <c r="H71" i="2"/>
  <c r="I71" i="2"/>
  <c r="J71" i="2"/>
  <c r="K71" i="2"/>
  <c r="L71" i="2"/>
  <c r="H72" i="2"/>
  <c r="I72" i="2"/>
  <c r="J72" i="2"/>
  <c r="K72" i="2"/>
  <c r="L72" i="2"/>
  <c r="H73" i="2"/>
  <c r="I73" i="2"/>
  <c r="J73" i="2"/>
  <c r="K73" i="2"/>
  <c r="L73" i="2"/>
  <c r="L62" i="2" l="1"/>
  <c r="K62" i="2"/>
  <c r="J62" i="2"/>
  <c r="I62" i="2"/>
  <c r="H62" i="2"/>
  <c r="G10" i="2" l="1"/>
  <c r="D35" i="7" l="1"/>
  <c r="F37" i="7" l="1"/>
  <c r="C35" i="7" l="1"/>
  <c r="C36" i="7" s="1"/>
  <c r="D36" i="7"/>
  <c r="E35" i="7"/>
  <c r="E36" i="7" s="1"/>
  <c r="C5" i="5" l="1"/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5" i="7"/>
  <c r="D23" i="5" l="1"/>
  <c r="E23" i="5"/>
  <c r="G44" i="8" l="1"/>
  <c r="K5" i="6" l="1"/>
  <c r="J5" i="6"/>
  <c r="D5" i="6"/>
  <c r="E5" i="6"/>
  <c r="F5" i="6" s="1"/>
  <c r="C5" i="6"/>
  <c r="H44" i="8" l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K35" i="8"/>
  <c r="L39" i="8" s="1"/>
  <c r="J35" i="8"/>
  <c r="E35" i="8"/>
  <c r="D35" i="8"/>
  <c r="C35" i="8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K26" i="8"/>
  <c r="J26" i="8"/>
  <c r="E26" i="8"/>
  <c r="D26" i="8"/>
  <c r="C26" i="8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H6" i="8"/>
  <c r="K5" i="8"/>
  <c r="J5" i="8"/>
  <c r="E5" i="8"/>
  <c r="D5" i="8"/>
  <c r="C5" i="8"/>
  <c r="G44" i="6"/>
  <c r="H44" i="6" s="1"/>
  <c r="K35" i="6"/>
  <c r="L42" i="6" s="1"/>
  <c r="J35" i="6"/>
  <c r="G37" i="6"/>
  <c r="H37" i="6" s="1"/>
  <c r="G38" i="6"/>
  <c r="H38" i="6" s="1"/>
  <c r="G39" i="6"/>
  <c r="H39" i="6" s="1"/>
  <c r="G40" i="6"/>
  <c r="H40" i="6" s="1"/>
  <c r="G41" i="6"/>
  <c r="H41" i="6" s="1"/>
  <c r="G42" i="6"/>
  <c r="H42" i="6" s="1"/>
  <c r="G36" i="6"/>
  <c r="H36" i="6" s="1"/>
  <c r="D35" i="6"/>
  <c r="E35" i="6"/>
  <c r="C35" i="6"/>
  <c r="G28" i="6"/>
  <c r="H28" i="6" s="1"/>
  <c r="G29" i="6"/>
  <c r="H29" i="6" s="1"/>
  <c r="G30" i="6"/>
  <c r="H30" i="6" s="1"/>
  <c r="G31" i="6"/>
  <c r="H31" i="6" s="1"/>
  <c r="G32" i="6"/>
  <c r="H32" i="6" s="1"/>
  <c r="G33" i="6"/>
  <c r="H33" i="6" s="1"/>
  <c r="G27" i="6"/>
  <c r="H27" i="6" s="1"/>
  <c r="G7" i="6"/>
  <c r="H7" i="6" s="1"/>
  <c r="G8" i="6"/>
  <c r="H8" i="6" s="1"/>
  <c r="G9" i="6"/>
  <c r="H9" i="6" s="1"/>
  <c r="G10" i="6"/>
  <c r="H10" i="6" s="1"/>
  <c r="G11" i="6"/>
  <c r="H11" i="6" s="1"/>
  <c r="G24" i="6"/>
  <c r="H24" i="6" s="1"/>
  <c r="G12" i="6"/>
  <c r="H12" i="6" s="1"/>
  <c r="G13" i="6"/>
  <c r="H13" i="6" s="1"/>
  <c r="G14" i="6"/>
  <c r="H14" i="6" s="1"/>
  <c r="G15" i="6"/>
  <c r="H15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6" i="6"/>
  <c r="H6" i="6" s="1"/>
  <c r="K26" i="6"/>
  <c r="J26" i="6"/>
  <c r="E26" i="6"/>
  <c r="F26" i="6" s="1"/>
  <c r="D26" i="6"/>
  <c r="C26" i="6"/>
  <c r="L31" i="6" l="1"/>
  <c r="L27" i="6"/>
  <c r="L27" i="8"/>
  <c r="L29" i="8"/>
  <c r="L28" i="8"/>
  <c r="L32" i="8"/>
  <c r="L33" i="8"/>
  <c r="L30" i="8"/>
  <c r="L31" i="8"/>
  <c r="F6" i="8"/>
  <c r="F14" i="8"/>
  <c r="F22" i="8"/>
  <c r="F7" i="8"/>
  <c r="F15" i="8"/>
  <c r="F23" i="8"/>
  <c r="F19" i="8"/>
  <c r="F12" i="8"/>
  <c r="F8" i="8"/>
  <c r="F16" i="8"/>
  <c r="F24" i="8"/>
  <c r="F10" i="8"/>
  <c r="F21" i="8"/>
  <c r="F9" i="8"/>
  <c r="F17" i="8"/>
  <c r="F18" i="8"/>
  <c r="F20" i="8"/>
  <c r="F13" i="8"/>
  <c r="F11" i="8"/>
  <c r="F33" i="6"/>
  <c r="F27" i="8"/>
  <c r="F32" i="8"/>
  <c r="F28" i="8"/>
  <c r="F33" i="8"/>
  <c r="F29" i="8"/>
  <c r="F31" i="8"/>
  <c r="F30" i="8"/>
  <c r="L40" i="8"/>
  <c r="L42" i="8"/>
  <c r="L37" i="8"/>
  <c r="G35" i="8"/>
  <c r="H35" i="8" s="1"/>
  <c r="F37" i="8"/>
  <c r="F38" i="8"/>
  <c r="F42" i="8"/>
  <c r="F39" i="8"/>
  <c r="F36" i="8"/>
  <c r="F40" i="8"/>
  <c r="F41" i="8"/>
  <c r="F38" i="6"/>
  <c r="F36" i="6"/>
  <c r="F39" i="6"/>
  <c r="F37" i="6"/>
  <c r="F40" i="6"/>
  <c r="F41" i="6"/>
  <c r="F42" i="6"/>
  <c r="L21" i="8"/>
  <c r="G5" i="8"/>
  <c r="H5" i="8" s="1"/>
  <c r="L6" i="8"/>
  <c r="L8" i="8"/>
  <c r="L10" i="8"/>
  <c r="L12" i="8"/>
  <c r="L14" i="8"/>
  <c r="L16" i="8"/>
  <c r="L18" i="8"/>
  <c r="L20" i="8"/>
  <c r="L22" i="8"/>
  <c r="L24" i="8"/>
  <c r="L41" i="8"/>
  <c r="L15" i="8"/>
  <c r="G26" i="8"/>
  <c r="H26" i="8" s="1"/>
  <c r="L36" i="8"/>
  <c r="L7" i="8"/>
  <c r="L9" i="8"/>
  <c r="L11" i="8"/>
  <c r="L13" i="8"/>
  <c r="L17" i="8"/>
  <c r="L19" i="8"/>
  <c r="L23" i="8"/>
  <c r="L38" i="8"/>
  <c r="L30" i="6"/>
  <c r="L29" i="6"/>
  <c r="L28" i="6"/>
  <c r="G35" i="6"/>
  <c r="H35" i="6" s="1"/>
  <c r="L41" i="6"/>
  <c r="L40" i="6"/>
  <c r="L39" i="6"/>
  <c r="L38" i="6"/>
  <c r="L37" i="6"/>
  <c r="L36" i="6"/>
  <c r="L33" i="6"/>
  <c r="L32" i="6"/>
  <c r="F32" i="6"/>
  <c r="F31" i="6"/>
  <c r="F30" i="6"/>
  <c r="F29" i="6"/>
  <c r="F28" i="6"/>
  <c r="F27" i="6"/>
  <c r="G26" i="6"/>
  <c r="H26" i="6" s="1"/>
  <c r="L44" i="8" l="1"/>
  <c r="F26" i="8"/>
  <c r="F44" i="8"/>
  <c r="L35" i="8"/>
  <c r="L26" i="8"/>
  <c r="L5" i="8"/>
  <c r="F5" i="8"/>
  <c r="F35" i="8"/>
  <c r="G46" i="8"/>
  <c r="H46" i="8" s="1"/>
  <c r="L24" i="6"/>
  <c r="L19" i="6"/>
  <c r="L12" i="6"/>
  <c r="L20" i="6"/>
  <c r="L44" i="6"/>
  <c r="L13" i="6"/>
  <c r="L21" i="6"/>
  <c r="L7" i="6"/>
  <c r="L14" i="6"/>
  <c r="L22" i="6"/>
  <c r="L8" i="6"/>
  <c r="L15" i="6"/>
  <c r="L23" i="6"/>
  <c r="L9" i="6"/>
  <c r="L16" i="6"/>
  <c r="L6" i="6"/>
  <c r="L10" i="6"/>
  <c r="L17" i="6"/>
  <c r="L11" i="6"/>
  <c r="L18" i="6"/>
  <c r="F8" i="6"/>
  <c r="F15" i="6"/>
  <c r="F23" i="6"/>
  <c r="F9" i="6"/>
  <c r="F16" i="6"/>
  <c r="F6" i="6"/>
  <c r="F10" i="6"/>
  <c r="F17" i="6"/>
  <c r="F11" i="6"/>
  <c r="F18" i="6"/>
  <c r="F24" i="6"/>
  <c r="F19" i="6"/>
  <c r="F20" i="6"/>
  <c r="F13" i="6"/>
  <c r="F21" i="6"/>
  <c r="F7" i="6"/>
  <c r="F22" i="6"/>
  <c r="F12" i="6"/>
  <c r="F14" i="6"/>
  <c r="G5" i="6"/>
  <c r="H5" i="6" s="1"/>
  <c r="L35" i="6" l="1"/>
  <c r="L5" i="6"/>
  <c r="L26" i="6"/>
  <c r="H46" i="6"/>
  <c r="F35" i="6"/>
  <c r="F44" i="6"/>
  <c r="G11" i="2" l="1"/>
  <c r="G15" i="5" l="1"/>
  <c r="H15" i="5" s="1"/>
  <c r="C73" i="7" l="1"/>
  <c r="C74" i="7" s="1"/>
  <c r="D73" i="7"/>
  <c r="E73" i="7"/>
  <c r="K9" i="5" l="1"/>
  <c r="J9" i="5"/>
  <c r="K5" i="5"/>
  <c r="J5" i="5"/>
  <c r="E17" i="5" l="1"/>
  <c r="D17" i="5"/>
  <c r="C17" i="5"/>
  <c r="G58" i="7" l="1"/>
  <c r="H58" i="7" s="1"/>
  <c r="G59" i="7"/>
  <c r="L58" i="7"/>
  <c r="L59" i="7"/>
  <c r="F58" i="7"/>
  <c r="F59" i="7"/>
  <c r="F75" i="7"/>
  <c r="L14" i="7"/>
  <c r="L15" i="7"/>
  <c r="L16" i="7"/>
  <c r="L17" i="7"/>
  <c r="L18" i="7"/>
  <c r="L19" i="7"/>
  <c r="L20" i="7"/>
  <c r="L21" i="7"/>
  <c r="G14" i="7"/>
  <c r="H14" i="7" s="1"/>
  <c r="G15" i="7"/>
  <c r="H15" i="7" s="1"/>
  <c r="G16" i="7"/>
  <c r="H16" i="7" s="1"/>
  <c r="G17" i="7"/>
  <c r="H17" i="7" s="1"/>
  <c r="G18" i="7"/>
  <c r="H18" i="7" s="1"/>
  <c r="L43" i="7" l="1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B19" i="2" l="1"/>
  <c r="G33" i="5" l="1"/>
  <c r="H33" i="5" s="1"/>
  <c r="G6" i="5"/>
  <c r="H6" i="5" s="1"/>
  <c r="G7" i="5"/>
  <c r="H7" i="5" s="1"/>
  <c r="G10" i="5"/>
  <c r="H10" i="5" s="1"/>
  <c r="G11" i="5"/>
  <c r="H11" i="5" s="1"/>
  <c r="G12" i="5"/>
  <c r="H12" i="5" s="1"/>
  <c r="G13" i="5"/>
  <c r="H13" i="5" s="1"/>
  <c r="G14" i="5"/>
  <c r="H14" i="5" s="1"/>
  <c r="G18" i="5"/>
  <c r="G19" i="5"/>
  <c r="H19" i="5" s="1"/>
  <c r="G21" i="5"/>
  <c r="H21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5" i="5"/>
  <c r="H35" i="5" s="1"/>
  <c r="K23" i="5"/>
  <c r="J23" i="5"/>
  <c r="C23" i="5"/>
  <c r="K17" i="5"/>
  <c r="J17" i="5"/>
  <c r="D9" i="5"/>
  <c r="E9" i="5"/>
  <c r="C9" i="5"/>
  <c r="D5" i="5"/>
  <c r="E5" i="5"/>
  <c r="C34" i="5" l="1"/>
  <c r="C36" i="5" s="1"/>
  <c r="J34" i="5"/>
  <c r="J36" i="5" s="1"/>
  <c r="K34" i="5"/>
  <c r="K36" i="5" s="1"/>
  <c r="D34" i="5"/>
  <c r="D36" i="5" s="1"/>
  <c r="E34" i="5"/>
  <c r="H18" i="5"/>
  <c r="I18" i="5" s="1"/>
  <c r="G9" i="5"/>
  <c r="H9" i="5" s="1"/>
  <c r="G5" i="5"/>
  <c r="H5" i="5" s="1"/>
  <c r="G17" i="5"/>
  <c r="H17" i="5" s="1"/>
  <c r="G23" i="5"/>
  <c r="H23" i="5" s="1"/>
  <c r="C19" i="2"/>
  <c r="D19" i="2"/>
  <c r="E19" i="2"/>
  <c r="F19" i="2"/>
  <c r="L5" i="5" l="1"/>
  <c r="L11" i="5"/>
  <c r="L12" i="5"/>
  <c r="L13" i="5"/>
  <c r="L14" i="5"/>
  <c r="L15" i="5"/>
  <c r="L10" i="5"/>
  <c r="L18" i="5"/>
  <c r="L35" i="5"/>
  <c r="L21" i="5"/>
  <c r="L6" i="5"/>
  <c r="L25" i="5"/>
  <c r="L23" i="5"/>
  <c r="L19" i="5"/>
  <c r="L33" i="5"/>
  <c r="L24" i="5"/>
  <c r="L29" i="5"/>
  <c r="L26" i="5"/>
  <c r="L9" i="5"/>
  <c r="L31" i="5"/>
  <c r="L17" i="5"/>
  <c r="L30" i="5"/>
  <c r="L36" i="5"/>
  <c r="L28" i="5"/>
  <c r="L7" i="5"/>
  <c r="L27" i="5"/>
  <c r="L34" i="5"/>
  <c r="E36" i="5"/>
  <c r="F5" i="5" s="1"/>
  <c r="G34" i="5"/>
  <c r="H34" i="5" s="1"/>
  <c r="F6" i="5" l="1"/>
  <c r="F7" i="5"/>
  <c r="F31" i="5"/>
  <c r="F29" i="5"/>
  <c r="F27" i="5"/>
  <c r="F25" i="5"/>
  <c r="F24" i="5"/>
  <c r="F30" i="5"/>
  <c r="F28" i="5"/>
  <c r="F21" i="5"/>
  <c r="F26" i="5"/>
  <c r="F14" i="5"/>
  <c r="F15" i="5"/>
  <c r="F11" i="5"/>
  <c r="F12" i="5"/>
  <c r="F13" i="5"/>
  <c r="F10" i="5"/>
  <c r="F18" i="5"/>
  <c r="F17" i="5"/>
  <c r="F33" i="5"/>
  <c r="F23" i="5"/>
  <c r="F19" i="5"/>
  <c r="F35" i="5"/>
  <c r="F36" i="5"/>
  <c r="F34" i="5"/>
  <c r="G36" i="5"/>
  <c r="H36" i="5" s="1"/>
  <c r="F9" i="5"/>
  <c r="C18" i="2" l="1"/>
  <c r="D18" i="2"/>
  <c r="E18" i="2"/>
  <c r="F18" i="2"/>
  <c r="B18" i="2"/>
  <c r="F44" i="7" l="1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43" i="7"/>
  <c r="L75" i="7"/>
  <c r="K73" i="7"/>
  <c r="K74" i="7" s="1"/>
  <c r="L74" i="7" s="1"/>
  <c r="J73" i="7"/>
  <c r="J74" i="7" s="1"/>
  <c r="G75" i="7"/>
  <c r="H75" i="7" s="1"/>
  <c r="G72" i="7"/>
  <c r="H72" i="7" s="1"/>
  <c r="G71" i="7"/>
  <c r="H71" i="7" s="1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64" i="7"/>
  <c r="H64" i="7" s="1"/>
  <c r="G63" i="7"/>
  <c r="H63" i="7" s="1"/>
  <c r="G62" i="7"/>
  <c r="H62" i="7" s="1"/>
  <c r="G61" i="7"/>
  <c r="H61" i="7" s="1"/>
  <c r="G60" i="7"/>
  <c r="H60" i="7" s="1"/>
  <c r="H59" i="7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E74" i="7"/>
  <c r="D74" i="7"/>
  <c r="L37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13" i="7"/>
  <c r="L12" i="7"/>
  <c r="L11" i="7"/>
  <c r="L10" i="7"/>
  <c r="L9" i="7"/>
  <c r="L8" i="7"/>
  <c r="L7" i="7"/>
  <c r="L6" i="7"/>
  <c r="L5" i="7"/>
  <c r="J35" i="7"/>
  <c r="K35" i="7"/>
  <c r="L35" i="7" s="1"/>
  <c r="F74" i="7" l="1"/>
  <c r="G74" i="7"/>
  <c r="H74" i="7" s="1"/>
  <c r="F73" i="7"/>
  <c r="G73" i="7"/>
  <c r="H73" i="7" s="1"/>
  <c r="L73" i="7"/>
  <c r="K36" i="7"/>
  <c r="L36" i="7" s="1"/>
  <c r="J36" i="7"/>
  <c r="G37" i="7"/>
  <c r="H37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5" i="7"/>
  <c r="H5" i="7" s="1"/>
  <c r="F36" i="7" l="1"/>
  <c r="F35" i="7"/>
  <c r="G35" i="7"/>
  <c r="H35" i="7" s="1"/>
  <c r="G36" i="7" l="1"/>
  <c r="H36" i="7" s="1"/>
  <c r="C17" i="2" l="1"/>
  <c r="D17" i="2"/>
  <c r="E17" i="2"/>
  <c r="F17" i="2"/>
  <c r="B17" i="2"/>
  <c r="C16" i="2" l="1"/>
  <c r="D16" i="2"/>
  <c r="E16" i="2"/>
  <c r="F16" i="2"/>
  <c r="B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Nurafizah Paumil</author>
  </authors>
  <commentList>
    <comment ref="B3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Nurafizah Paumil:</t>
        </r>
        <r>
          <rPr>
            <sz val="9"/>
            <color indexed="81"/>
            <rFont val="Tahoma"/>
            <family val="2"/>
          </rPr>
          <t xml:space="preserve">
Senarai sektor perlu ikut ranking cumulative, contoh - Jan-Nov 2023.</t>
        </r>
      </text>
    </comment>
    <comment ref="B4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Nurafizah Paumil:</t>
        </r>
        <r>
          <rPr>
            <sz val="9"/>
            <color indexed="81"/>
            <rFont val="Tahoma"/>
            <family val="2"/>
          </rPr>
          <t xml:space="preserve">
highlight kuning (other) perlu kekalkan kedudukan paling bawah manakala yg lain perlu ikut ranking data cumulative bulanan.</t>
        </r>
      </text>
    </comment>
  </commentList>
</comments>
</file>

<file path=xl/sharedStrings.xml><?xml version="1.0" encoding="utf-8"?>
<sst xmlns="http://schemas.openxmlformats.org/spreadsheetml/2006/main" count="374" uniqueCount="188">
  <si>
    <t>Annual Change (%)</t>
  </si>
  <si>
    <t>Country</t>
  </si>
  <si>
    <t xml:space="preserve">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</si>
  <si>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</si>
  <si>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</si>
  <si>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</si>
  <si>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</si>
  <si>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</si>
  <si>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</si>
  <si>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</si>
  <si>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</si>
  <si>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</si>
  <si>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</si>
  <si>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</si>
  <si>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</si>
  <si>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</si>
  <si>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</si>
  <si>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</si>
  <si>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</si>
  <si>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</si>
  <si>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</si>
  <si>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</si>
  <si>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</si>
  <si>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</si>
  <si>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</si>
  <si>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</si>
  <si>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</si>
  <si>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</si>
  <si>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</si>
  <si>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</si>
  <si>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</si>
  <si>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</si>
  <si>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</si>
  <si>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Other Countries</t>
  </si>
  <si>
    <t>Total Exports</t>
  </si>
  <si>
    <t>PERIOD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</si>
  <si>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</si>
  <si>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</si>
  <si>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</si>
  <si>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</si>
  <si>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</si>
  <si>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</si>
  <si>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</si>
  <si>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</si>
  <si>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</si>
  <si>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</si>
  <si>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</si>
  <si>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</si>
  <si>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</si>
  <si>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</si>
  <si>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</si>
  <si>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</si>
  <si>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MANUFACTURING </t>
  </si>
  <si>
    <t xml:space="preserve"> AGRICULTURE </t>
  </si>
  <si>
    <t xml:space="preserve"> MINING</t>
  </si>
  <si>
    <t>Others</t>
  </si>
  <si>
    <t>Total Imports</t>
  </si>
  <si>
    <t>Electrical &amp; Electronic  Products (E&amp;E)</t>
  </si>
  <si>
    <t>Petroleum Products</t>
  </si>
  <si>
    <t>Transport Equipment</t>
  </si>
  <si>
    <t>Manufacture Of Metal</t>
  </si>
  <si>
    <t>Processed Food</t>
  </si>
  <si>
    <t>Optical &amp; Scientific Equipment</t>
  </si>
  <si>
    <t>Other Manufactures</t>
  </si>
  <si>
    <t>Manufacture Of Plastics</t>
  </si>
  <si>
    <t>Paper &amp; Pulp Products</t>
  </si>
  <si>
    <t>Rubber Products</t>
  </si>
  <si>
    <t>Non-Metallic Mineral Products</t>
  </si>
  <si>
    <t>Palm Oil-Based Manufactured Products</t>
  </si>
  <si>
    <t>Wood Products</t>
  </si>
  <si>
    <t>Jewellery</t>
  </si>
  <si>
    <t>Beverages &amp; Tobacco</t>
  </si>
  <si>
    <t>Natural Rubber</t>
  </si>
  <si>
    <t>Seafood, fresh, chilled or frozen</t>
  </si>
  <si>
    <t>Other Vegetables Oil</t>
  </si>
  <si>
    <t>Sawn Timber &amp; Moulding</t>
  </si>
  <si>
    <t>Sawlog</t>
  </si>
  <si>
    <t>Crude Petroleum</t>
  </si>
  <si>
    <t>Other Mining</t>
  </si>
  <si>
    <t>Liquefied Natural Gas (LNG)</t>
  </si>
  <si>
    <t>Tin</t>
  </si>
  <si>
    <t>BEC Category</t>
  </si>
  <si>
    <t>Goods n.e.s.</t>
  </si>
  <si>
    <t>Capital good (except transport equipment)</t>
  </si>
  <si>
    <t>Transport equipment, industrial</t>
  </si>
  <si>
    <t>Durables</t>
  </si>
  <si>
    <t>Food &amp; beverages, primary, mainly for household consumption</t>
  </si>
  <si>
    <t>Food &amp; beverages, process, mainly for household consumption</t>
  </si>
  <si>
    <t>Non-durables</t>
  </si>
  <si>
    <t>Semi-durables</t>
  </si>
  <si>
    <t>Transport equipment, non-industrial</t>
  </si>
  <si>
    <t>Fuel &amp; lubricants, processed motor spirit</t>
  </si>
  <si>
    <t>Transport equipment, passenger motor cars</t>
  </si>
  <si>
    <t>Food &amp; beverages, primary, mainly for industries</t>
  </si>
  <si>
    <t>Food &amp; beverages, processed, mainly for industries</t>
  </si>
  <si>
    <t>Fuel &amp; lubricants, primary</t>
  </si>
  <si>
    <t>Fuel &amp; lubricants, processed, other</t>
  </si>
  <si>
    <t>Industrial supplies, n.e.s. primary</t>
  </si>
  <si>
    <t>Industrial supplies, n.e.s. processed</t>
  </si>
  <si>
    <t>Parts and accessories of capital goods (except transport equipment)</t>
  </si>
  <si>
    <t>Parts and accessories of transport equipment</t>
  </si>
  <si>
    <t>Exports</t>
  </si>
  <si>
    <t>Domestic Exports</t>
  </si>
  <si>
    <t>Imports</t>
  </si>
  <si>
    <t>Total Trade</t>
  </si>
  <si>
    <t>Balance of Trade</t>
  </si>
  <si>
    <t>Annual Change</t>
  </si>
  <si>
    <t>Top 30 Country</t>
  </si>
  <si>
    <t>Re-exports</t>
  </si>
  <si>
    <t>Gross Imports</t>
  </si>
  <si>
    <t>Retain Imports</t>
  </si>
  <si>
    <t>Transaction Below RM5,000</t>
  </si>
  <si>
    <t>Intermediate Goods</t>
  </si>
  <si>
    <t>Dual Use Goods</t>
  </si>
  <si>
    <t>Consumption Goods</t>
  </si>
  <si>
    <t>Capital Goods</t>
  </si>
  <si>
    <t>Share
 (%)</t>
  </si>
  <si>
    <t>2020</t>
  </si>
  <si>
    <t>2021</t>
  </si>
  <si>
    <t>Rank</t>
  </si>
  <si>
    <t>Value RM million</t>
  </si>
  <si>
    <t>Value RM million (FOB)</t>
  </si>
  <si>
    <t>Value RM million (CIF)</t>
  </si>
  <si>
    <t>Val RM million (CIF)</t>
  </si>
  <si>
    <t>Table II: Exports by Country Destination</t>
  </si>
  <si>
    <t>Table III: Imports by Country of Origin</t>
  </si>
  <si>
    <t>Table  I : Exports, Domestic Exports, Imports, Total Trade And Balance of Trade</t>
  </si>
  <si>
    <t xml:space="preserve">Table IV: Exports by Sector and Sub-sector </t>
  </si>
  <si>
    <t>Table V: Imports by Sector and Sub-sector</t>
  </si>
  <si>
    <t>Val RM million (FOB)</t>
  </si>
  <si>
    <t>-</t>
  </si>
  <si>
    <t>Sector and Sub-sector</t>
  </si>
  <si>
    <t>Table VI: Imports by End Use &amp; Broad Economic Categories (BEC) Classification</t>
  </si>
  <si>
    <t>2022</t>
  </si>
  <si>
    <t>Other Agricultures</t>
  </si>
  <si>
    <t>Metalliferous Ores and Metal Scrap</t>
  </si>
  <si>
    <t>Other Agriculture</t>
  </si>
  <si>
    <t>Crude Fertilizers And Crude Minerals</t>
  </si>
  <si>
    <t>Singapore</t>
  </si>
  <si>
    <t>China</t>
  </si>
  <si>
    <t>United States</t>
  </si>
  <si>
    <t>Hong Kong</t>
  </si>
  <si>
    <t>Japan</t>
  </si>
  <si>
    <t>Thailand</t>
  </si>
  <si>
    <t>Korea, Republic Of</t>
  </si>
  <si>
    <t>Australia</t>
  </si>
  <si>
    <t>Indonesia</t>
  </si>
  <si>
    <t>Viet Nam</t>
  </si>
  <si>
    <t>India</t>
  </si>
  <si>
    <t>Taiwan, Province Of China</t>
  </si>
  <si>
    <t>Philippines</t>
  </si>
  <si>
    <t>Mexico</t>
  </si>
  <si>
    <t>Turkiye</t>
  </si>
  <si>
    <t>United Arab Emirates</t>
  </si>
  <si>
    <t>Bangladesh</t>
  </si>
  <si>
    <t>United Kingdom</t>
  </si>
  <si>
    <t>New Zealand</t>
  </si>
  <si>
    <t>Saudi Arabia</t>
  </si>
  <si>
    <t>Brunei Darussalam</t>
  </si>
  <si>
    <t>Brazil</t>
  </si>
  <si>
    <t>Myanmar</t>
  </si>
  <si>
    <t>Canada</t>
  </si>
  <si>
    <t>Pakistan</t>
  </si>
  <si>
    <t>South Africa</t>
  </si>
  <si>
    <t>Switzerland</t>
  </si>
  <si>
    <t>Kenya</t>
  </si>
  <si>
    <t>Russian Federation</t>
  </si>
  <si>
    <t>Argentina</t>
  </si>
  <si>
    <t>Cote D'Ivoire</t>
  </si>
  <si>
    <t>Oman</t>
  </si>
  <si>
    <t>E.U.</t>
  </si>
  <si>
    <t>Jan
2024</t>
  </si>
  <si>
    <t>Iraq</t>
  </si>
  <si>
    <t>Cameroon</t>
  </si>
  <si>
    <t>Gabon</t>
  </si>
  <si>
    <t>Chemical And Chemical Products (Exclude Plastics In Non-Primary Forms)</t>
  </si>
  <si>
    <t>Machinery, Equipment And Parts</t>
  </si>
  <si>
    <t>Iron And Steel Products</t>
  </si>
  <si>
    <t>Textiles,  Apparels And Footwear</t>
  </si>
  <si>
    <t>Palm Oil and Palm-Based Products</t>
  </si>
  <si>
    <t>Condensates and other petroleum oil</t>
  </si>
  <si>
    <t>2023 (JAN-FEB)</t>
  </si>
  <si>
    <t>2024 (JAN-FEB)</t>
  </si>
  <si>
    <t>Feb
2023</t>
  </si>
  <si>
    <t>Feb
2024</t>
  </si>
  <si>
    <t>Jan-Feb
2023</t>
  </si>
  <si>
    <t>Jan-Feb
2024</t>
  </si>
  <si>
    <t>Cambodia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</si>
</sst>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-* #,##0.0_-;\-* #,##0.0_-;_-* &quot;-&quot;??_-;_-@_-"/>
    <numFmt numFmtId="169" formatCode="_(* #,##0.0_);_(* \(#,##0.0\);_(* &quot;-&quot;_);_(@_)"/>
    <numFmt numFmtId="170" formatCode="_(* #,##0.0_);_(* \(#,##0.0\);_(* &quot;-&quot;??_);_(@_)"/>
    <numFmt numFmtId="171" formatCode="0.0%"/>
    <numFmt numFmtId="172" formatCode="_(* #,##0_);_(* \(#,##0\);_(* &quot;-&quot;??_);_(@_)"/>
    <numFmt numFmtId="173" formatCode="0.00_)"/>
    <numFmt numFmtId="174" formatCode="#,##0.0_);\(#,##0.0\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name val="Helv"/>
    </font>
    <font>
      <sz val="12"/>
      <name val="Helv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Nirmala UI"/>
      <family val="2"/>
    </font>
    <font>
      <sz val="9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12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3" fillId="0" borderId="0"/>
    <xf numFmtId="0" fontId="21" fillId="0" borderId="0"/>
    <xf numFmtId="0" fontId="1" fillId="0" borderId="0"/>
    <xf numFmtId="0" fontId="1" fillId="0" borderId="0"/>
    <xf numFmtId="174" fontId="24" fillId="0" borderId="0"/>
    <xf numFmtId="0" fontId="2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5" applyNumberFormat="0" applyAlignment="0" applyProtection="0"/>
    <xf numFmtId="0" fontId="33" fillId="10" borderId="6" applyNumberFormat="0" applyAlignment="0" applyProtection="0"/>
    <xf numFmtId="0" fontId="34" fillId="10" borderId="5" applyNumberFormat="0" applyAlignment="0" applyProtection="0"/>
    <xf numFmtId="0" fontId="35" fillId="0" borderId="7" applyNumberFormat="0" applyFill="0" applyAlignment="0" applyProtection="0"/>
    <xf numFmtId="0" fontId="36" fillId="1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5" fillId="0" borderId="0" xfId="2" applyFont="1" applyAlignment="1">
      <alignment vertical="center"/>
    </xf>
    <xf numFmtId="0" fontId="5" fillId="0" borderId="0" xfId="2" applyFont="1"/>
    <xf numFmtId="0" fontId="6" fillId="0" borderId="0" xfId="2" applyFont="1"/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right" vertical="center" wrapText="1"/>
    </xf>
    <xf numFmtId="0" fontId="11" fillId="0" borderId="0" xfId="3" applyFont="1" applyAlignment="1">
      <alignment horizontal="left" wrapText="1"/>
    </xf>
    <xf numFmtId="0" fontId="12" fillId="0" borderId="0" xfId="2" applyFont="1" applyAlignment="1">
      <alignment horizontal="center" vertical="center" wrapText="1"/>
    </xf>
    <xf numFmtId="170" fontId="12" fillId="0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43" fontId="8" fillId="2" borderId="0" xfId="1" applyFont="1" applyFill="1" applyBorder="1" applyAlignment="1">
      <alignment horizont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2" borderId="0" xfId="7" quotePrefix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171" fontId="16" fillId="0" borderId="0" xfId="6" applyNumberFormat="1" applyFont="1"/>
    <xf numFmtId="167" fontId="6" fillId="0" borderId="0" xfId="1" applyNumberFormat="1" applyFont="1" applyFill="1" applyBorder="1"/>
    <xf numFmtId="167" fontId="5" fillId="0" borderId="0" xfId="1" applyNumberFormat="1" applyFont="1" applyFill="1" applyBorder="1" applyAlignment="1">
      <alignment vertical="center"/>
    </xf>
    <xf numFmtId="167" fontId="8" fillId="2" borderId="0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right" vertical="center" wrapText="1"/>
    </xf>
    <xf numFmtId="167" fontId="11" fillId="0" borderId="0" xfId="1" applyNumberFormat="1" applyFont="1" applyFill="1" applyBorder="1" applyAlignment="1">
      <alignment horizontal="right" wrapText="1"/>
    </xf>
    <xf numFmtId="0" fontId="14" fillId="0" borderId="0" xfId="0" applyFont="1" applyAlignment="1">
      <alignment horizontal="left" vertical="center" readingOrder="1"/>
    </xf>
    <xf numFmtId="0" fontId="2" fillId="2" borderId="0" xfId="0" applyFont="1" applyFill="1"/>
    <xf numFmtId="0" fontId="8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167" fontId="15" fillId="0" borderId="0" xfId="0" applyNumberFormat="1" applyFont="1"/>
    <xf numFmtId="0" fontId="6" fillId="0" borderId="0" xfId="3" applyFont="1" applyAlignment="1">
      <alignment horizontal="left" vertical="top"/>
    </xf>
    <xf numFmtId="167" fontId="2" fillId="0" borderId="0" xfId="1" applyNumberFormat="1" applyFont="1" applyFill="1" applyBorder="1" applyAlignment="1">
      <alignment horizontal="right" vertical="top" wrapText="1"/>
    </xf>
    <xf numFmtId="167" fontId="10" fillId="0" borderId="0" xfId="1" applyNumberFormat="1" applyFont="1" applyFill="1" applyBorder="1" applyAlignment="1">
      <alignment horizontal="right" vertical="top" wrapText="1"/>
    </xf>
    <xf numFmtId="0" fontId="6" fillId="0" borderId="0" xfId="2" applyFont="1" applyAlignment="1">
      <alignment vertical="top"/>
    </xf>
    <xf numFmtId="170" fontId="10" fillId="0" borderId="0" xfId="4" applyNumberFormat="1" applyFont="1" applyFill="1" applyBorder="1" applyAlignment="1">
      <alignment horizontal="right" vertical="top" wrapText="1"/>
    </xf>
    <xf numFmtId="167" fontId="6" fillId="0" borderId="0" xfId="1" applyNumberFormat="1" applyFont="1" applyFill="1" applyBorder="1" applyAlignment="1">
      <alignment horizontal="right" vertical="top" wrapText="1"/>
    </xf>
    <xf numFmtId="167" fontId="6" fillId="0" borderId="0" xfId="1" applyNumberFormat="1" applyFont="1" applyFill="1" applyBorder="1" applyAlignment="1">
      <alignment vertical="top"/>
    </xf>
    <xf numFmtId="0" fontId="3" fillId="4" borderId="0" xfId="0" applyFont="1" applyFill="1" applyAlignment="1">
      <alignment horizontal="left"/>
    </xf>
    <xf numFmtId="167" fontId="3" fillId="4" borderId="0" xfId="1" applyNumberFormat="1" applyFont="1" applyFill="1" applyBorder="1"/>
    <xf numFmtId="0" fontId="3" fillId="4" borderId="0" xfId="0" applyFont="1" applyFill="1"/>
    <xf numFmtId="0" fontId="13" fillId="4" borderId="0" xfId="0" applyFont="1" applyFill="1" applyAlignment="1">
      <alignment horizontal="left"/>
    </xf>
    <xf numFmtId="0" fontId="13" fillId="4" borderId="0" xfId="0" applyFont="1" applyFill="1"/>
    <xf numFmtId="170" fontId="10" fillId="0" borderId="0" xfId="4" quotePrefix="1" applyNumberFormat="1" applyFont="1" applyFill="1" applyBorder="1" applyAlignment="1">
      <alignment horizontal="right" vertical="top" wrapText="1"/>
    </xf>
    <xf numFmtId="167" fontId="18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/>
    <xf numFmtId="168" fontId="19" fillId="5" borderId="0" xfId="1" applyNumberFormat="1" applyFont="1" applyFill="1" applyBorder="1" applyAlignment="1"/>
    <xf numFmtId="170" fontId="19" fillId="5" borderId="0" xfId="1" applyNumberFormat="1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wrapText="1"/>
    </xf>
    <xf numFmtId="167" fontId="2" fillId="3" borderId="0" xfId="1" applyNumberFormat="1" applyFont="1" applyFill="1" applyBorder="1" applyAlignment="1"/>
    <xf numFmtId="168" fontId="2" fillId="3" borderId="0" xfId="1" applyNumberFormat="1" applyFont="1" applyFill="1" applyBorder="1" applyAlignment="1"/>
    <xf numFmtId="170" fontId="2" fillId="3" borderId="0" xfId="1" applyNumberFormat="1" applyFont="1" applyFill="1" applyBorder="1" applyAlignment="1"/>
    <xf numFmtId="172" fontId="2" fillId="3" borderId="0" xfId="1" applyNumberFormat="1" applyFont="1" applyFill="1" applyBorder="1" applyAlignment="1"/>
    <xf numFmtId="172" fontId="19" fillId="5" borderId="0" xfId="1" applyNumberFormat="1" applyFont="1" applyFill="1" applyBorder="1" applyAlignment="1"/>
    <xf numFmtId="167" fontId="18" fillId="0" borderId="0" xfId="1" applyNumberFormat="1" applyFont="1" applyFill="1" applyBorder="1" applyAlignment="1">
      <alignment horizontal="left"/>
    </xf>
    <xf numFmtId="167" fontId="19" fillId="0" borderId="0" xfId="1" applyNumberFormat="1" applyFont="1" applyFill="1" applyBorder="1" applyAlignment="1"/>
    <xf numFmtId="168" fontId="19" fillId="0" borderId="0" xfId="1" applyNumberFormat="1" applyFont="1" applyFill="1" applyBorder="1" applyAlignment="1"/>
    <xf numFmtId="170" fontId="19" fillId="0" borderId="0" xfId="1" applyNumberFormat="1" applyFont="1" applyFill="1" applyBorder="1" applyAlignment="1"/>
    <xf numFmtId="172" fontId="19" fillId="0" borderId="0" xfId="1" applyNumberFormat="1" applyFont="1" applyFill="1" applyBorder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167" fontId="19" fillId="4" borderId="0" xfId="1" applyNumberFormat="1" applyFont="1" applyFill="1" applyBorder="1" applyAlignment="1"/>
    <xf numFmtId="168" fontId="19" fillId="4" borderId="0" xfId="1" applyNumberFormat="1" applyFont="1" applyFill="1" applyBorder="1" applyAlignment="1"/>
    <xf numFmtId="170" fontId="19" fillId="4" borderId="0" xfId="1" applyNumberFormat="1" applyFont="1" applyFill="1" applyBorder="1" applyAlignment="1"/>
    <xf numFmtId="167" fontId="13" fillId="4" borderId="0" xfId="1" applyNumberFormat="1" applyFont="1" applyFill="1" applyBorder="1" applyAlignment="1"/>
    <xf numFmtId="170" fontId="13" fillId="4" borderId="0" xfId="1" applyNumberFormat="1" applyFont="1" applyFill="1" applyBorder="1" applyAlignment="1"/>
    <xf numFmtId="168" fontId="13" fillId="4" borderId="0" xfId="1" applyNumberFormat="1" applyFont="1" applyFill="1" applyBorder="1" applyAlignment="1"/>
    <xf numFmtId="167" fontId="16" fillId="0" borderId="0" xfId="0" applyNumberFormat="1" applyFont="1"/>
    <xf numFmtId="171" fontId="16" fillId="0" borderId="0" xfId="6" applyNumberFormat="1" applyFont="1" applyBorder="1"/>
    <xf numFmtId="167" fontId="18" fillId="0" borderId="0" xfId="1" applyNumberFormat="1" applyFont="1" applyBorder="1"/>
    <xf numFmtId="167" fontId="2" fillId="3" borderId="0" xfId="1" applyNumberFormat="1" applyFont="1" applyFill="1" applyBorder="1"/>
    <xf numFmtId="168" fontId="2" fillId="3" borderId="0" xfId="1" applyNumberFormat="1" applyFont="1" applyFill="1" applyBorder="1"/>
    <xf numFmtId="169" fontId="2" fillId="3" borderId="0" xfId="0" applyNumberFormat="1" applyFont="1" applyFill="1"/>
    <xf numFmtId="170" fontId="2" fillId="3" borderId="0" xfId="1" applyNumberFormat="1" applyFont="1" applyFill="1" applyBorder="1"/>
    <xf numFmtId="0" fontId="16" fillId="0" borderId="0" xfId="0" quotePrefix="1" applyFont="1"/>
    <xf numFmtId="167" fontId="18" fillId="5" borderId="0" xfId="1" applyNumberFormat="1" applyFont="1" applyFill="1" applyBorder="1"/>
    <xf numFmtId="167" fontId="19" fillId="5" borderId="0" xfId="1" applyNumberFormat="1" applyFont="1" applyFill="1" applyBorder="1"/>
    <xf numFmtId="168" fontId="19" fillId="5" borderId="0" xfId="1" applyNumberFormat="1" applyFont="1" applyFill="1" applyBorder="1"/>
    <xf numFmtId="169" fontId="19" fillId="5" borderId="0" xfId="0" applyNumberFormat="1" applyFont="1" applyFill="1"/>
    <xf numFmtId="170" fontId="19" fillId="5" borderId="0" xfId="1" applyNumberFormat="1" applyFont="1" applyFill="1" applyBorder="1"/>
    <xf numFmtId="167" fontId="13" fillId="4" borderId="0" xfId="1" applyNumberFormat="1" applyFont="1" applyFill="1" applyBorder="1"/>
    <xf numFmtId="170" fontId="13" fillId="4" borderId="0" xfId="1" applyNumberFormat="1" applyFont="1" applyFill="1" applyBorder="1"/>
    <xf numFmtId="169" fontId="13" fillId="4" borderId="0" xfId="0" applyNumberFormat="1" applyFont="1" applyFill="1"/>
    <xf numFmtId="168" fontId="13" fillId="4" borderId="0" xfId="1" applyNumberFormat="1" applyFont="1" applyFill="1" applyBorder="1"/>
    <xf numFmtId="0" fontId="2" fillId="3" borderId="0" xfId="7" quotePrefix="1" applyFont="1" applyFill="1" applyAlignment="1">
      <alignment horizontal="center"/>
    </xf>
    <xf numFmtId="0" fontId="8" fillId="4" borderId="0" xfId="0" quotePrefix="1" applyFont="1" applyFill="1" applyAlignment="1">
      <alignment horizontal="center"/>
    </xf>
    <xf numFmtId="169" fontId="13" fillId="4" borderId="0" xfId="1" applyNumberFormat="1" applyFont="1" applyFill="1" applyBorder="1"/>
    <xf numFmtId="0" fontId="8" fillId="2" borderId="0" xfId="9" applyFont="1" applyFill="1" applyAlignment="1">
      <alignment vertical="center"/>
    </xf>
    <xf numFmtId="0" fontId="8" fillId="2" borderId="0" xfId="9" applyFont="1" applyFill="1" applyAlignment="1">
      <alignment horizontal="center" vertical="center"/>
    </xf>
    <xf numFmtId="164" fontId="2" fillId="3" borderId="0" xfId="0" applyNumberFormat="1" applyFont="1" applyFill="1"/>
    <xf numFmtId="172" fontId="2" fillId="3" borderId="0" xfId="0" applyNumberFormat="1" applyFont="1" applyFill="1"/>
    <xf numFmtId="43" fontId="16" fillId="0" borderId="0" xfId="1" applyFont="1"/>
    <xf numFmtId="167" fontId="2" fillId="0" borderId="0" xfId="1" applyNumberFormat="1" applyFont="1"/>
    <xf numFmtId="0" fontId="16" fillId="0" borderId="0" xfId="0" applyFont="1" applyAlignment="1">
      <alignment wrapText="1"/>
    </xf>
    <xf numFmtId="168" fontId="2" fillId="3" borderId="0" xfId="1" applyNumberFormat="1" applyFont="1" applyFill="1" applyBorder="1" applyAlignment="1">
      <alignment wrapText="1"/>
    </xf>
    <xf numFmtId="0" fontId="16" fillId="37" borderId="0" xfId="0" applyFont="1" applyFill="1"/>
    <xf numFmtId="167" fontId="43" fillId="38" borderId="0" xfId="1" applyNumberFormat="1" applyFont="1" applyFill="1" applyAlignment="1">
      <alignment horizontal="center" vertical="top"/>
    </xf>
    <xf numFmtId="167" fontId="43" fillId="38" borderId="0" xfId="1" applyNumberFormat="1" applyFont="1" applyFill="1" applyAlignment="1">
      <alignment vertical="top"/>
    </xf>
    <xf numFmtId="1" fontId="2" fillId="0" borderId="0" xfId="0" applyNumberFormat="1" applyFont="1"/>
    <xf numFmtId="164" fontId="13" fillId="4" borderId="0" xfId="1" applyNumberFormat="1" applyFont="1" applyFill="1" applyBorder="1"/>
    <xf numFmtId="167" fontId="2" fillId="0" borderId="0" xfId="1" applyNumberFormat="1" applyFont="1" applyFill="1" applyBorder="1"/>
    <xf numFmtId="168" fontId="2" fillId="0" borderId="0" xfId="1" applyNumberFormat="1" applyFont="1" applyFill="1" applyBorder="1"/>
    <xf numFmtId="169" fontId="2" fillId="0" borderId="0" xfId="1" applyNumberFormat="1" applyFont="1" applyFill="1" applyBorder="1"/>
    <xf numFmtId="170" fontId="2" fillId="0" borderId="0" xfId="1" applyNumberFormat="1" applyFont="1" applyFill="1" applyBorder="1"/>
    <xf numFmtId="164" fontId="2" fillId="0" borderId="0" xfId="1" applyNumberFormat="1" applyFont="1" applyFill="1" applyBorder="1"/>
    <xf numFmtId="169" fontId="2" fillId="0" borderId="0" xfId="0" applyNumberFormat="1" applyFont="1"/>
    <xf numFmtId="167" fontId="2" fillId="0" borderId="0" xfId="1" applyNumberFormat="1" applyFont="1" applyFill="1" applyBorder="1" applyAlignment="1">
      <alignment wrapText="1"/>
    </xf>
    <xf numFmtId="168" fontId="2" fillId="0" borderId="0" xfId="1" applyNumberFormat="1" applyFont="1" applyFill="1" applyBorder="1" applyAlignment="1">
      <alignment wrapText="1"/>
    </xf>
    <xf numFmtId="169" fontId="2" fillId="0" borderId="0" xfId="0" applyNumberFormat="1" applyFont="1" applyAlignment="1">
      <alignment wrapText="1"/>
    </xf>
    <xf numFmtId="170" fontId="2" fillId="0" borderId="0" xfId="1" applyNumberFormat="1" applyFont="1" applyFill="1" applyBorder="1" applyAlignment="1">
      <alignment wrapText="1"/>
    </xf>
    <xf numFmtId="167" fontId="2" fillId="0" borderId="0" xfId="1" applyNumberFormat="1" applyFont="1" applyFill="1" applyBorder="1" applyAlignment="1"/>
    <xf numFmtId="168" fontId="2" fillId="0" borderId="0" xfId="1" applyNumberFormat="1" applyFont="1" applyFill="1" applyBorder="1" applyAlignment="1"/>
    <xf numFmtId="170" fontId="2" fillId="0" borderId="0" xfId="1" applyNumberFormat="1" applyFont="1" applyFill="1" applyBorder="1" applyAlignment="1"/>
    <xf numFmtId="172" fontId="2" fillId="0" borderId="0" xfId="1" applyNumberFormat="1" applyFont="1" applyFill="1" applyBorder="1" applyAlignment="1"/>
    <xf numFmtId="167" fontId="45" fillId="39" borderId="0" xfId="1" applyNumberFormat="1" applyFont="1" applyFill="1" applyAlignment="1">
      <alignment horizontal="center" vertical="center"/>
    </xf>
    <xf numFmtId="167" fontId="44" fillId="0" borderId="0" xfId="1" applyNumberFormat="1" applyFont="1" applyAlignment="1">
      <alignment vertical="center"/>
    </xf>
    <xf numFmtId="167" fontId="43" fillId="38" borderId="0" xfId="1" quotePrefix="1" applyNumberFormat="1" applyFont="1" applyFill="1" applyAlignment="1">
      <alignment horizontal="center" vertical="top"/>
    </xf>
    <xf numFmtId="167" fontId="46" fillId="0" borderId="0" xfId="1" applyNumberFormat="1" applyFont="1" applyFill="1" applyAlignment="1"/>
    <xf numFmtId="0" fontId="2" fillId="0" borderId="0" xfId="0" applyFont="1" applyAlignment="1">
      <alignment wrapText="1"/>
    </xf>
    <xf numFmtId="0" fontId="2" fillId="3" borderId="0" xfId="0" applyFont="1" applyFill="1" applyAlignment="1">
      <alignment horizontal="left" wrapText="1"/>
    </xf>
    <xf numFmtId="168" fontId="47" fillId="0" borderId="0" xfId="1" applyNumberFormat="1" applyFont="1"/>
    <xf numFmtId="168" fontId="47" fillId="37" borderId="0" xfId="1" applyNumberFormat="1" applyFont="1" applyFill="1"/>
    <xf numFmtId="168" fontId="48" fillId="0" borderId="0" xfId="1" quotePrefix="1" applyNumberFormat="1" applyFont="1" applyFill="1" applyAlignment="1">
      <alignment horizontal="right" vertical="center" wrapText="1"/>
    </xf>
    <xf numFmtId="0" fontId="49" fillId="0" borderId="0" xfId="0" applyFont="1"/>
    <xf numFmtId="167" fontId="2" fillId="0" borderId="0" xfId="0" applyNumberFormat="1" applyFont="1"/>
    <xf numFmtId="166" fontId="49" fillId="0" borderId="0" xfId="0" applyNumberFormat="1" applyFont="1"/>
    <xf numFmtId="167" fontId="19" fillId="0" borderId="0" xfId="1" applyNumberFormat="1" applyFont="1"/>
    <xf numFmtId="167" fontId="2" fillId="37" borderId="0" xfId="1" applyNumberFormat="1" applyFont="1" applyFill="1"/>
    <xf numFmtId="167" fontId="2" fillId="0" borderId="0" xfId="1" applyNumberFormat="1" applyFont="1" applyAlignment="1">
      <alignment wrapText="1"/>
    </xf>
    <xf numFmtId="167" fontId="19" fillId="0" borderId="0" xfId="1" applyNumberFormat="1" applyFont="1" applyFill="1" applyBorder="1"/>
    <xf numFmtId="168" fontId="19" fillId="0" borderId="0" xfId="1" applyNumberFormat="1" applyFont="1" applyFill="1" applyBorder="1"/>
    <xf numFmtId="169" fontId="19" fillId="0" borderId="0" xfId="0" applyNumberFormat="1" applyFont="1"/>
    <xf numFmtId="170" fontId="19" fillId="0" borderId="0" xfId="1" applyNumberFormat="1" applyFont="1" applyFill="1" applyBorder="1"/>
    <xf numFmtId="164" fontId="2" fillId="0" borderId="0" xfId="0" applyNumberFormat="1" applyFont="1"/>
    <xf numFmtId="172" fontId="2" fillId="0" borderId="0" xfId="0" applyNumberFormat="1" applyFont="1"/>
    <xf numFmtId="167" fontId="8" fillId="2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</cellXfs>
  <cellStyles count="82">
    <cellStyle name="20% - Accent1 2" xfId="51" xr:uid="{00000000-0005-0000-0000-000000000000}"/>
    <cellStyle name="20% - Accent2 2" xfId="55" xr:uid="{00000000-0005-0000-0000-000001000000}"/>
    <cellStyle name="20% - Accent3 2" xfId="59" xr:uid="{00000000-0005-0000-0000-000002000000}"/>
    <cellStyle name="20% - Accent4 2" xfId="63" xr:uid="{00000000-0005-0000-0000-000003000000}"/>
    <cellStyle name="20% - Accent5 2" xfId="67" xr:uid="{00000000-0005-0000-0000-000004000000}"/>
    <cellStyle name="20% - Accent6 2" xfId="71" xr:uid="{00000000-0005-0000-0000-000005000000}"/>
    <cellStyle name="40% - Accent1 2" xfId="52" xr:uid="{00000000-0005-0000-0000-000006000000}"/>
    <cellStyle name="40% - Accent2 2" xfId="56" xr:uid="{00000000-0005-0000-0000-000007000000}"/>
    <cellStyle name="40% - Accent3 2" xfId="60" xr:uid="{00000000-0005-0000-0000-000008000000}"/>
    <cellStyle name="40% - Accent4 2" xfId="64" xr:uid="{00000000-0005-0000-0000-000009000000}"/>
    <cellStyle name="40% - Accent5 2" xfId="68" xr:uid="{00000000-0005-0000-0000-00000A000000}"/>
    <cellStyle name="40% - Accent6 2" xfId="72" xr:uid="{00000000-0005-0000-0000-00000B000000}"/>
    <cellStyle name="60% - Accent1 2" xfId="53" xr:uid="{00000000-0005-0000-0000-00000C000000}"/>
    <cellStyle name="60% - Accent2 2" xfId="57" xr:uid="{00000000-0005-0000-0000-00000D000000}"/>
    <cellStyle name="60% - Accent3 2" xfId="61" xr:uid="{00000000-0005-0000-0000-00000E000000}"/>
    <cellStyle name="60% - Accent4 2" xfId="65" xr:uid="{00000000-0005-0000-0000-00000F000000}"/>
    <cellStyle name="60% - Accent5 2" xfId="69" xr:uid="{00000000-0005-0000-0000-000010000000}"/>
    <cellStyle name="60% - Accent6 2" xfId="73" xr:uid="{00000000-0005-0000-0000-000011000000}"/>
    <cellStyle name="Accent1 2" xfId="50" xr:uid="{00000000-0005-0000-0000-000012000000}"/>
    <cellStyle name="Accent2 2" xfId="54" xr:uid="{00000000-0005-0000-0000-000013000000}"/>
    <cellStyle name="Accent3 2" xfId="58" xr:uid="{00000000-0005-0000-0000-000014000000}"/>
    <cellStyle name="Accent4 2" xfId="62" xr:uid="{00000000-0005-0000-0000-000015000000}"/>
    <cellStyle name="Accent5 2" xfId="66" xr:uid="{00000000-0005-0000-0000-000016000000}"/>
    <cellStyle name="Accent6 2" xfId="70" xr:uid="{00000000-0005-0000-0000-000017000000}"/>
    <cellStyle name="Bad 2" xfId="40" xr:uid="{00000000-0005-0000-0000-000018000000}"/>
    <cellStyle name="Calculation 2" xfId="44" xr:uid="{00000000-0005-0000-0000-000019000000}"/>
    <cellStyle name="Check Cell 2" xfId="46" xr:uid="{00000000-0005-0000-0000-00001A000000}"/>
    <cellStyle name="Comma" xfId="1" builtinId="3"/>
    <cellStyle name="Comma 10" xfId="4" xr:uid="{00000000-0005-0000-0000-00001C000000}"/>
    <cellStyle name="Comma 10 2" xfId="79" xr:uid="{00000000-0005-0000-0000-00001D000000}"/>
    <cellStyle name="Comma 10 3" xfId="13" xr:uid="{00000000-0005-0000-0000-00001E000000}"/>
    <cellStyle name="Comma 10 4 2 4" xfId="81" xr:uid="{00000000-0005-0000-0000-00001F000000}"/>
    <cellStyle name="Comma 12" xfId="5" xr:uid="{00000000-0005-0000-0000-000020000000}"/>
    <cellStyle name="Comma 12 2" xfId="78" xr:uid="{00000000-0005-0000-0000-000021000000}"/>
    <cellStyle name="Comma 178" xfId="14" xr:uid="{00000000-0005-0000-0000-000022000000}"/>
    <cellStyle name="Comma 2" xfId="15" xr:uid="{00000000-0005-0000-0000-000023000000}"/>
    <cellStyle name="Comma 2 2" xfId="16" xr:uid="{00000000-0005-0000-0000-000024000000}"/>
    <cellStyle name="Comma 240" xfId="10" xr:uid="{00000000-0005-0000-0000-000025000000}"/>
    <cellStyle name="Comma 28" xfId="17" xr:uid="{00000000-0005-0000-0000-000026000000}"/>
    <cellStyle name="Comma 3" xfId="18" xr:uid="{00000000-0005-0000-0000-000027000000}"/>
    <cellStyle name="Comma 3 2" xfId="19" xr:uid="{00000000-0005-0000-0000-000028000000}"/>
    <cellStyle name="Comma 4" xfId="34" xr:uid="{00000000-0005-0000-0000-000029000000}"/>
    <cellStyle name="Comma 5" xfId="75" xr:uid="{00000000-0005-0000-0000-00002A000000}"/>
    <cellStyle name="Comma 6" xfId="77" xr:uid="{00000000-0005-0000-0000-00002B000000}"/>
    <cellStyle name="Comma 7" xfId="80" xr:uid="{00000000-0005-0000-0000-00002C000000}"/>
    <cellStyle name="Comma 9" xfId="8" xr:uid="{00000000-0005-0000-0000-00002D000000}"/>
    <cellStyle name="Currency 2" xfId="20" xr:uid="{00000000-0005-0000-0000-00002E000000}"/>
    <cellStyle name="Explanatory Text 2" xfId="48" xr:uid="{00000000-0005-0000-0000-00002F000000}"/>
    <cellStyle name="Good 2" xfId="39" xr:uid="{00000000-0005-0000-0000-000030000000}"/>
    <cellStyle name="Heading 1 2" xfId="35" xr:uid="{00000000-0005-0000-0000-000031000000}"/>
    <cellStyle name="Heading 2 2" xfId="36" xr:uid="{00000000-0005-0000-0000-000032000000}"/>
    <cellStyle name="Heading 3 2" xfId="37" xr:uid="{00000000-0005-0000-0000-000033000000}"/>
    <cellStyle name="Heading 4 2" xfId="38" xr:uid="{00000000-0005-0000-0000-000034000000}"/>
    <cellStyle name="Input 2" xfId="42" xr:uid="{00000000-0005-0000-0000-000035000000}"/>
    <cellStyle name="Linked Cell 2" xfId="45" xr:uid="{00000000-0005-0000-0000-000036000000}"/>
    <cellStyle name="Neutral 2" xfId="41" xr:uid="{00000000-0005-0000-0000-000037000000}"/>
    <cellStyle name="Normal" xfId="0" builtinId="0"/>
    <cellStyle name="Normal - Style1" xfId="21" xr:uid="{00000000-0005-0000-0000-000039000000}"/>
    <cellStyle name="Normal 10" xfId="76" xr:uid="{00000000-0005-0000-0000-00003A000000}"/>
    <cellStyle name="Normal 2" xfId="3" xr:uid="{00000000-0005-0000-0000-00003B000000}"/>
    <cellStyle name="Normal 2 2" xfId="22" xr:uid="{00000000-0005-0000-0000-00003C000000}"/>
    <cellStyle name="Normal 2 2 2" xfId="23" xr:uid="{00000000-0005-0000-0000-00003D000000}"/>
    <cellStyle name="Normal 2 2 38" xfId="9" xr:uid="{00000000-0005-0000-0000-00003E000000}"/>
    <cellStyle name="Normal 2 3" xfId="24" xr:uid="{00000000-0005-0000-0000-00003F000000}"/>
    <cellStyle name="Normal 3" xfId="25" xr:uid="{00000000-0005-0000-0000-000040000000}"/>
    <cellStyle name="Normal 3 2" xfId="26" xr:uid="{00000000-0005-0000-0000-000041000000}"/>
    <cellStyle name="Normal 4" xfId="27" xr:uid="{00000000-0005-0000-0000-000042000000}"/>
    <cellStyle name="Normal 4 2 2" xfId="28" xr:uid="{00000000-0005-0000-0000-000043000000}"/>
    <cellStyle name="Normal 4 2 2 10" xfId="2" xr:uid="{00000000-0005-0000-0000-000044000000}"/>
    <cellStyle name="Normal 5" xfId="29" xr:uid="{00000000-0005-0000-0000-000045000000}"/>
    <cellStyle name="Normal 6" xfId="30" xr:uid="{00000000-0005-0000-0000-000046000000}"/>
    <cellStyle name="Normal 7" xfId="31" xr:uid="{00000000-0005-0000-0000-000047000000}"/>
    <cellStyle name="Normal 8" xfId="33" xr:uid="{00000000-0005-0000-0000-000048000000}"/>
    <cellStyle name="Normal 9" xfId="7" xr:uid="{00000000-0005-0000-0000-000049000000}"/>
    <cellStyle name="Normal 9 2" xfId="74" xr:uid="{00000000-0005-0000-0000-00004A000000}"/>
    <cellStyle name="Note" xfId="12" builtinId="10" customBuiltin="1"/>
    <cellStyle name="Output 2" xfId="43" xr:uid="{00000000-0005-0000-0000-00004C000000}"/>
    <cellStyle name="Percent" xfId="6" builtinId="5"/>
    <cellStyle name="Percent 2" xfId="32" xr:uid="{00000000-0005-0000-0000-00004E000000}"/>
    <cellStyle name="Title" xfId="11" builtinId="15" customBuiltin="1"/>
    <cellStyle name="Total 2" xfId="49" xr:uid="{00000000-0005-0000-0000-000050000000}"/>
    <cellStyle name="Warning Text 2" xfId="4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77"/>
  <sheetViews>
    <sheetView tabSelected="1" view="pageBreakPreview" zoomScale="120" zoomScaleNormal="100" zoomScaleSheetLayoutView="120" workbookViewId="0">
      <pane xSplit="1" ySplit="5" topLeftCell="B6" activePane="bottomRight" state="frozen"/>
      <selection activeCell="Q27" sqref="Q27"/>
      <selection pane="topRight" activeCell="Q27" sqref="Q27"/>
      <selection pane="bottomLeft" activeCell="Q27" sqref="Q27"/>
      <selection pane="bottomRight" activeCell="P21" sqref="P21"/>
    </sheetView>
  </sheetViews>
  <sheetFormatPr defaultRowHeight="12" x14ac:dyDescent="0.2"/>
  <cols>
    <col min="1" max="1" width="14.28515625" style="4" customWidth="1"/>
    <col min="2" max="2" width="9.7109375" style="29" customWidth="1"/>
    <col min="3" max="3" width="10.140625" style="29" customWidth="1"/>
    <col min="4" max="4" width="9.7109375" style="29" bestFit="1" customWidth="1"/>
    <col min="5" max="5" width="10.5703125" style="29" customWidth="1"/>
    <col min="6" max="6" width="11.7109375" style="29" customWidth="1"/>
    <col min="7" max="7" width="1.140625" style="4" customWidth="1"/>
    <col min="8" max="8" width="9.28515625" style="4" customWidth="1"/>
    <col min="9" max="9" width="10.28515625" style="4" customWidth="1"/>
    <col min="10" max="10" width="8.85546875" style="4" customWidth="1"/>
    <col min="11" max="11" width="10.5703125" style="4" customWidth="1"/>
    <col min="12" max="12" width="10.85546875" style="4" customWidth="1"/>
    <col min="13" max="207" width="9.140625" style="4"/>
    <col min="208" max="208" width="13.5703125" style="4" customWidth="1"/>
    <col min="209" max="209" width="9.7109375" style="4" customWidth="1"/>
    <col min="210" max="210" width="10.140625" style="4" customWidth="1"/>
    <col min="211" max="211" width="9.28515625" style="4" customWidth="1"/>
    <col min="212" max="212" width="10.5703125" style="4" customWidth="1"/>
    <col min="213" max="213" width="11.7109375" style="4" customWidth="1"/>
    <col min="214" max="214" width="1.140625" style="4" customWidth="1"/>
    <col min="215" max="215" width="9.28515625" style="4" customWidth="1"/>
    <col min="216" max="216" width="10.28515625" style="4" customWidth="1"/>
    <col min="217" max="217" width="8.85546875" style="4" customWidth="1"/>
    <col min="218" max="218" width="10.5703125" style="4" customWidth="1"/>
    <col min="219" max="219" width="10.85546875" style="4" customWidth="1"/>
    <col min="220" max="220" width="12" style="4" bestFit="1" customWidth="1"/>
    <col min="221" max="222" width="11" style="4" bestFit="1" customWidth="1"/>
    <col min="223" max="223" width="11.140625" style="4" bestFit="1" customWidth="1"/>
    <col min="224" max="224" width="10.140625" style="4" bestFit="1" customWidth="1"/>
    <col min="225" max="463" width="9.140625" style="4"/>
    <col min="464" max="464" width="13.5703125" style="4" customWidth="1"/>
    <col min="465" max="465" width="9.7109375" style="4" customWidth="1"/>
    <col min="466" max="466" width="10.140625" style="4" customWidth="1"/>
    <col min="467" max="467" width="9.28515625" style="4" customWidth="1"/>
    <col min="468" max="468" width="10.5703125" style="4" customWidth="1"/>
    <col min="469" max="469" width="11.7109375" style="4" customWidth="1"/>
    <col min="470" max="470" width="1.140625" style="4" customWidth="1"/>
    <col min="471" max="471" width="9.28515625" style="4" customWidth="1"/>
    <col min="472" max="472" width="10.28515625" style="4" customWidth="1"/>
    <col min="473" max="473" width="8.85546875" style="4" customWidth="1"/>
    <col min="474" max="474" width="10.5703125" style="4" customWidth="1"/>
    <col min="475" max="475" width="10.85546875" style="4" customWidth="1"/>
    <col min="476" max="476" width="12" style="4" bestFit="1" customWidth="1"/>
    <col min="477" max="478" width="11" style="4" bestFit="1" customWidth="1"/>
    <col min="479" max="479" width="11.140625" style="4" bestFit="1" customWidth="1"/>
    <col min="480" max="480" width="10.140625" style="4" bestFit="1" customWidth="1"/>
    <col min="481" max="719" width="9.140625" style="4"/>
    <col min="720" max="720" width="13.5703125" style="4" customWidth="1"/>
    <col min="721" max="721" width="9.7109375" style="4" customWidth="1"/>
    <col min="722" max="722" width="10.140625" style="4" customWidth="1"/>
    <col min="723" max="723" width="9.28515625" style="4" customWidth="1"/>
    <col min="724" max="724" width="10.5703125" style="4" customWidth="1"/>
    <col min="725" max="725" width="11.7109375" style="4" customWidth="1"/>
    <col min="726" max="726" width="1.140625" style="4" customWidth="1"/>
    <col min="727" max="727" width="9.28515625" style="4" customWidth="1"/>
    <col min="728" max="728" width="10.28515625" style="4" customWidth="1"/>
    <col min="729" max="729" width="8.85546875" style="4" customWidth="1"/>
    <col min="730" max="730" width="10.5703125" style="4" customWidth="1"/>
    <col min="731" max="731" width="10.85546875" style="4" customWidth="1"/>
    <col min="732" max="732" width="12" style="4" bestFit="1" customWidth="1"/>
    <col min="733" max="734" width="11" style="4" bestFit="1" customWidth="1"/>
    <col min="735" max="735" width="11.140625" style="4" bestFit="1" customWidth="1"/>
    <col min="736" max="736" width="10.140625" style="4" bestFit="1" customWidth="1"/>
    <col min="737" max="975" width="9.140625" style="4"/>
    <col min="976" max="976" width="13.5703125" style="4" customWidth="1"/>
    <col min="977" max="977" width="9.7109375" style="4" customWidth="1"/>
    <col min="978" max="978" width="10.140625" style="4" customWidth="1"/>
    <col min="979" max="979" width="9.28515625" style="4" customWidth="1"/>
    <col min="980" max="980" width="10.5703125" style="4" customWidth="1"/>
    <col min="981" max="981" width="11.7109375" style="4" customWidth="1"/>
    <col min="982" max="982" width="1.140625" style="4" customWidth="1"/>
    <col min="983" max="983" width="9.28515625" style="4" customWidth="1"/>
    <col min="984" max="984" width="10.28515625" style="4" customWidth="1"/>
    <col min="985" max="985" width="8.85546875" style="4" customWidth="1"/>
    <col min="986" max="986" width="10.5703125" style="4" customWidth="1"/>
    <col min="987" max="987" width="10.85546875" style="4" customWidth="1"/>
    <col min="988" max="988" width="12" style="4" bestFit="1" customWidth="1"/>
    <col min="989" max="990" width="11" style="4" bestFit="1" customWidth="1"/>
    <col min="991" max="991" width="11.140625" style="4" bestFit="1" customWidth="1"/>
    <col min="992" max="992" width="10.140625" style="4" bestFit="1" customWidth="1"/>
    <col min="993" max="1231" width="9.140625" style="4"/>
    <col min="1232" max="1232" width="13.5703125" style="4" customWidth="1"/>
    <col min="1233" max="1233" width="9.7109375" style="4" customWidth="1"/>
    <col min="1234" max="1234" width="10.140625" style="4" customWidth="1"/>
    <col min="1235" max="1235" width="9.28515625" style="4" customWidth="1"/>
    <col min="1236" max="1236" width="10.5703125" style="4" customWidth="1"/>
    <col min="1237" max="1237" width="11.7109375" style="4" customWidth="1"/>
    <col min="1238" max="1238" width="1.140625" style="4" customWidth="1"/>
    <col min="1239" max="1239" width="9.28515625" style="4" customWidth="1"/>
    <col min="1240" max="1240" width="10.28515625" style="4" customWidth="1"/>
    <col min="1241" max="1241" width="8.85546875" style="4" customWidth="1"/>
    <col min="1242" max="1242" width="10.5703125" style="4" customWidth="1"/>
    <col min="1243" max="1243" width="10.85546875" style="4" customWidth="1"/>
    <col min="1244" max="1244" width="12" style="4" bestFit="1" customWidth="1"/>
    <col min="1245" max="1246" width="11" style="4" bestFit="1" customWidth="1"/>
    <col min="1247" max="1247" width="11.140625" style="4" bestFit="1" customWidth="1"/>
    <col min="1248" max="1248" width="10.140625" style="4" bestFit="1" customWidth="1"/>
    <col min="1249" max="1487" width="9.140625" style="4"/>
    <col min="1488" max="1488" width="13.5703125" style="4" customWidth="1"/>
    <col min="1489" max="1489" width="9.7109375" style="4" customWidth="1"/>
    <col min="1490" max="1490" width="10.140625" style="4" customWidth="1"/>
    <col min="1491" max="1491" width="9.28515625" style="4" customWidth="1"/>
    <col min="1492" max="1492" width="10.5703125" style="4" customWidth="1"/>
    <col min="1493" max="1493" width="11.7109375" style="4" customWidth="1"/>
    <col min="1494" max="1494" width="1.140625" style="4" customWidth="1"/>
    <col min="1495" max="1495" width="9.28515625" style="4" customWidth="1"/>
    <col min="1496" max="1496" width="10.28515625" style="4" customWidth="1"/>
    <col min="1497" max="1497" width="8.85546875" style="4" customWidth="1"/>
    <col min="1498" max="1498" width="10.5703125" style="4" customWidth="1"/>
    <col min="1499" max="1499" width="10.85546875" style="4" customWidth="1"/>
    <col min="1500" max="1500" width="12" style="4" bestFit="1" customWidth="1"/>
    <col min="1501" max="1502" width="11" style="4" bestFit="1" customWidth="1"/>
    <col min="1503" max="1503" width="11.140625" style="4" bestFit="1" customWidth="1"/>
    <col min="1504" max="1504" width="10.140625" style="4" bestFit="1" customWidth="1"/>
    <col min="1505" max="1743" width="9.140625" style="4"/>
    <col min="1744" max="1744" width="13.5703125" style="4" customWidth="1"/>
    <col min="1745" max="1745" width="9.7109375" style="4" customWidth="1"/>
    <col min="1746" max="1746" width="10.140625" style="4" customWidth="1"/>
    <col min="1747" max="1747" width="9.28515625" style="4" customWidth="1"/>
    <col min="1748" max="1748" width="10.5703125" style="4" customWidth="1"/>
    <col min="1749" max="1749" width="11.7109375" style="4" customWidth="1"/>
    <col min="1750" max="1750" width="1.140625" style="4" customWidth="1"/>
    <col min="1751" max="1751" width="9.28515625" style="4" customWidth="1"/>
    <col min="1752" max="1752" width="10.28515625" style="4" customWidth="1"/>
    <col min="1753" max="1753" width="8.85546875" style="4" customWidth="1"/>
    <col min="1754" max="1754" width="10.5703125" style="4" customWidth="1"/>
    <col min="1755" max="1755" width="10.85546875" style="4" customWidth="1"/>
    <col min="1756" max="1756" width="12" style="4" bestFit="1" customWidth="1"/>
    <col min="1757" max="1758" width="11" style="4" bestFit="1" customWidth="1"/>
    <col min="1759" max="1759" width="11.140625" style="4" bestFit="1" customWidth="1"/>
    <col min="1760" max="1760" width="10.140625" style="4" bestFit="1" customWidth="1"/>
    <col min="1761" max="1999" width="9.140625" style="4"/>
    <col min="2000" max="2000" width="13.5703125" style="4" customWidth="1"/>
    <col min="2001" max="2001" width="9.7109375" style="4" customWidth="1"/>
    <col min="2002" max="2002" width="10.140625" style="4" customWidth="1"/>
    <col min="2003" max="2003" width="9.28515625" style="4" customWidth="1"/>
    <col min="2004" max="2004" width="10.5703125" style="4" customWidth="1"/>
    <col min="2005" max="2005" width="11.7109375" style="4" customWidth="1"/>
    <col min="2006" max="2006" width="1.140625" style="4" customWidth="1"/>
    <col min="2007" max="2007" width="9.28515625" style="4" customWidth="1"/>
    <col min="2008" max="2008" width="10.28515625" style="4" customWidth="1"/>
    <col min="2009" max="2009" width="8.85546875" style="4" customWidth="1"/>
    <col min="2010" max="2010" width="10.5703125" style="4" customWidth="1"/>
    <col min="2011" max="2011" width="10.85546875" style="4" customWidth="1"/>
    <col min="2012" max="2012" width="12" style="4" bestFit="1" customWidth="1"/>
    <col min="2013" max="2014" width="11" style="4" bestFit="1" customWidth="1"/>
    <col min="2015" max="2015" width="11.140625" style="4" bestFit="1" customWidth="1"/>
    <col min="2016" max="2016" width="10.140625" style="4" bestFit="1" customWidth="1"/>
    <col min="2017" max="2255" width="9.140625" style="4"/>
    <col min="2256" max="2256" width="13.5703125" style="4" customWidth="1"/>
    <col min="2257" max="2257" width="9.7109375" style="4" customWidth="1"/>
    <col min="2258" max="2258" width="10.140625" style="4" customWidth="1"/>
    <col min="2259" max="2259" width="9.28515625" style="4" customWidth="1"/>
    <col min="2260" max="2260" width="10.5703125" style="4" customWidth="1"/>
    <col min="2261" max="2261" width="11.7109375" style="4" customWidth="1"/>
    <col min="2262" max="2262" width="1.140625" style="4" customWidth="1"/>
    <col min="2263" max="2263" width="9.28515625" style="4" customWidth="1"/>
    <col min="2264" max="2264" width="10.28515625" style="4" customWidth="1"/>
    <col min="2265" max="2265" width="8.85546875" style="4" customWidth="1"/>
    <col min="2266" max="2266" width="10.5703125" style="4" customWidth="1"/>
    <col min="2267" max="2267" width="10.85546875" style="4" customWidth="1"/>
    <col min="2268" max="2268" width="12" style="4" bestFit="1" customWidth="1"/>
    <col min="2269" max="2270" width="11" style="4" bestFit="1" customWidth="1"/>
    <col min="2271" max="2271" width="11.140625" style="4" bestFit="1" customWidth="1"/>
    <col min="2272" max="2272" width="10.140625" style="4" bestFit="1" customWidth="1"/>
    <col min="2273" max="2511" width="9.140625" style="4"/>
    <col min="2512" max="2512" width="13.5703125" style="4" customWidth="1"/>
    <col min="2513" max="2513" width="9.7109375" style="4" customWidth="1"/>
    <col min="2514" max="2514" width="10.140625" style="4" customWidth="1"/>
    <col min="2515" max="2515" width="9.28515625" style="4" customWidth="1"/>
    <col min="2516" max="2516" width="10.5703125" style="4" customWidth="1"/>
    <col min="2517" max="2517" width="11.7109375" style="4" customWidth="1"/>
    <col min="2518" max="2518" width="1.140625" style="4" customWidth="1"/>
    <col min="2519" max="2519" width="9.28515625" style="4" customWidth="1"/>
    <col min="2520" max="2520" width="10.28515625" style="4" customWidth="1"/>
    <col min="2521" max="2521" width="8.85546875" style="4" customWidth="1"/>
    <col min="2522" max="2522" width="10.5703125" style="4" customWidth="1"/>
    <col min="2523" max="2523" width="10.85546875" style="4" customWidth="1"/>
    <col min="2524" max="2524" width="12" style="4" bestFit="1" customWidth="1"/>
    <col min="2525" max="2526" width="11" style="4" bestFit="1" customWidth="1"/>
    <col min="2527" max="2527" width="11.140625" style="4" bestFit="1" customWidth="1"/>
    <col min="2528" max="2528" width="10.140625" style="4" bestFit="1" customWidth="1"/>
    <col min="2529" max="2767" width="9.140625" style="4"/>
    <col min="2768" max="2768" width="13.5703125" style="4" customWidth="1"/>
    <col min="2769" max="2769" width="9.7109375" style="4" customWidth="1"/>
    <col min="2770" max="2770" width="10.140625" style="4" customWidth="1"/>
    <col min="2771" max="2771" width="9.28515625" style="4" customWidth="1"/>
    <col min="2772" max="2772" width="10.5703125" style="4" customWidth="1"/>
    <col min="2773" max="2773" width="11.7109375" style="4" customWidth="1"/>
    <col min="2774" max="2774" width="1.140625" style="4" customWidth="1"/>
    <col min="2775" max="2775" width="9.28515625" style="4" customWidth="1"/>
    <col min="2776" max="2776" width="10.28515625" style="4" customWidth="1"/>
    <col min="2777" max="2777" width="8.85546875" style="4" customWidth="1"/>
    <col min="2778" max="2778" width="10.5703125" style="4" customWidth="1"/>
    <col min="2779" max="2779" width="10.85546875" style="4" customWidth="1"/>
    <col min="2780" max="2780" width="12" style="4" bestFit="1" customWidth="1"/>
    <col min="2781" max="2782" width="11" style="4" bestFit="1" customWidth="1"/>
    <col min="2783" max="2783" width="11.140625" style="4" bestFit="1" customWidth="1"/>
    <col min="2784" max="2784" width="10.140625" style="4" bestFit="1" customWidth="1"/>
    <col min="2785" max="3023" width="9.140625" style="4"/>
    <col min="3024" max="3024" width="13.5703125" style="4" customWidth="1"/>
    <col min="3025" max="3025" width="9.7109375" style="4" customWidth="1"/>
    <col min="3026" max="3026" width="10.140625" style="4" customWidth="1"/>
    <col min="3027" max="3027" width="9.28515625" style="4" customWidth="1"/>
    <col min="3028" max="3028" width="10.5703125" style="4" customWidth="1"/>
    <col min="3029" max="3029" width="11.7109375" style="4" customWidth="1"/>
    <col min="3030" max="3030" width="1.140625" style="4" customWidth="1"/>
    <col min="3031" max="3031" width="9.28515625" style="4" customWidth="1"/>
    <col min="3032" max="3032" width="10.28515625" style="4" customWidth="1"/>
    <col min="3033" max="3033" width="8.85546875" style="4" customWidth="1"/>
    <col min="3034" max="3034" width="10.5703125" style="4" customWidth="1"/>
    <col min="3035" max="3035" width="10.85546875" style="4" customWidth="1"/>
    <col min="3036" max="3036" width="12" style="4" bestFit="1" customWidth="1"/>
    <col min="3037" max="3038" width="11" style="4" bestFit="1" customWidth="1"/>
    <col min="3039" max="3039" width="11.140625" style="4" bestFit="1" customWidth="1"/>
    <col min="3040" max="3040" width="10.140625" style="4" bestFit="1" customWidth="1"/>
    <col min="3041" max="3279" width="9.140625" style="4"/>
    <col min="3280" max="3280" width="13.5703125" style="4" customWidth="1"/>
    <col min="3281" max="3281" width="9.7109375" style="4" customWidth="1"/>
    <col min="3282" max="3282" width="10.140625" style="4" customWidth="1"/>
    <col min="3283" max="3283" width="9.28515625" style="4" customWidth="1"/>
    <col min="3284" max="3284" width="10.5703125" style="4" customWidth="1"/>
    <col min="3285" max="3285" width="11.7109375" style="4" customWidth="1"/>
    <col min="3286" max="3286" width="1.140625" style="4" customWidth="1"/>
    <col min="3287" max="3287" width="9.28515625" style="4" customWidth="1"/>
    <col min="3288" max="3288" width="10.28515625" style="4" customWidth="1"/>
    <col min="3289" max="3289" width="8.85546875" style="4" customWidth="1"/>
    <col min="3290" max="3290" width="10.5703125" style="4" customWidth="1"/>
    <col min="3291" max="3291" width="10.85546875" style="4" customWidth="1"/>
    <col min="3292" max="3292" width="12" style="4" bestFit="1" customWidth="1"/>
    <col min="3293" max="3294" width="11" style="4" bestFit="1" customWidth="1"/>
    <col min="3295" max="3295" width="11.140625" style="4" bestFit="1" customWidth="1"/>
    <col min="3296" max="3296" width="10.140625" style="4" bestFit="1" customWidth="1"/>
    <col min="3297" max="3535" width="9.140625" style="4"/>
    <col min="3536" max="3536" width="13.5703125" style="4" customWidth="1"/>
    <col min="3537" max="3537" width="9.7109375" style="4" customWidth="1"/>
    <col min="3538" max="3538" width="10.140625" style="4" customWidth="1"/>
    <col min="3539" max="3539" width="9.28515625" style="4" customWidth="1"/>
    <col min="3540" max="3540" width="10.5703125" style="4" customWidth="1"/>
    <col min="3541" max="3541" width="11.7109375" style="4" customWidth="1"/>
    <col min="3542" max="3542" width="1.140625" style="4" customWidth="1"/>
    <col min="3543" max="3543" width="9.28515625" style="4" customWidth="1"/>
    <col min="3544" max="3544" width="10.28515625" style="4" customWidth="1"/>
    <col min="3545" max="3545" width="8.85546875" style="4" customWidth="1"/>
    <col min="3546" max="3546" width="10.5703125" style="4" customWidth="1"/>
    <col min="3547" max="3547" width="10.85546875" style="4" customWidth="1"/>
    <col min="3548" max="3548" width="12" style="4" bestFit="1" customWidth="1"/>
    <col min="3549" max="3550" width="11" style="4" bestFit="1" customWidth="1"/>
    <col min="3551" max="3551" width="11.140625" style="4" bestFit="1" customWidth="1"/>
    <col min="3552" max="3552" width="10.140625" style="4" bestFit="1" customWidth="1"/>
    <col min="3553" max="3791" width="9.140625" style="4"/>
    <col min="3792" max="3792" width="13.5703125" style="4" customWidth="1"/>
    <col min="3793" max="3793" width="9.7109375" style="4" customWidth="1"/>
    <col min="3794" max="3794" width="10.140625" style="4" customWidth="1"/>
    <col min="3795" max="3795" width="9.28515625" style="4" customWidth="1"/>
    <col min="3796" max="3796" width="10.5703125" style="4" customWidth="1"/>
    <col min="3797" max="3797" width="11.7109375" style="4" customWidth="1"/>
    <col min="3798" max="3798" width="1.140625" style="4" customWidth="1"/>
    <col min="3799" max="3799" width="9.28515625" style="4" customWidth="1"/>
    <col min="3800" max="3800" width="10.28515625" style="4" customWidth="1"/>
    <col min="3801" max="3801" width="8.85546875" style="4" customWidth="1"/>
    <col min="3802" max="3802" width="10.5703125" style="4" customWidth="1"/>
    <col min="3803" max="3803" width="10.85546875" style="4" customWidth="1"/>
    <col min="3804" max="3804" width="12" style="4" bestFit="1" customWidth="1"/>
    <col min="3805" max="3806" width="11" style="4" bestFit="1" customWidth="1"/>
    <col min="3807" max="3807" width="11.140625" style="4" bestFit="1" customWidth="1"/>
    <col min="3808" max="3808" width="10.140625" style="4" bestFit="1" customWidth="1"/>
    <col min="3809" max="4047" width="9.140625" style="4"/>
    <col min="4048" max="4048" width="13.5703125" style="4" customWidth="1"/>
    <col min="4049" max="4049" width="9.7109375" style="4" customWidth="1"/>
    <col min="4050" max="4050" width="10.140625" style="4" customWidth="1"/>
    <col min="4051" max="4051" width="9.28515625" style="4" customWidth="1"/>
    <col min="4052" max="4052" width="10.5703125" style="4" customWidth="1"/>
    <col min="4053" max="4053" width="11.7109375" style="4" customWidth="1"/>
    <col min="4054" max="4054" width="1.140625" style="4" customWidth="1"/>
    <col min="4055" max="4055" width="9.28515625" style="4" customWidth="1"/>
    <col min="4056" max="4056" width="10.28515625" style="4" customWidth="1"/>
    <col min="4057" max="4057" width="8.85546875" style="4" customWidth="1"/>
    <col min="4058" max="4058" width="10.5703125" style="4" customWidth="1"/>
    <col min="4059" max="4059" width="10.85546875" style="4" customWidth="1"/>
    <col min="4060" max="4060" width="12" style="4" bestFit="1" customWidth="1"/>
    <col min="4061" max="4062" width="11" style="4" bestFit="1" customWidth="1"/>
    <col min="4063" max="4063" width="11.140625" style="4" bestFit="1" customWidth="1"/>
    <col min="4064" max="4064" width="10.140625" style="4" bestFit="1" customWidth="1"/>
    <col min="4065" max="4303" width="9.140625" style="4"/>
    <col min="4304" max="4304" width="13.5703125" style="4" customWidth="1"/>
    <col min="4305" max="4305" width="9.7109375" style="4" customWidth="1"/>
    <col min="4306" max="4306" width="10.140625" style="4" customWidth="1"/>
    <col min="4307" max="4307" width="9.28515625" style="4" customWidth="1"/>
    <col min="4308" max="4308" width="10.5703125" style="4" customWidth="1"/>
    <col min="4309" max="4309" width="11.7109375" style="4" customWidth="1"/>
    <col min="4310" max="4310" width="1.140625" style="4" customWidth="1"/>
    <col min="4311" max="4311" width="9.28515625" style="4" customWidth="1"/>
    <col min="4312" max="4312" width="10.28515625" style="4" customWidth="1"/>
    <col min="4313" max="4313" width="8.85546875" style="4" customWidth="1"/>
    <col min="4314" max="4314" width="10.5703125" style="4" customWidth="1"/>
    <col min="4315" max="4315" width="10.85546875" style="4" customWidth="1"/>
    <col min="4316" max="4316" width="12" style="4" bestFit="1" customWidth="1"/>
    <col min="4317" max="4318" width="11" style="4" bestFit="1" customWidth="1"/>
    <col min="4319" max="4319" width="11.140625" style="4" bestFit="1" customWidth="1"/>
    <col min="4320" max="4320" width="10.140625" style="4" bestFit="1" customWidth="1"/>
    <col min="4321" max="4559" width="9.140625" style="4"/>
    <col min="4560" max="4560" width="13.5703125" style="4" customWidth="1"/>
    <col min="4561" max="4561" width="9.7109375" style="4" customWidth="1"/>
    <col min="4562" max="4562" width="10.140625" style="4" customWidth="1"/>
    <col min="4563" max="4563" width="9.28515625" style="4" customWidth="1"/>
    <col min="4564" max="4564" width="10.5703125" style="4" customWidth="1"/>
    <col min="4565" max="4565" width="11.7109375" style="4" customWidth="1"/>
    <col min="4566" max="4566" width="1.140625" style="4" customWidth="1"/>
    <col min="4567" max="4567" width="9.28515625" style="4" customWidth="1"/>
    <col min="4568" max="4568" width="10.28515625" style="4" customWidth="1"/>
    <col min="4569" max="4569" width="8.85546875" style="4" customWidth="1"/>
    <col min="4570" max="4570" width="10.5703125" style="4" customWidth="1"/>
    <col min="4571" max="4571" width="10.85546875" style="4" customWidth="1"/>
    <col min="4572" max="4572" width="12" style="4" bestFit="1" customWidth="1"/>
    <col min="4573" max="4574" width="11" style="4" bestFit="1" customWidth="1"/>
    <col min="4575" max="4575" width="11.140625" style="4" bestFit="1" customWidth="1"/>
    <col min="4576" max="4576" width="10.140625" style="4" bestFit="1" customWidth="1"/>
    <col min="4577" max="4815" width="9.140625" style="4"/>
    <col min="4816" max="4816" width="13.5703125" style="4" customWidth="1"/>
    <col min="4817" max="4817" width="9.7109375" style="4" customWidth="1"/>
    <col min="4818" max="4818" width="10.140625" style="4" customWidth="1"/>
    <col min="4819" max="4819" width="9.28515625" style="4" customWidth="1"/>
    <col min="4820" max="4820" width="10.5703125" style="4" customWidth="1"/>
    <col min="4821" max="4821" width="11.7109375" style="4" customWidth="1"/>
    <col min="4822" max="4822" width="1.140625" style="4" customWidth="1"/>
    <col min="4823" max="4823" width="9.28515625" style="4" customWidth="1"/>
    <col min="4824" max="4824" width="10.28515625" style="4" customWidth="1"/>
    <col min="4825" max="4825" width="8.85546875" style="4" customWidth="1"/>
    <col min="4826" max="4826" width="10.5703125" style="4" customWidth="1"/>
    <col min="4827" max="4827" width="10.85546875" style="4" customWidth="1"/>
    <col min="4828" max="4828" width="12" style="4" bestFit="1" customWidth="1"/>
    <col min="4829" max="4830" width="11" style="4" bestFit="1" customWidth="1"/>
    <col min="4831" max="4831" width="11.140625" style="4" bestFit="1" customWidth="1"/>
    <col min="4832" max="4832" width="10.140625" style="4" bestFit="1" customWidth="1"/>
    <col min="4833" max="5071" width="9.140625" style="4"/>
    <col min="5072" max="5072" width="13.5703125" style="4" customWidth="1"/>
    <col min="5073" max="5073" width="9.7109375" style="4" customWidth="1"/>
    <col min="5074" max="5074" width="10.140625" style="4" customWidth="1"/>
    <col min="5075" max="5075" width="9.28515625" style="4" customWidth="1"/>
    <col min="5076" max="5076" width="10.5703125" style="4" customWidth="1"/>
    <col min="5077" max="5077" width="11.7109375" style="4" customWidth="1"/>
    <col min="5078" max="5078" width="1.140625" style="4" customWidth="1"/>
    <col min="5079" max="5079" width="9.28515625" style="4" customWidth="1"/>
    <col min="5080" max="5080" width="10.28515625" style="4" customWidth="1"/>
    <col min="5081" max="5081" width="8.85546875" style="4" customWidth="1"/>
    <col min="5082" max="5082" width="10.5703125" style="4" customWidth="1"/>
    <col min="5083" max="5083" width="10.85546875" style="4" customWidth="1"/>
    <col min="5084" max="5084" width="12" style="4" bestFit="1" customWidth="1"/>
    <col min="5085" max="5086" width="11" style="4" bestFit="1" customWidth="1"/>
    <col min="5087" max="5087" width="11.140625" style="4" bestFit="1" customWidth="1"/>
    <col min="5088" max="5088" width="10.140625" style="4" bestFit="1" customWidth="1"/>
    <col min="5089" max="5327" width="9.140625" style="4"/>
    <col min="5328" max="5328" width="13.5703125" style="4" customWidth="1"/>
    <col min="5329" max="5329" width="9.7109375" style="4" customWidth="1"/>
    <col min="5330" max="5330" width="10.140625" style="4" customWidth="1"/>
    <col min="5331" max="5331" width="9.28515625" style="4" customWidth="1"/>
    <col min="5332" max="5332" width="10.5703125" style="4" customWidth="1"/>
    <col min="5333" max="5333" width="11.7109375" style="4" customWidth="1"/>
    <col min="5334" max="5334" width="1.140625" style="4" customWidth="1"/>
    <col min="5335" max="5335" width="9.28515625" style="4" customWidth="1"/>
    <col min="5336" max="5336" width="10.28515625" style="4" customWidth="1"/>
    <col min="5337" max="5337" width="8.85546875" style="4" customWidth="1"/>
    <col min="5338" max="5338" width="10.5703125" style="4" customWidth="1"/>
    <col min="5339" max="5339" width="10.85546875" style="4" customWidth="1"/>
    <col min="5340" max="5340" width="12" style="4" bestFit="1" customWidth="1"/>
    <col min="5341" max="5342" width="11" style="4" bestFit="1" customWidth="1"/>
    <col min="5343" max="5343" width="11.140625" style="4" bestFit="1" customWidth="1"/>
    <col min="5344" max="5344" width="10.140625" style="4" bestFit="1" customWidth="1"/>
    <col min="5345" max="5583" width="9.140625" style="4"/>
    <col min="5584" max="5584" width="13.5703125" style="4" customWidth="1"/>
    <col min="5585" max="5585" width="9.7109375" style="4" customWidth="1"/>
    <col min="5586" max="5586" width="10.140625" style="4" customWidth="1"/>
    <col min="5587" max="5587" width="9.28515625" style="4" customWidth="1"/>
    <col min="5588" max="5588" width="10.5703125" style="4" customWidth="1"/>
    <col min="5589" max="5589" width="11.7109375" style="4" customWidth="1"/>
    <col min="5590" max="5590" width="1.140625" style="4" customWidth="1"/>
    <col min="5591" max="5591" width="9.28515625" style="4" customWidth="1"/>
    <col min="5592" max="5592" width="10.28515625" style="4" customWidth="1"/>
    <col min="5593" max="5593" width="8.85546875" style="4" customWidth="1"/>
    <col min="5594" max="5594" width="10.5703125" style="4" customWidth="1"/>
    <col min="5595" max="5595" width="10.85546875" style="4" customWidth="1"/>
    <col min="5596" max="5596" width="12" style="4" bestFit="1" customWidth="1"/>
    <col min="5597" max="5598" width="11" style="4" bestFit="1" customWidth="1"/>
    <col min="5599" max="5599" width="11.140625" style="4" bestFit="1" customWidth="1"/>
    <col min="5600" max="5600" width="10.140625" style="4" bestFit="1" customWidth="1"/>
    <col min="5601" max="5839" width="9.140625" style="4"/>
    <col min="5840" max="5840" width="13.5703125" style="4" customWidth="1"/>
    <col min="5841" max="5841" width="9.7109375" style="4" customWidth="1"/>
    <col min="5842" max="5842" width="10.140625" style="4" customWidth="1"/>
    <col min="5843" max="5843" width="9.28515625" style="4" customWidth="1"/>
    <col min="5844" max="5844" width="10.5703125" style="4" customWidth="1"/>
    <col min="5845" max="5845" width="11.7109375" style="4" customWidth="1"/>
    <col min="5846" max="5846" width="1.140625" style="4" customWidth="1"/>
    <col min="5847" max="5847" width="9.28515625" style="4" customWidth="1"/>
    <col min="5848" max="5848" width="10.28515625" style="4" customWidth="1"/>
    <col min="5849" max="5849" width="8.85546875" style="4" customWidth="1"/>
    <col min="5850" max="5850" width="10.5703125" style="4" customWidth="1"/>
    <col min="5851" max="5851" width="10.85546875" style="4" customWidth="1"/>
    <col min="5852" max="5852" width="12" style="4" bestFit="1" customWidth="1"/>
    <col min="5853" max="5854" width="11" style="4" bestFit="1" customWidth="1"/>
    <col min="5855" max="5855" width="11.140625" style="4" bestFit="1" customWidth="1"/>
    <col min="5856" max="5856" width="10.140625" style="4" bestFit="1" customWidth="1"/>
    <col min="5857" max="6095" width="9.140625" style="4"/>
    <col min="6096" max="6096" width="13.5703125" style="4" customWidth="1"/>
    <col min="6097" max="6097" width="9.7109375" style="4" customWidth="1"/>
    <col min="6098" max="6098" width="10.140625" style="4" customWidth="1"/>
    <col min="6099" max="6099" width="9.28515625" style="4" customWidth="1"/>
    <col min="6100" max="6100" width="10.5703125" style="4" customWidth="1"/>
    <col min="6101" max="6101" width="11.7109375" style="4" customWidth="1"/>
    <col min="6102" max="6102" width="1.140625" style="4" customWidth="1"/>
    <col min="6103" max="6103" width="9.28515625" style="4" customWidth="1"/>
    <col min="6104" max="6104" width="10.28515625" style="4" customWidth="1"/>
    <col min="6105" max="6105" width="8.85546875" style="4" customWidth="1"/>
    <col min="6106" max="6106" width="10.5703125" style="4" customWidth="1"/>
    <col min="6107" max="6107" width="10.85546875" style="4" customWidth="1"/>
    <col min="6108" max="6108" width="12" style="4" bestFit="1" customWidth="1"/>
    <col min="6109" max="6110" width="11" style="4" bestFit="1" customWidth="1"/>
    <col min="6111" max="6111" width="11.140625" style="4" bestFit="1" customWidth="1"/>
    <col min="6112" max="6112" width="10.140625" style="4" bestFit="1" customWidth="1"/>
    <col min="6113" max="6351" width="9.140625" style="4"/>
    <col min="6352" max="6352" width="13.5703125" style="4" customWidth="1"/>
    <col min="6353" max="6353" width="9.7109375" style="4" customWidth="1"/>
    <col min="6354" max="6354" width="10.140625" style="4" customWidth="1"/>
    <col min="6355" max="6355" width="9.28515625" style="4" customWidth="1"/>
    <col min="6356" max="6356" width="10.5703125" style="4" customWidth="1"/>
    <col min="6357" max="6357" width="11.7109375" style="4" customWidth="1"/>
    <col min="6358" max="6358" width="1.140625" style="4" customWidth="1"/>
    <col min="6359" max="6359" width="9.28515625" style="4" customWidth="1"/>
    <col min="6360" max="6360" width="10.28515625" style="4" customWidth="1"/>
    <col min="6361" max="6361" width="8.85546875" style="4" customWidth="1"/>
    <col min="6362" max="6362" width="10.5703125" style="4" customWidth="1"/>
    <col min="6363" max="6363" width="10.85546875" style="4" customWidth="1"/>
    <col min="6364" max="6364" width="12" style="4" bestFit="1" customWidth="1"/>
    <col min="6365" max="6366" width="11" style="4" bestFit="1" customWidth="1"/>
    <col min="6367" max="6367" width="11.140625" style="4" bestFit="1" customWidth="1"/>
    <col min="6368" max="6368" width="10.140625" style="4" bestFit="1" customWidth="1"/>
    <col min="6369" max="6607" width="9.140625" style="4"/>
    <col min="6608" max="6608" width="13.5703125" style="4" customWidth="1"/>
    <col min="6609" max="6609" width="9.7109375" style="4" customWidth="1"/>
    <col min="6610" max="6610" width="10.140625" style="4" customWidth="1"/>
    <col min="6611" max="6611" width="9.28515625" style="4" customWidth="1"/>
    <col min="6612" max="6612" width="10.5703125" style="4" customWidth="1"/>
    <col min="6613" max="6613" width="11.7109375" style="4" customWidth="1"/>
    <col min="6614" max="6614" width="1.140625" style="4" customWidth="1"/>
    <col min="6615" max="6615" width="9.28515625" style="4" customWidth="1"/>
    <col min="6616" max="6616" width="10.28515625" style="4" customWidth="1"/>
    <col min="6617" max="6617" width="8.85546875" style="4" customWidth="1"/>
    <col min="6618" max="6618" width="10.5703125" style="4" customWidth="1"/>
    <col min="6619" max="6619" width="10.85546875" style="4" customWidth="1"/>
    <col min="6620" max="6620" width="12" style="4" bestFit="1" customWidth="1"/>
    <col min="6621" max="6622" width="11" style="4" bestFit="1" customWidth="1"/>
    <col min="6623" max="6623" width="11.140625" style="4" bestFit="1" customWidth="1"/>
    <col min="6624" max="6624" width="10.140625" style="4" bestFit="1" customWidth="1"/>
    <col min="6625" max="6863" width="9.140625" style="4"/>
    <col min="6864" max="6864" width="13.5703125" style="4" customWidth="1"/>
    <col min="6865" max="6865" width="9.7109375" style="4" customWidth="1"/>
    <col min="6866" max="6866" width="10.140625" style="4" customWidth="1"/>
    <col min="6867" max="6867" width="9.28515625" style="4" customWidth="1"/>
    <col min="6868" max="6868" width="10.5703125" style="4" customWidth="1"/>
    <col min="6869" max="6869" width="11.7109375" style="4" customWidth="1"/>
    <col min="6870" max="6870" width="1.140625" style="4" customWidth="1"/>
    <col min="6871" max="6871" width="9.28515625" style="4" customWidth="1"/>
    <col min="6872" max="6872" width="10.28515625" style="4" customWidth="1"/>
    <col min="6873" max="6873" width="8.85546875" style="4" customWidth="1"/>
    <col min="6874" max="6874" width="10.5703125" style="4" customWidth="1"/>
    <col min="6875" max="6875" width="10.85546875" style="4" customWidth="1"/>
    <col min="6876" max="6876" width="12" style="4" bestFit="1" customWidth="1"/>
    <col min="6877" max="6878" width="11" style="4" bestFit="1" customWidth="1"/>
    <col min="6879" max="6879" width="11.140625" style="4" bestFit="1" customWidth="1"/>
    <col min="6880" max="6880" width="10.140625" style="4" bestFit="1" customWidth="1"/>
    <col min="6881" max="7119" width="9.140625" style="4"/>
    <col min="7120" max="7120" width="13.5703125" style="4" customWidth="1"/>
    <col min="7121" max="7121" width="9.7109375" style="4" customWidth="1"/>
    <col min="7122" max="7122" width="10.140625" style="4" customWidth="1"/>
    <col min="7123" max="7123" width="9.28515625" style="4" customWidth="1"/>
    <col min="7124" max="7124" width="10.5703125" style="4" customWidth="1"/>
    <col min="7125" max="7125" width="11.7109375" style="4" customWidth="1"/>
    <col min="7126" max="7126" width="1.140625" style="4" customWidth="1"/>
    <col min="7127" max="7127" width="9.28515625" style="4" customWidth="1"/>
    <col min="7128" max="7128" width="10.28515625" style="4" customWidth="1"/>
    <col min="7129" max="7129" width="8.85546875" style="4" customWidth="1"/>
    <col min="7130" max="7130" width="10.5703125" style="4" customWidth="1"/>
    <col min="7131" max="7131" width="10.85546875" style="4" customWidth="1"/>
    <col min="7132" max="7132" width="12" style="4" bestFit="1" customWidth="1"/>
    <col min="7133" max="7134" width="11" style="4" bestFit="1" customWidth="1"/>
    <col min="7135" max="7135" width="11.140625" style="4" bestFit="1" customWidth="1"/>
    <col min="7136" max="7136" width="10.140625" style="4" bestFit="1" customWidth="1"/>
    <col min="7137" max="7375" width="9.140625" style="4"/>
    <col min="7376" max="7376" width="13.5703125" style="4" customWidth="1"/>
    <col min="7377" max="7377" width="9.7109375" style="4" customWidth="1"/>
    <col min="7378" max="7378" width="10.140625" style="4" customWidth="1"/>
    <col min="7379" max="7379" width="9.28515625" style="4" customWidth="1"/>
    <col min="7380" max="7380" width="10.5703125" style="4" customWidth="1"/>
    <col min="7381" max="7381" width="11.7109375" style="4" customWidth="1"/>
    <col min="7382" max="7382" width="1.140625" style="4" customWidth="1"/>
    <col min="7383" max="7383" width="9.28515625" style="4" customWidth="1"/>
    <col min="7384" max="7384" width="10.28515625" style="4" customWidth="1"/>
    <col min="7385" max="7385" width="8.85546875" style="4" customWidth="1"/>
    <col min="7386" max="7386" width="10.5703125" style="4" customWidth="1"/>
    <col min="7387" max="7387" width="10.85546875" style="4" customWidth="1"/>
    <col min="7388" max="7388" width="12" style="4" bestFit="1" customWidth="1"/>
    <col min="7389" max="7390" width="11" style="4" bestFit="1" customWidth="1"/>
    <col min="7391" max="7391" width="11.140625" style="4" bestFit="1" customWidth="1"/>
    <col min="7392" max="7392" width="10.140625" style="4" bestFit="1" customWidth="1"/>
    <col min="7393" max="7631" width="9.140625" style="4"/>
    <col min="7632" max="7632" width="13.5703125" style="4" customWidth="1"/>
    <col min="7633" max="7633" width="9.7109375" style="4" customWidth="1"/>
    <col min="7634" max="7634" width="10.140625" style="4" customWidth="1"/>
    <col min="7635" max="7635" width="9.28515625" style="4" customWidth="1"/>
    <col min="7636" max="7636" width="10.5703125" style="4" customWidth="1"/>
    <col min="7637" max="7637" width="11.7109375" style="4" customWidth="1"/>
    <col min="7638" max="7638" width="1.140625" style="4" customWidth="1"/>
    <col min="7639" max="7639" width="9.28515625" style="4" customWidth="1"/>
    <col min="7640" max="7640" width="10.28515625" style="4" customWidth="1"/>
    <col min="7641" max="7641" width="8.85546875" style="4" customWidth="1"/>
    <col min="7642" max="7642" width="10.5703125" style="4" customWidth="1"/>
    <col min="7643" max="7643" width="10.85546875" style="4" customWidth="1"/>
    <col min="7644" max="7644" width="12" style="4" bestFit="1" customWidth="1"/>
    <col min="7645" max="7646" width="11" style="4" bestFit="1" customWidth="1"/>
    <col min="7647" max="7647" width="11.140625" style="4" bestFit="1" customWidth="1"/>
    <col min="7648" max="7648" width="10.140625" style="4" bestFit="1" customWidth="1"/>
    <col min="7649" max="7887" width="9.140625" style="4"/>
    <col min="7888" max="7888" width="13.5703125" style="4" customWidth="1"/>
    <col min="7889" max="7889" width="9.7109375" style="4" customWidth="1"/>
    <col min="7890" max="7890" width="10.140625" style="4" customWidth="1"/>
    <col min="7891" max="7891" width="9.28515625" style="4" customWidth="1"/>
    <col min="7892" max="7892" width="10.5703125" style="4" customWidth="1"/>
    <col min="7893" max="7893" width="11.7109375" style="4" customWidth="1"/>
    <col min="7894" max="7894" width="1.140625" style="4" customWidth="1"/>
    <col min="7895" max="7895" width="9.28515625" style="4" customWidth="1"/>
    <col min="7896" max="7896" width="10.28515625" style="4" customWidth="1"/>
    <col min="7897" max="7897" width="8.85546875" style="4" customWidth="1"/>
    <col min="7898" max="7898" width="10.5703125" style="4" customWidth="1"/>
    <col min="7899" max="7899" width="10.85546875" style="4" customWidth="1"/>
    <col min="7900" max="7900" width="12" style="4" bestFit="1" customWidth="1"/>
    <col min="7901" max="7902" width="11" style="4" bestFit="1" customWidth="1"/>
    <col min="7903" max="7903" width="11.140625" style="4" bestFit="1" customWidth="1"/>
    <col min="7904" max="7904" width="10.140625" style="4" bestFit="1" customWidth="1"/>
    <col min="7905" max="8143" width="9.140625" style="4"/>
    <col min="8144" max="8144" width="13.5703125" style="4" customWidth="1"/>
    <col min="8145" max="8145" width="9.7109375" style="4" customWidth="1"/>
    <col min="8146" max="8146" width="10.140625" style="4" customWidth="1"/>
    <col min="8147" max="8147" width="9.28515625" style="4" customWidth="1"/>
    <col min="8148" max="8148" width="10.5703125" style="4" customWidth="1"/>
    <col min="8149" max="8149" width="11.7109375" style="4" customWidth="1"/>
    <col min="8150" max="8150" width="1.140625" style="4" customWidth="1"/>
    <col min="8151" max="8151" width="9.28515625" style="4" customWidth="1"/>
    <col min="8152" max="8152" width="10.28515625" style="4" customWidth="1"/>
    <col min="8153" max="8153" width="8.85546875" style="4" customWidth="1"/>
    <col min="8154" max="8154" width="10.5703125" style="4" customWidth="1"/>
    <col min="8155" max="8155" width="10.85546875" style="4" customWidth="1"/>
    <col min="8156" max="8156" width="12" style="4" bestFit="1" customWidth="1"/>
    <col min="8157" max="8158" width="11" style="4" bestFit="1" customWidth="1"/>
    <col min="8159" max="8159" width="11.140625" style="4" bestFit="1" customWidth="1"/>
    <col min="8160" max="8160" width="10.140625" style="4" bestFit="1" customWidth="1"/>
    <col min="8161" max="8399" width="9.140625" style="4"/>
    <col min="8400" max="8400" width="13.5703125" style="4" customWidth="1"/>
    <col min="8401" max="8401" width="9.7109375" style="4" customWidth="1"/>
    <col min="8402" max="8402" width="10.140625" style="4" customWidth="1"/>
    <col min="8403" max="8403" width="9.28515625" style="4" customWidth="1"/>
    <col min="8404" max="8404" width="10.5703125" style="4" customWidth="1"/>
    <col min="8405" max="8405" width="11.7109375" style="4" customWidth="1"/>
    <col min="8406" max="8406" width="1.140625" style="4" customWidth="1"/>
    <col min="8407" max="8407" width="9.28515625" style="4" customWidth="1"/>
    <col min="8408" max="8408" width="10.28515625" style="4" customWidth="1"/>
    <col min="8409" max="8409" width="8.85546875" style="4" customWidth="1"/>
    <col min="8410" max="8410" width="10.5703125" style="4" customWidth="1"/>
    <col min="8411" max="8411" width="10.85546875" style="4" customWidth="1"/>
    <col min="8412" max="8412" width="12" style="4" bestFit="1" customWidth="1"/>
    <col min="8413" max="8414" width="11" style="4" bestFit="1" customWidth="1"/>
    <col min="8415" max="8415" width="11.140625" style="4" bestFit="1" customWidth="1"/>
    <col min="8416" max="8416" width="10.140625" style="4" bestFit="1" customWidth="1"/>
    <col min="8417" max="8655" width="9.140625" style="4"/>
    <col min="8656" max="8656" width="13.5703125" style="4" customWidth="1"/>
    <col min="8657" max="8657" width="9.7109375" style="4" customWidth="1"/>
    <col min="8658" max="8658" width="10.140625" style="4" customWidth="1"/>
    <col min="8659" max="8659" width="9.28515625" style="4" customWidth="1"/>
    <col min="8660" max="8660" width="10.5703125" style="4" customWidth="1"/>
    <col min="8661" max="8661" width="11.7109375" style="4" customWidth="1"/>
    <col min="8662" max="8662" width="1.140625" style="4" customWidth="1"/>
    <col min="8663" max="8663" width="9.28515625" style="4" customWidth="1"/>
    <col min="8664" max="8664" width="10.28515625" style="4" customWidth="1"/>
    <col min="8665" max="8665" width="8.85546875" style="4" customWidth="1"/>
    <col min="8666" max="8666" width="10.5703125" style="4" customWidth="1"/>
    <col min="8667" max="8667" width="10.85546875" style="4" customWidth="1"/>
    <col min="8668" max="8668" width="12" style="4" bestFit="1" customWidth="1"/>
    <col min="8669" max="8670" width="11" style="4" bestFit="1" customWidth="1"/>
    <col min="8671" max="8671" width="11.140625" style="4" bestFit="1" customWidth="1"/>
    <col min="8672" max="8672" width="10.140625" style="4" bestFit="1" customWidth="1"/>
    <col min="8673" max="8911" width="9.140625" style="4"/>
    <col min="8912" max="8912" width="13.5703125" style="4" customWidth="1"/>
    <col min="8913" max="8913" width="9.7109375" style="4" customWidth="1"/>
    <col min="8914" max="8914" width="10.140625" style="4" customWidth="1"/>
    <col min="8915" max="8915" width="9.28515625" style="4" customWidth="1"/>
    <col min="8916" max="8916" width="10.5703125" style="4" customWidth="1"/>
    <col min="8917" max="8917" width="11.7109375" style="4" customWidth="1"/>
    <col min="8918" max="8918" width="1.140625" style="4" customWidth="1"/>
    <col min="8919" max="8919" width="9.28515625" style="4" customWidth="1"/>
    <col min="8920" max="8920" width="10.28515625" style="4" customWidth="1"/>
    <col min="8921" max="8921" width="8.85546875" style="4" customWidth="1"/>
    <col min="8922" max="8922" width="10.5703125" style="4" customWidth="1"/>
    <col min="8923" max="8923" width="10.85546875" style="4" customWidth="1"/>
    <col min="8924" max="8924" width="12" style="4" bestFit="1" customWidth="1"/>
    <col min="8925" max="8926" width="11" style="4" bestFit="1" customWidth="1"/>
    <col min="8927" max="8927" width="11.140625" style="4" bestFit="1" customWidth="1"/>
    <col min="8928" max="8928" width="10.140625" style="4" bestFit="1" customWidth="1"/>
    <col min="8929" max="9167" width="9.140625" style="4"/>
    <col min="9168" max="9168" width="13.5703125" style="4" customWidth="1"/>
    <col min="9169" max="9169" width="9.7109375" style="4" customWidth="1"/>
    <col min="9170" max="9170" width="10.140625" style="4" customWidth="1"/>
    <col min="9171" max="9171" width="9.28515625" style="4" customWidth="1"/>
    <col min="9172" max="9172" width="10.5703125" style="4" customWidth="1"/>
    <col min="9173" max="9173" width="11.7109375" style="4" customWidth="1"/>
    <col min="9174" max="9174" width="1.140625" style="4" customWidth="1"/>
    <col min="9175" max="9175" width="9.28515625" style="4" customWidth="1"/>
    <col min="9176" max="9176" width="10.28515625" style="4" customWidth="1"/>
    <col min="9177" max="9177" width="8.85546875" style="4" customWidth="1"/>
    <col min="9178" max="9178" width="10.5703125" style="4" customWidth="1"/>
    <col min="9179" max="9179" width="10.85546875" style="4" customWidth="1"/>
    <col min="9180" max="9180" width="12" style="4" bestFit="1" customWidth="1"/>
    <col min="9181" max="9182" width="11" style="4" bestFit="1" customWidth="1"/>
    <col min="9183" max="9183" width="11.140625" style="4" bestFit="1" customWidth="1"/>
    <col min="9184" max="9184" width="10.140625" style="4" bestFit="1" customWidth="1"/>
    <col min="9185" max="9423" width="9.140625" style="4"/>
    <col min="9424" max="9424" width="13.5703125" style="4" customWidth="1"/>
    <col min="9425" max="9425" width="9.7109375" style="4" customWidth="1"/>
    <col min="9426" max="9426" width="10.140625" style="4" customWidth="1"/>
    <col min="9427" max="9427" width="9.28515625" style="4" customWidth="1"/>
    <col min="9428" max="9428" width="10.5703125" style="4" customWidth="1"/>
    <col min="9429" max="9429" width="11.7109375" style="4" customWidth="1"/>
    <col min="9430" max="9430" width="1.140625" style="4" customWidth="1"/>
    <col min="9431" max="9431" width="9.28515625" style="4" customWidth="1"/>
    <col min="9432" max="9432" width="10.28515625" style="4" customWidth="1"/>
    <col min="9433" max="9433" width="8.85546875" style="4" customWidth="1"/>
    <col min="9434" max="9434" width="10.5703125" style="4" customWidth="1"/>
    <col min="9435" max="9435" width="10.85546875" style="4" customWidth="1"/>
    <col min="9436" max="9436" width="12" style="4" bestFit="1" customWidth="1"/>
    <col min="9437" max="9438" width="11" style="4" bestFit="1" customWidth="1"/>
    <col min="9439" max="9439" width="11.140625" style="4" bestFit="1" customWidth="1"/>
    <col min="9440" max="9440" width="10.140625" style="4" bestFit="1" customWidth="1"/>
    <col min="9441" max="9679" width="9.140625" style="4"/>
    <col min="9680" max="9680" width="13.5703125" style="4" customWidth="1"/>
    <col min="9681" max="9681" width="9.7109375" style="4" customWidth="1"/>
    <col min="9682" max="9682" width="10.140625" style="4" customWidth="1"/>
    <col min="9683" max="9683" width="9.28515625" style="4" customWidth="1"/>
    <col min="9684" max="9684" width="10.5703125" style="4" customWidth="1"/>
    <col min="9685" max="9685" width="11.7109375" style="4" customWidth="1"/>
    <col min="9686" max="9686" width="1.140625" style="4" customWidth="1"/>
    <col min="9687" max="9687" width="9.28515625" style="4" customWidth="1"/>
    <col min="9688" max="9688" width="10.28515625" style="4" customWidth="1"/>
    <col min="9689" max="9689" width="8.85546875" style="4" customWidth="1"/>
    <col min="9690" max="9690" width="10.5703125" style="4" customWidth="1"/>
    <col min="9691" max="9691" width="10.85546875" style="4" customWidth="1"/>
    <col min="9692" max="9692" width="12" style="4" bestFit="1" customWidth="1"/>
    <col min="9693" max="9694" width="11" style="4" bestFit="1" customWidth="1"/>
    <col min="9695" max="9695" width="11.140625" style="4" bestFit="1" customWidth="1"/>
    <col min="9696" max="9696" width="10.140625" style="4" bestFit="1" customWidth="1"/>
    <col min="9697" max="9935" width="9.140625" style="4"/>
    <col min="9936" max="9936" width="13.5703125" style="4" customWidth="1"/>
    <col min="9937" max="9937" width="9.7109375" style="4" customWidth="1"/>
    <col min="9938" max="9938" width="10.140625" style="4" customWidth="1"/>
    <col min="9939" max="9939" width="9.28515625" style="4" customWidth="1"/>
    <col min="9940" max="9940" width="10.5703125" style="4" customWidth="1"/>
    <col min="9941" max="9941" width="11.7109375" style="4" customWidth="1"/>
    <col min="9942" max="9942" width="1.140625" style="4" customWidth="1"/>
    <col min="9943" max="9943" width="9.28515625" style="4" customWidth="1"/>
    <col min="9944" max="9944" width="10.28515625" style="4" customWidth="1"/>
    <col min="9945" max="9945" width="8.85546875" style="4" customWidth="1"/>
    <col min="9946" max="9946" width="10.5703125" style="4" customWidth="1"/>
    <col min="9947" max="9947" width="10.85546875" style="4" customWidth="1"/>
    <col min="9948" max="9948" width="12" style="4" bestFit="1" customWidth="1"/>
    <col min="9949" max="9950" width="11" style="4" bestFit="1" customWidth="1"/>
    <col min="9951" max="9951" width="11.140625" style="4" bestFit="1" customWidth="1"/>
    <col min="9952" max="9952" width="10.140625" style="4" bestFit="1" customWidth="1"/>
    <col min="9953" max="10191" width="9.140625" style="4"/>
    <col min="10192" max="10192" width="13.5703125" style="4" customWidth="1"/>
    <col min="10193" max="10193" width="9.7109375" style="4" customWidth="1"/>
    <col min="10194" max="10194" width="10.140625" style="4" customWidth="1"/>
    <col min="10195" max="10195" width="9.28515625" style="4" customWidth="1"/>
    <col min="10196" max="10196" width="10.5703125" style="4" customWidth="1"/>
    <col min="10197" max="10197" width="11.7109375" style="4" customWidth="1"/>
    <col min="10198" max="10198" width="1.140625" style="4" customWidth="1"/>
    <col min="10199" max="10199" width="9.28515625" style="4" customWidth="1"/>
    <col min="10200" max="10200" width="10.28515625" style="4" customWidth="1"/>
    <col min="10201" max="10201" width="8.85546875" style="4" customWidth="1"/>
    <col min="10202" max="10202" width="10.5703125" style="4" customWidth="1"/>
    <col min="10203" max="10203" width="10.85546875" style="4" customWidth="1"/>
    <col min="10204" max="10204" width="12" style="4" bestFit="1" customWidth="1"/>
    <col min="10205" max="10206" width="11" style="4" bestFit="1" customWidth="1"/>
    <col min="10207" max="10207" width="11.140625" style="4" bestFit="1" customWidth="1"/>
    <col min="10208" max="10208" width="10.140625" style="4" bestFit="1" customWidth="1"/>
    <col min="10209" max="10447" width="9.140625" style="4"/>
    <col min="10448" max="10448" width="13.5703125" style="4" customWidth="1"/>
    <col min="10449" max="10449" width="9.7109375" style="4" customWidth="1"/>
    <col min="10450" max="10450" width="10.140625" style="4" customWidth="1"/>
    <col min="10451" max="10451" width="9.28515625" style="4" customWidth="1"/>
    <col min="10452" max="10452" width="10.5703125" style="4" customWidth="1"/>
    <col min="10453" max="10453" width="11.7109375" style="4" customWidth="1"/>
    <col min="10454" max="10454" width="1.140625" style="4" customWidth="1"/>
    <col min="10455" max="10455" width="9.28515625" style="4" customWidth="1"/>
    <col min="10456" max="10456" width="10.28515625" style="4" customWidth="1"/>
    <col min="10457" max="10457" width="8.85546875" style="4" customWidth="1"/>
    <col min="10458" max="10458" width="10.5703125" style="4" customWidth="1"/>
    <col min="10459" max="10459" width="10.85546875" style="4" customWidth="1"/>
    <col min="10460" max="10460" width="12" style="4" bestFit="1" customWidth="1"/>
    <col min="10461" max="10462" width="11" style="4" bestFit="1" customWidth="1"/>
    <col min="10463" max="10463" width="11.140625" style="4" bestFit="1" customWidth="1"/>
    <col min="10464" max="10464" width="10.140625" style="4" bestFit="1" customWidth="1"/>
    <col min="10465" max="10703" width="9.140625" style="4"/>
    <col min="10704" max="10704" width="13.5703125" style="4" customWidth="1"/>
    <col min="10705" max="10705" width="9.7109375" style="4" customWidth="1"/>
    <col min="10706" max="10706" width="10.140625" style="4" customWidth="1"/>
    <col min="10707" max="10707" width="9.28515625" style="4" customWidth="1"/>
    <col min="10708" max="10708" width="10.5703125" style="4" customWidth="1"/>
    <col min="10709" max="10709" width="11.7109375" style="4" customWidth="1"/>
    <col min="10710" max="10710" width="1.140625" style="4" customWidth="1"/>
    <col min="10711" max="10711" width="9.28515625" style="4" customWidth="1"/>
    <col min="10712" max="10712" width="10.28515625" style="4" customWidth="1"/>
    <col min="10713" max="10713" width="8.85546875" style="4" customWidth="1"/>
    <col min="10714" max="10714" width="10.5703125" style="4" customWidth="1"/>
    <col min="10715" max="10715" width="10.85546875" style="4" customWidth="1"/>
    <col min="10716" max="10716" width="12" style="4" bestFit="1" customWidth="1"/>
    <col min="10717" max="10718" width="11" style="4" bestFit="1" customWidth="1"/>
    <col min="10719" max="10719" width="11.140625" style="4" bestFit="1" customWidth="1"/>
    <col min="10720" max="10720" width="10.140625" style="4" bestFit="1" customWidth="1"/>
    <col min="10721" max="10959" width="9.140625" style="4"/>
    <col min="10960" max="10960" width="13.5703125" style="4" customWidth="1"/>
    <col min="10961" max="10961" width="9.7109375" style="4" customWidth="1"/>
    <col min="10962" max="10962" width="10.140625" style="4" customWidth="1"/>
    <col min="10963" max="10963" width="9.28515625" style="4" customWidth="1"/>
    <col min="10964" max="10964" width="10.5703125" style="4" customWidth="1"/>
    <col min="10965" max="10965" width="11.7109375" style="4" customWidth="1"/>
    <col min="10966" max="10966" width="1.140625" style="4" customWidth="1"/>
    <col min="10967" max="10967" width="9.28515625" style="4" customWidth="1"/>
    <col min="10968" max="10968" width="10.28515625" style="4" customWidth="1"/>
    <col min="10969" max="10969" width="8.85546875" style="4" customWidth="1"/>
    <col min="10970" max="10970" width="10.5703125" style="4" customWidth="1"/>
    <col min="10971" max="10971" width="10.85546875" style="4" customWidth="1"/>
    <col min="10972" max="10972" width="12" style="4" bestFit="1" customWidth="1"/>
    <col min="10973" max="10974" width="11" style="4" bestFit="1" customWidth="1"/>
    <col min="10975" max="10975" width="11.140625" style="4" bestFit="1" customWidth="1"/>
    <col min="10976" max="10976" width="10.140625" style="4" bestFit="1" customWidth="1"/>
    <col min="10977" max="11215" width="9.140625" style="4"/>
    <col min="11216" max="11216" width="13.5703125" style="4" customWidth="1"/>
    <col min="11217" max="11217" width="9.7109375" style="4" customWidth="1"/>
    <col min="11218" max="11218" width="10.140625" style="4" customWidth="1"/>
    <col min="11219" max="11219" width="9.28515625" style="4" customWidth="1"/>
    <col min="11220" max="11220" width="10.5703125" style="4" customWidth="1"/>
    <col min="11221" max="11221" width="11.7109375" style="4" customWidth="1"/>
    <col min="11222" max="11222" width="1.140625" style="4" customWidth="1"/>
    <col min="11223" max="11223" width="9.28515625" style="4" customWidth="1"/>
    <col min="11224" max="11224" width="10.28515625" style="4" customWidth="1"/>
    <col min="11225" max="11225" width="8.85546875" style="4" customWidth="1"/>
    <col min="11226" max="11226" width="10.5703125" style="4" customWidth="1"/>
    <col min="11227" max="11227" width="10.85546875" style="4" customWidth="1"/>
    <col min="11228" max="11228" width="12" style="4" bestFit="1" customWidth="1"/>
    <col min="11229" max="11230" width="11" style="4" bestFit="1" customWidth="1"/>
    <col min="11231" max="11231" width="11.140625" style="4" bestFit="1" customWidth="1"/>
    <col min="11232" max="11232" width="10.140625" style="4" bestFit="1" customWidth="1"/>
    <col min="11233" max="11471" width="9.140625" style="4"/>
    <col min="11472" max="11472" width="13.5703125" style="4" customWidth="1"/>
    <col min="11473" max="11473" width="9.7109375" style="4" customWidth="1"/>
    <col min="11474" max="11474" width="10.140625" style="4" customWidth="1"/>
    <col min="11475" max="11475" width="9.28515625" style="4" customWidth="1"/>
    <col min="11476" max="11476" width="10.5703125" style="4" customWidth="1"/>
    <col min="11477" max="11477" width="11.7109375" style="4" customWidth="1"/>
    <col min="11478" max="11478" width="1.140625" style="4" customWidth="1"/>
    <col min="11479" max="11479" width="9.28515625" style="4" customWidth="1"/>
    <col min="11480" max="11480" width="10.28515625" style="4" customWidth="1"/>
    <col min="11481" max="11481" width="8.85546875" style="4" customWidth="1"/>
    <col min="11482" max="11482" width="10.5703125" style="4" customWidth="1"/>
    <col min="11483" max="11483" width="10.85546875" style="4" customWidth="1"/>
    <col min="11484" max="11484" width="12" style="4" bestFit="1" customWidth="1"/>
    <col min="11485" max="11486" width="11" style="4" bestFit="1" customWidth="1"/>
    <col min="11487" max="11487" width="11.140625" style="4" bestFit="1" customWidth="1"/>
    <col min="11488" max="11488" width="10.140625" style="4" bestFit="1" customWidth="1"/>
    <col min="11489" max="11727" width="9.140625" style="4"/>
    <col min="11728" max="11728" width="13.5703125" style="4" customWidth="1"/>
    <col min="11729" max="11729" width="9.7109375" style="4" customWidth="1"/>
    <col min="11730" max="11730" width="10.140625" style="4" customWidth="1"/>
    <col min="11731" max="11731" width="9.28515625" style="4" customWidth="1"/>
    <col min="11732" max="11732" width="10.5703125" style="4" customWidth="1"/>
    <col min="11733" max="11733" width="11.7109375" style="4" customWidth="1"/>
    <col min="11734" max="11734" width="1.140625" style="4" customWidth="1"/>
    <col min="11735" max="11735" width="9.28515625" style="4" customWidth="1"/>
    <col min="11736" max="11736" width="10.28515625" style="4" customWidth="1"/>
    <col min="11737" max="11737" width="8.85546875" style="4" customWidth="1"/>
    <col min="11738" max="11738" width="10.5703125" style="4" customWidth="1"/>
    <col min="11739" max="11739" width="10.85546875" style="4" customWidth="1"/>
    <col min="11740" max="11740" width="12" style="4" bestFit="1" customWidth="1"/>
    <col min="11741" max="11742" width="11" style="4" bestFit="1" customWidth="1"/>
    <col min="11743" max="11743" width="11.140625" style="4" bestFit="1" customWidth="1"/>
    <col min="11744" max="11744" width="10.140625" style="4" bestFit="1" customWidth="1"/>
    <col min="11745" max="11983" width="9.140625" style="4"/>
    <col min="11984" max="11984" width="13.5703125" style="4" customWidth="1"/>
    <col min="11985" max="11985" width="9.7109375" style="4" customWidth="1"/>
    <col min="11986" max="11986" width="10.140625" style="4" customWidth="1"/>
    <col min="11987" max="11987" width="9.28515625" style="4" customWidth="1"/>
    <col min="11988" max="11988" width="10.5703125" style="4" customWidth="1"/>
    <col min="11989" max="11989" width="11.7109375" style="4" customWidth="1"/>
    <col min="11990" max="11990" width="1.140625" style="4" customWidth="1"/>
    <col min="11991" max="11991" width="9.28515625" style="4" customWidth="1"/>
    <col min="11992" max="11992" width="10.28515625" style="4" customWidth="1"/>
    <col min="11993" max="11993" width="8.85546875" style="4" customWidth="1"/>
    <col min="11994" max="11994" width="10.5703125" style="4" customWidth="1"/>
    <col min="11995" max="11995" width="10.85546875" style="4" customWidth="1"/>
    <col min="11996" max="11996" width="12" style="4" bestFit="1" customWidth="1"/>
    <col min="11997" max="11998" width="11" style="4" bestFit="1" customWidth="1"/>
    <col min="11999" max="11999" width="11.140625" style="4" bestFit="1" customWidth="1"/>
    <col min="12000" max="12000" width="10.140625" style="4" bestFit="1" customWidth="1"/>
    <col min="12001" max="12239" width="9.140625" style="4"/>
    <col min="12240" max="12240" width="13.5703125" style="4" customWidth="1"/>
    <col min="12241" max="12241" width="9.7109375" style="4" customWidth="1"/>
    <col min="12242" max="12242" width="10.140625" style="4" customWidth="1"/>
    <col min="12243" max="12243" width="9.28515625" style="4" customWidth="1"/>
    <col min="12244" max="12244" width="10.5703125" style="4" customWidth="1"/>
    <col min="12245" max="12245" width="11.7109375" style="4" customWidth="1"/>
    <col min="12246" max="12246" width="1.140625" style="4" customWidth="1"/>
    <col min="12247" max="12247" width="9.28515625" style="4" customWidth="1"/>
    <col min="12248" max="12248" width="10.28515625" style="4" customWidth="1"/>
    <col min="12249" max="12249" width="8.85546875" style="4" customWidth="1"/>
    <col min="12250" max="12250" width="10.5703125" style="4" customWidth="1"/>
    <col min="12251" max="12251" width="10.85546875" style="4" customWidth="1"/>
    <col min="12252" max="12252" width="12" style="4" bestFit="1" customWidth="1"/>
    <col min="12253" max="12254" width="11" style="4" bestFit="1" customWidth="1"/>
    <col min="12255" max="12255" width="11.140625" style="4" bestFit="1" customWidth="1"/>
    <col min="12256" max="12256" width="10.140625" style="4" bestFit="1" customWidth="1"/>
    <col min="12257" max="12495" width="9.140625" style="4"/>
    <col min="12496" max="12496" width="13.5703125" style="4" customWidth="1"/>
    <col min="12497" max="12497" width="9.7109375" style="4" customWidth="1"/>
    <col min="12498" max="12498" width="10.140625" style="4" customWidth="1"/>
    <col min="12499" max="12499" width="9.28515625" style="4" customWidth="1"/>
    <col min="12500" max="12500" width="10.5703125" style="4" customWidth="1"/>
    <col min="12501" max="12501" width="11.7109375" style="4" customWidth="1"/>
    <col min="12502" max="12502" width="1.140625" style="4" customWidth="1"/>
    <col min="12503" max="12503" width="9.28515625" style="4" customWidth="1"/>
    <col min="12504" max="12504" width="10.28515625" style="4" customWidth="1"/>
    <col min="12505" max="12505" width="8.85546875" style="4" customWidth="1"/>
    <col min="12506" max="12506" width="10.5703125" style="4" customWidth="1"/>
    <col min="12507" max="12507" width="10.85546875" style="4" customWidth="1"/>
    <col min="12508" max="12508" width="12" style="4" bestFit="1" customWidth="1"/>
    <col min="12509" max="12510" width="11" style="4" bestFit="1" customWidth="1"/>
    <col min="12511" max="12511" width="11.140625" style="4" bestFit="1" customWidth="1"/>
    <col min="12512" max="12512" width="10.140625" style="4" bestFit="1" customWidth="1"/>
    <col min="12513" max="12751" width="9.140625" style="4"/>
    <col min="12752" max="12752" width="13.5703125" style="4" customWidth="1"/>
    <col min="12753" max="12753" width="9.7109375" style="4" customWidth="1"/>
    <col min="12754" max="12754" width="10.140625" style="4" customWidth="1"/>
    <col min="12755" max="12755" width="9.28515625" style="4" customWidth="1"/>
    <col min="12756" max="12756" width="10.5703125" style="4" customWidth="1"/>
    <col min="12757" max="12757" width="11.7109375" style="4" customWidth="1"/>
    <col min="12758" max="12758" width="1.140625" style="4" customWidth="1"/>
    <col min="12759" max="12759" width="9.28515625" style="4" customWidth="1"/>
    <col min="12760" max="12760" width="10.28515625" style="4" customWidth="1"/>
    <col min="12761" max="12761" width="8.85546875" style="4" customWidth="1"/>
    <col min="12762" max="12762" width="10.5703125" style="4" customWidth="1"/>
    <col min="12763" max="12763" width="10.85546875" style="4" customWidth="1"/>
    <col min="12764" max="12764" width="12" style="4" bestFit="1" customWidth="1"/>
    <col min="12765" max="12766" width="11" style="4" bestFit="1" customWidth="1"/>
    <col min="12767" max="12767" width="11.140625" style="4" bestFit="1" customWidth="1"/>
    <col min="12768" max="12768" width="10.140625" style="4" bestFit="1" customWidth="1"/>
    <col min="12769" max="13007" width="9.140625" style="4"/>
    <col min="13008" max="13008" width="13.5703125" style="4" customWidth="1"/>
    <col min="13009" max="13009" width="9.7109375" style="4" customWidth="1"/>
    <col min="13010" max="13010" width="10.140625" style="4" customWidth="1"/>
    <col min="13011" max="13011" width="9.28515625" style="4" customWidth="1"/>
    <col min="13012" max="13012" width="10.5703125" style="4" customWidth="1"/>
    <col min="13013" max="13013" width="11.7109375" style="4" customWidth="1"/>
    <col min="13014" max="13014" width="1.140625" style="4" customWidth="1"/>
    <col min="13015" max="13015" width="9.28515625" style="4" customWidth="1"/>
    <col min="13016" max="13016" width="10.28515625" style="4" customWidth="1"/>
    <col min="13017" max="13017" width="8.85546875" style="4" customWidth="1"/>
    <col min="13018" max="13018" width="10.5703125" style="4" customWidth="1"/>
    <col min="13019" max="13019" width="10.85546875" style="4" customWidth="1"/>
    <col min="13020" max="13020" width="12" style="4" bestFit="1" customWidth="1"/>
    <col min="13021" max="13022" width="11" style="4" bestFit="1" customWidth="1"/>
    <col min="13023" max="13023" width="11.140625" style="4" bestFit="1" customWidth="1"/>
    <col min="13024" max="13024" width="10.140625" style="4" bestFit="1" customWidth="1"/>
    <col min="13025" max="13263" width="9.140625" style="4"/>
    <col min="13264" max="13264" width="13.5703125" style="4" customWidth="1"/>
    <col min="13265" max="13265" width="9.7109375" style="4" customWidth="1"/>
    <col min="13266" max="13266" width="10.140625" style="4" customWidth="1"/>
    <col min="13267" max="13267" width="9.28515625" style="4" customWidth="1"/>
    <col min="13268" max="13268" width="10.5703125" style="4" customWidth="1"/>
    <col min="13269" max="13269" width="11.7109375" style="4" customWidth="1"/>
    <col min="13270" max="13270" width="1.140625" style="4" customWidth="1"/>
    <col min="13271" max="13271" width="9.28515625" style="4" customWidth="1"/>
    <col min="13272" max="13272" width="10.28515625" style="4" customWidth="1"/>
    <col min="13273" max="13273" width="8.85546875" style="4" customWidth="1"/>
    <col min="13274" max="13274" width="10.5703125" style="4" customWidth="1"/>
    <col min="13275" max="13275" width="10.85546875" style="4" customWidth="1"/>
    <col min="13276" max="13276" width="12" style="4" bestFit="1" customWidth="1"/>
    <col min="13277" max="13278" width="11" style="4" bestFit="1" customWidth="1"/>
    <col min="13279" max="13279" width="11.140625" style="4" bestFit="1" customWidth="1"/>
    <col min="13280" max="13280" width="10.140625" style="4" bestFit="1" customWidth="1"/>
    <col min="13281" max="13519" width="9.140625" style="4"/>
    <col min="13520" max="13520" width="13.5703125" style="4" customWidth="1"/>
    <col min="13521" max="13521" width="9.7109375" style="4" customWidth="1"/>
    <col min="13522" max="13522" width="10.140625" style="4" customWidth="1"/>
    <col min="13523" max="13523" width="9.28515625" style="4" customWidth="1"/>
    <col min="13524" max="13524" width="10.5703125" style="4" customWidth="1"/>
    <col min="13525" max="13525" width="11.7109375" style="4" customWidth="1"/>
    <col min="13526" max="13526" width="1.140625" style="4" customWidth="1"/>
    <col min="13527" max="13527" width="9.28515625" style="4" customWidth="1"/>
    <col min="13528" max="13528" width="10.28515625" style="4" customWidth="1"/>
    <col min="13529" max="13529" width="8.85546875" style="4" customWidth="1"/>
    <col min="13530" max="13530" width="10.5703125" style="4" customWidth="1"/>
    <col min="13531" max="13531" width="10.85546875" style="4" customWidth="1"/>
    <col min="13532" max="13532" width="12" style="4" bestFit="1" customWidth="1"/>
    <col min="13533" max="13534" width="11" style="4" bestFit="1" customWidth="1"/>
    <col min="13535" max="13535" width="11.140625" style="4" bestFit="1" customWidth="1"/>
    <col min="13536" max="13536" width="10.140625" style="4" bestFit="1" customWidth="1"/>
    <col min="13537" max="13775" width="9.140625" style="4"/>
    <col min="13776" max="13776" width="13.5703125" style="4" customWidth="1"/>
    <col min="13777" max="13777" width="9.7109375" style="4" customWidth="1"/>
    <col min="13778" max="13778" width="10.140625" style="4" customWidth="1"/>
    <col min="13779" max="13779" width="9.28515625" style="4" customWidth="1"/>
    <col min="13780" max="13780" width="10.5703125" style="4" customWidth="1"/>
    <col min="13781" max="13781" width="11.7109375" style="4" customWidth="1"/>
    <col min="13782" max="13782" width="1.140625" style="4" customWidth="1"/>
    <col min="13783" max="13783" width="9.28515625" style="4" customWidth="1"/>
    <col min="13784" max="13784" width="10.28515625" style="4" customWidth="1"/>
    <col min="13785" max="13785" width="8.85546875" style="4" customWidth="1"/>
    <col min="13786" max="13786" width="10.5703125" style="4" customWidth="1"/>
    <col min="13787" max="13787" width="10.85546875" style="4" customWidth="1"/>
    <col min="13788" max="13788" width="12" style="4" bestFit="1" customWidth="1"/>
    <col min="13789" max="13790" width="11" style="4" bestFit="1" customWidth="1"/>
    <col min="13791" max="13791" width="11.140625" style="4" bestFit="1" customWidth="1"/>
    <col min="13792" max="13792" width="10.140625" style="4" bestFit="1" customWidth="1"/>
    <col min="13793" max="14031" width="9.140625" style="4"/>
    <col min="14032" max="14032" width="13.5703125" style="4" customWidth="1"/>
    <col min="14033" max="14033" width="9.7109375" style="4" customWidth="1"/>
    <col min="14034" max="14034" width="10.140625" style="4" customWidth="1"/>
    <col min="14035" max="14035" width="9.28515625" style="4" customWidth="1"/>
    <col min="14036" max="14036" width="10.5703125" style="4" customWidth="1"/>
    <col min="14037" max="14037" width="11.7109375" style="4" customWidth="1"/>
    <col min="14038" max="14038" width="1.140625" style="4" customWidth="1"/>
    <col min="14039" max="14039" width="9.28515625" style="4" customWidth="1"/>
    <col min="14040" max="14040" width="10.28515625" style="4" customWidth="1"/>
    <col min="14041" max="14041" width="8.85546875" style="4" customWidth="1"/>
    <col min="14042" max="14042" width="10.5703125" style="4" customWidth="1"/>
    <col min="14043" max="14043" width="10.85546875" style="4" customWidth="1"/>
    <col min="14044" max="14044" width="12" style="4" bestFit="1" customWidth="1"/>
    <col min="14045" max="14046" width="11" style="4" bestFit="1" customWidth="1"/>
    <col min="14047" max="14047" width="11.140625" style="4" bestFit="1" customWidth="1"/>
    <col min="14048" max="14048" width="10.140625" style="4" bestFit="1" customWidth="1"/>
    <col min="14049" max="14287" width="9.140625" style="4"/>
    <col min="14288" max="14288" width="13.5703125" style="4" customWidth="1"/>
    <col min="14289" max="14289" width="9.7109375" style="4" customWidth="1"/>
    <col min="14290" max="14290" width="10.140625" style="4" customWidth="1"/>
    <col min="14291" max="14291" width="9.28515625" style="4" customWidth="1"/>
    <col min="14292" max="14292" width="10.5703125" style="4" customWidth="1"/>
    <col min="14293" max="14293" width="11.7109375" style="4" customWidth="1"/>
    <col min="14294" max="14294" width="1.140625" style="4" customWidth="1"/>
    <col min="14295" max="14295" width="9.28515625" style="4" customWidth="1"/>
    <col min="14296" max="14296" width="10.28515625" style="4" customWidth="1"/>
    <col min="14297" max="14297" width="8.85546875" style="4" customWidth="1"/>
    <col min="14298" max="14298" width="10.5703125" style="4" customWidth="1"/>
    <col min="14299" max="14299" width="10.85546875" style="4" customWidth="1"/>
    <col min="14300" max="14300" width="12" style="4" bestFit="1" customWidth="1"/>
    <col min="14301" max="14302" width="11" style="4" bestFit="1" customWidth="1"/>
    <col min="14303" max="14303" width="11.140625" style="4" bestFit="1" customWidth="1"/>
    <col min="14304" max="14304" width="10.140625" style="4" bestFit="1" customWidth="1"/>
    <col min="14305" max="14543" width="9.140625" style="4"/>
    <col min="14544" max="14544" width="13.5703125" style="4" customWidth="1"/>
    <col min="14545" max="14545" width="9.7109375" style="4" customWidth="1"/>
    <col min="14546" max="14546" width="10.140625" style="4" customWidth="1"/>
    <col min="14547" max="14547" width="9.28515625" style="4" customWidth="1"/>
    <col min="14548" max="14548" width="10.5703125" style="4" customWidth="1"/>
    <col min="14549" max="14549" width="11.7109375" style="4" customWidth="1"/>
    <col min="14550" max="14550" width="1.140625" style="4" customWidth="1"/>
    <col min="14551" max="14551" width="9.28515625" style="4" customWidth="1"/>
    <col min="14552" max="14552" width="10.28515625" style="4" customWidth="1"/>
    <col min="14553" max="14553" width="8.85546875" style="4" customWidth="1"/>
    <col min="14554" max="14554" width="10.5703125" style="4" customWidth="1"/>
    <col min="14555" max="14555" width="10.85546875" style="4" customWidth="1"/>
    <col min="14556" max="14556" width="12" style="4" bestFit="1" customWidth="1"/>
    <col min="14557" max="14558" width="11" style="4" bestFit="1" customWidth="1"/>
    <col min="14559" max="14559" width="11.140625" style="4" bestFit="1" customWidth="1"/>
    <col min="14560" max="14560" width="10.140625" style="4" bestFit="1" customWidth="1"/>
    <col min="14561" max="14799" width="9.140625" style="4"/>
    <col min="14800" max="14800" width="13.5703125" style="4" customWidth="1"/>
    <col min="14801" max="14801" width="9.7109375" style="4" customWidth="1"/>
    <col min="14802" max="14802" width="10.140625" style="4" customWidth="1"/>
    <col min="14803" max="14803" width="9.28515625" style="4" customWidth="1"/>
    <col min="14804" max="14804" width="10.5703125" style="4" customWidth="1"/>
    <col min="14805" max="14805" width="11.7109375" style="4" customWidth="1"/>
    <col min="14806" max="14806" width="1.140625" style="4" customWidth="1"/>
    <col min="14807" max="14807" width="9.28515625" style="4" customWidth="1"/>
    <col min="14808" max="14808" width="10.28515625" style="4" customWidth="1"/>
    <col min="14809" max="14809" width="8.85546875" style="4" customWidth="1"/>
    <col min="14810" max="14810" width="10.5703125" style="4" customWidth="1"/>
    <col min="14811" max="14811" width="10.85546875" style="4" customWidth="1"/>
    <col min="14812" max="14812" width="12" style="4" bestFit="1" customWidth="1"/>
    <col min="14813" max="14814" width="11" style="4" bestFit="1" customWidth="1"/>
    <col min="14815" max="14815" width="11.140625" style="4" bestFit="1" customWidth="1"/>
    <col min="14816" max="14816" width="10.140625" style="4" bestFit="1" customWidth="1"/>
    <col min="14817" max="15055" width="9.140625" style="4"/>
    <col min="15056" max="15056" width="13.5703125" style="4" customWidth="1"/>
    <col min="15057" max="15057" width="9.7109375" style="4" customWidth="1"/>
    <col min="15058" max="15058" width="10.140625" style="4" customWidth="1"/>
    <col min="15059" max="15059" width="9.28515625" style="4" customWidth="1"/>
    <col min="15060" max="15060" width="10.5703125" style="4" customWidth="1"/>
    <col min="15061" max="15061" width="11.7109375" style="4" customWidth="1"/>
    <col min="15062" max="15062" width="1.140625" style="4" customWidth="1"/>
    <col min="15063" max="15063" width="9.28515625" style="4" customWidth="1"/>
    <col min="15064" max="15064" width="10.28515625" style="4" customWidth="1"/>
    <col min="15065" max="15065" width="8.85546875" style="4" customWidth="1"/>
    <col min="15066" max="15066" width="10.5703125" style="4" customWidth="1"/>
    <col min="15067" max="15067" width="10.85546875" style="4" customWidth="1"/>
    <col min="15068" max="15068" width="12" style="4" bestFit="1" customWidth="1"/>
    <col min="15069" max="15070" width="11" style="4" bestFit="1" customWidth="1"/>
    <col min="15071" max="15071" width="11.140625" style="4" bestFit="1" customWidth="1"/>
    <col min="15072" max="15072" width="10.140625" style="4" bestFit="1" customWidth="1"/>
    <col min="15073" max="15311" width="9.140625" style="4"/>
    <col min="15312" max="15312" width="13.5703125" style="4" customWidth="1"/>
    <col min="15313" max="15313" width="9.7109375" style="4" customWidth="1"/>
    <col min="15314" max="15314" width="10.140625" style="4" customWidth="1"/>
    <col min="15315" max="15315" width="9.28515625" style="4" customWidth="1"/>
    <col min="15316" max="15316" width="10.5703125" style="4" customWidth="1"/>
    <col min="15317" max="15317" width="11.7109375" style="4" customWidth="1"/>
    <col min="15318" max="15318" width="1.140625" style="4" customWidth="1"/>
    <col min="15319" max="15319" width="9.28515625" style="4" customWidth="1"/>
    <col min="15320" max="15320" width="10.28515625" style="4" customWidth="1"/>
    <col min="15321" max="15321" width="8.85546875" style="4" customWidth="1"/>
    <col min="15322" max="15322" width="10.5703125" style="4" customWidth="1"/>
    <col min="15323" max="15323" width="10.85546875" style="4" customWidth="1"/>
    <col min="15324" max="15324" width="12" style="4" bestFit="1" customWidth="1"/>
    <col min="15325" max="15326" width="11" style="4" bestFit="1" customWidth="1"/>
    <col min="15327" max="15327" width="11.140625" style="4" bestFit="1" customWidth="1"/>
    <col min="15328" max="15328" width="10.140625" style="4" bestFit="1" customWidth="1"/>
    <col min="15329" max="15567" width="9.140625" style="4"/>
    <col min="15568" max="15568" width="13.5703125" style="4" customWidth="1"/>
    <col min="15569" max="15569" width="9.7109375" style="4" customWidth="1"/>
    <col min="15570" max="15570" width="10.140625" style="4" customWidth="1"/>
    <col min="15571" max="15571" width="9.28515625" style="4" customWidth="1"/>
    <col min="15572" max="15572" width="10.5703125" style="4" customWidth="1"/>
    <col min="15573" max="15573" width="11.7109375" style="4" customWidth="1"/>
    <col min="15574" max="15574" width="1.140625" style="4" customWidth="1"/>
    <col min="15575" max="15575" width="9.28515625" style="4" customWidth="1"/>
    <col min="15576" max="15576" width="10.28515625" style="4" customWidth="1"/>
    <col min="15577" max="15577" width="8.85546875" style="4" customWidth="1"/>
    <col min="15578" max="15578" width="10.5703125" style="4" customWidth="1"/>
    <col min="15579" max="15579" width="10.85546875" style="4" customWidth="1"/>
    <col min="15580" max="15580" width="12" style="4" bestFit="1" customWidth="1"/>
    <col min="15581" max="15582" width="11" style="4" bestFit="1" customWidth="1"/>
    <col min="15583" max="15583" width="11.140625" style="4" bestFit="1" customWidth="1"/>
    <col min="15584" max="15584" width="10.140625" style="4" bestFit="1" customWidth="1"/>
    <col min="15585" max="15823" width="9.140625" style="4"/>
    <col min="15824" max="15824" width="13.5703125" style="4" customWidth="1"/>
    <col min="15825" max="15825" width="9.7109375" style="4" customWidth="1"/>
    <col min="15826" max="15826" width="10.140625" style="4" customWidth="1"/>
    <col min="15827" max="15827" width="9.28515625" style="4" customWidth="1"/>
    <col min="15828" max="15828" width="10.5703125" style="4" customWidth="1"/>
    <col min="15829" max="15829" width="11.7109375" style="4" customWidth="1"/>
    <col min="15830" max="15830" width="1.140625" style="4" customWidth="1"/>
    <col min="15831" max="15831" width="9.28515625" style="4" customWidth="1"/>
    <col min="15832" max="15832" width="10.28515625" style="4" customWidth="1"/>
    <col min="15833" max="15833" width="8.85546875" style="4" customWidth="1"/>
    <col min="15834" max="15834" width="10.5703125" style="4" customWidth="1"/>
    <col min="15835" max="15835" width="10.85546875" style="4" customWidth="1"/>
    <col min="15836" max="15836" width="12" style="4" bestFit="1" customWidth="1"/>
    <col min="15837" max="15838" width="11" style="4" bestFit="1" customWidth="1"/>
    <col min="15839" max="15839" width="11.140625" style="4" bestFit="1" customWidth="1"/>
    <col min="15840" max="15840" width="10.140625" style="4" bestFit="1" customWidth="1"/>
    <col min="15841" max="16079" width="9.140625" style="4"/>
    <col min="16080" max="16080" width="13.5703125" style="4" customWidth="1"/>
    <col min="16081" max="16081" width="9.7109375" style="4" customWidth="1"/>
    <col min="16082" max="16082" width="10.140625" style="4" customWidth="1"/>
    <col min="16083" max="16083" width="9.28515625" style="4" customWidth="1"/>
    <col min="16084" max="16084" width="10.5703125" style="4" customWidth="1"/>
    <col min="16085" max="16085" width="11.7109375" style="4" customWidth="1"/>
    <col min="16086" max="16086" width="1.140625" style="4" customWidth="1"/>
    <col min="16087" max="16087" width="9.28515625" style="4" customWidth="1"/>
    <col min="16088" max="16088" width="10.28515625" style="4" customWidth="1"/>
    <col min="16089" max="16089" width="8.85546875" style="4" customWidth="1"/>
    <col min="16090" max="16090" width="10.5703125" style="4" customWidth="1"/>
    <col min="16091" max="16091" width="10.85546875" style="4" customWidth="1"/>
    <col min="16092" max="16092" width="12" style="4" bestFit="1" customWidth="1"/>
    <col min="16093" max="16094" width="11" style="4" bestFit="1" customWidth="1"/>
    <col min="16095" max="16095" width="11.140625" style="4" bestFit="1" customWidth="1"/>
    <col min="16096" max="16096" width="10.140625" style="4" bestFit="1" customWidth="1"/>
    <col min="16097" max="16384" width="9.140625" style="4"/>
  </cols>
  <sheetData>
    <row r="1" spans="1:192" ht="12.75" x14ac:dyDescent="0.2">
      <c r="A1" s="34" t="s">
        <v>126</v>
      </c>
      <c r="B1" s="30"/>
      <c r="C1" s="30"/>
      <c r="D1" s="30"/>
      <c r="E1" s="30"/>
      <c r="F1" s="30"/>
      <c r="G1" s="3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</row>
    <row r="2" spans="1:192" x14ac:dyDescent="0.2">
      <c r="A2" s="2"/>
      <c r="B2" s="30"/>
      <c r="C2" s="30"/>
      <c r="D2" s="30"/>
      <c r="E2" s="30"/>
      <c r="F2" s="30"/>
      <c r="G2" s="3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</row>
    <row r="3" spans="1:192" x14ac:dyDescent="0.2">
      <c r="A3" s="5"/>
      <c r="B3" s="146" t="s">
        <v>120</v>
      </c>
      <c r="C3" s="146"/>
      <c r="D3" s="146"/>
      <c r="E3" s="146"/>
      <c r="F3" s="146"/>
      <c r="G3" s="6"/>
      <c r="H3" s="147" t="s">
        <v>0</v>
      </c>
      <c r="I3" s="147"/>
      <c r="J3" s="147"/>
      <c r="K3" s="147"/>
      <c r="L3" s="147"/>
    </row>
    <row r="4" spans="1:192" x14ac:dyDescent="0.2">
      <c r="A4" s="5"/>
      <c r="B4" s="31"/>
      <c r="C4" s="31"/>
      <c r="D4" s="31"/>
      <c r="E4" s="31"/>
      <c r="F4" s="31"/>
      <c r="G4" s="6"/>
      <c r="H4" s="7"/>
      <c r="I4" s="7"/>
      <c r="J4" s="7"/>
      <c r="K4" s="7"/>
      <c r="L4" s="7"/>
    </row>
    <row r="5" spans="1:192" s="9" customFormat="1" ht="27" customHeight="1" x14ac:dyDescent="0.25">
      <c r="A5" s="11" t="s">
        <v>35</v>
      </c>
      <c r="B5" s="32" t="s">
        <v>101</v>
      </c>
      <c r="C5" s="32" t="s">
        <v>102</v>
      </c>
      <c r="D5" s="32" t="s">
        <v>103</v>
      </c>
      <c r="E5" s="32" t="s">
        <v>104</v>
      </c>
      <c r="F5" s="32" t="s">
        <v>105</v>
      </c>
      <c r="G5" s="10"/>
      <c r="H5" s="12" t="s">
        <v>101</v>
      </c>
      <c r="I5" s="12" t="s">
        <v>102</v>
      </c>
      <c r="J5" s="12" t="s">
        <v>103</v>
      </c>
      <c r="K5" s="12" t="s">
        <v>104</v>
      </c>
      <c r="L5" s="12" t="s">
        <v>105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</row>
    <row r="6" spans="1:192" ht="9.9499999999999993" customHeight="1" x14ac:dyDescent="0.2">
      <c r="A6" s="13"/>
      <c r="B6" s="33"/>
      <c r="C6" s="33"/>
      <c r="D6" s="33"/>
      <c r="E6" s="33"/>
      <c r="F6" s="33"/>
      <c r="H6" s="14"/>
      <c r="I6" s="14"/>
      <c r="J6" s="15"/>
      <c r="K6" s="14"/>
      <c r="L6" s="14"/>
    </row>
    <row r="7" spans="1:192" ht="15" customHeight="1" x14ac:dyDescent="0.2">
      <c r="A7" s="40">
        <v>2019</v>
      </c>
      <c r="B7" s="41">
        <v>995071.91607899999</v>
      </c>
      <c r="C7" s="41">
        <v>823483.65429099998</v>
      </c>
      <c r="D7" s="41">
        <v>849410.81168000004</v>
      </c>
      <c r="E7" s="42">
        <v>1844482.7277589999</v>
      </c>
      <c r="F7" s="42">
        <v>145661.104399</v>
      </c>
      <c r="G7" s="43"/>
      <c r="H7" s="44">
        <v>-0.84845189633597584</v>
      </c>
      <c r="I7" s="44">
        <v>2.3807315497969985</v>
      </c>
      <c r="J7" s="44">
        <v>-3.4545425369332743</v>
      </c>
      <c r="K7" s="44">
        <v>-2.0658566479313833</v>
      </c>
      <c r="L7" s="44">
        <v>17.674703525161956</v>
      </c>
    </row>
    <row r="8" spans="1:192" ht="15" customHeight="1" x14ac:dyDescent="0.2">
      <c r="A8" s="40" t="s">
        <v>117</v>
      </c>
      <c r="B8" s="45">
        <v>983826.76591900003</v>
      </c>
      <c r="C8" s="45">
        <v>799197.14916999999</v>
      </c>
      <c r="D8" s="45">
        <v>800481.31974299997</v>
      </c>
      <c r="E8" s="42">
        <v>1784308.0856619999</v>
      </c>
      <c r="F8" s="42">
        <v>183345.44617600006</v>
      </c>
      <c r="G8" s="43"/>
      <c r="H8" s="44">
        <v>-1.1300841656058953</v>
      </c>
      <c r="I8" s="44">
        <v>-2.9492394893873275</v>
      </c>
      <c r="J8" s="44">
        <v>-5.7604037132780643</v>
      </c>
      <c r="K8" s="44">
        <v>-3.2624128809333284</v>
      </c>
      <c r="L8" s="44">
        <v>25.871245403833942</v>
      </c>
    </row>
    <row r="9" spans="1:192" ht="15" customHeight="1" x14ac:dyDescent="0.2">
      <c r="A9" s="40" t="s">
        <v>118</v>
      </c>
      <c r="B9" s="45">
        <v>1241022.092831</v>
      </c>
      <c r="C9" s="45">
        <v>1012000.92299</v>
      </c>
      <c r="D9" s="45">
        <v>987343.97411299997</v>
      </c>
      <c r="E9" s="45">
        <v>2228366.0669439998</v>
      </c>
      <c r="F9" s="45">
        <v>253678.11871800001</v>
      </c>
      <c r="G9" s="43"/>
      <c r="H9" s="44">
        <v>26.142338856958407</v>
      </c>
      <c r="I9" s="44">
        <v>26.627193808311965</v>
      </c>
      <c r="J9" s="44">
        <v>23.343787014292044</v>
      </c>
      <c r="K9" s="44">
        <v>24.886844645847642</v>
      </c>
      <c r="L9" s="44">
        <v>38.360741435860383</v>
      </c>
    </row>
    <row r="10" spans="1:192" ht="15" customHeight="1" x14ac:dyDescent="0.2">
      <c r="A10" s="40" t="s">
        <v>133</v>
      </c>
      <c r="B10" s="45">
        <v>1550009.2746339999</v>
      </c>
      <c r="C10" s="45">
        <v>1222034.02627</v>
      </c>
      <c r="D10" s="45">
        <v>1293811.392156</v>
      </c>
      <c r="E10" s="45">
        <v>2843820.6667900002</v>
      </c>
      <c r="F10" s="45">
        <v>256197.8824779999</v>
      </c>
      <c r="G10" s="45">
        <f>SUM(G61:G70)</f>
        <v>0</v>
      </c>
      <c r="H10" s="44">
        <v>24.897798644192001</v>
      </c>
      <c r="I10" s="44">
        <v>20.754240288580792</v>
      </c>
      <c r="J10" s="44">
        <v>31.039579526306539</v>
      </c>
      <c r="K10" s="44">
        <v>27.619097641799939</v>
      </c>
      <c r="L10" s="44">
        <v>0.99329172446322345</v>
      </c>
    </row>
    <row r="11" spans="1:192" ht="15" customHeight="1" x14ac:dyDescent="0.2">
      <c r="A11" s="40">
        <v>2023</v>
      </c>
      <c r="B11" s="45">
        <v>1425603.4100250001</v>
      </c>
      <c r="C11" s="45">
        <v>1110300.37313</v>
      </c>
      <c r="D11" s="45">
        <v>1211546.526323</v>
      </c>
      <c r="E11" s="45">
        <v>2637149.9363480001</v>
      </c>
      <c r="F11" s="45">
        <v>214056.88370200014</v>
      </c>
      <c r="G11" s="45">
        <f>SUM(G62:G71)</f>
        <v>0</v>
      </c>
      <c r="H11" s="44">
        <v>-8.0261367880121544</v>
      </c>
      <c r="I11" s="44">
        <v>-9.1432522121371171</v>
      </c>
      <c r="J11" s="44">
        <v>-6.3583352513162161</v>
      </c>
      <c r="K11" s="44">
        <v>-7.2673615764696722</v>
      </c>
      <c r="L11" s="44">
        <v>-16.448613223654753</v>
      </c>
    </row>
    <row r="12" spans="1:192" ht="15" customHeight="1" x14ac:dyDescent="0.2">
      <c r="A12" s="40" t="s">
        <v>181</v>
      </c>
      <c r="B12" s="45">
        <v>224923.80495999998</v>
      </c>
      <c r="C12" s="45">
        <v>173483.449356</v>
      </c>
      <c r="D12" s="45">
        <v>187224.61691600003</v>
      </c>
      <c r="E12" s="45">
        <v>412148.42187600001</v>
      </c>
      <c r="F12" s="45">
        <v>37699.18804399998</v>
      </c>
      <c r="G12" s="45"/>
      <c r="H12" s="44">
        <v>5.6964096654601306</v>
      </c>
      <c r="I12" s="44">
        <v>-1.0303122070138333</v>
      </c>
      <c r="J12" s="44">
        <v>6.7343611524818892</v>
      </c>
      <c r="K12" s="44">
        <v>6.1654013209168683</v>
      </c>
      <c r="L12" s="44">
        <v>0.82695415338797595</v>
      </c>
    </row>
    <row r="13" spans="1:192" ht="15" customHeight="1" x14ac:dyDescent="0.2">
      <c r="A13" s="40" t="s">
        <v>182</v>
      </c>
      <c r="B13" s="45">
        <v>233739.50186299998</v>
      </c>
      <c r="C13" s="45">
        <v>186212.847775</v>
      </c>
      <c r="D13" s="45">
        <v>212694.77523699999</v>
      </c>
      <c r="E13" s="45">
        <v>446434.27710000001</v>
      </c>
      <c r="F13" s="45">
        <v>21044.726626000003</v>
      </c>
      <c r="G13" s="45"/>
      <c r="H13" s="44">
        <v>3.9194148011891272</v>
      </c>
      <c r="I13" s="44">
        <v>7.3375290070918533</v>
      </c>
      <c r="J13" s="44">
        <v>13.60406486099388</v>
      </c>
      <c r="K13" s="44">
        <v>8.3188126908114981</v>
      </c>
      <c r="L13" s="44">
        <v>-44.177241691683115</v>
      </c>
      <c r="N13" s="133"/>
      <c r="O13" s="133"/>
      <c r="P13" s="133"/>
      <c r="Q13" s="133"/>
      <c r="R13" s="133"/>
    </row>
    <row r="14" spans="1:192" ht="9.9499999999999993" customHeight="1" x14ac:dyDescent="0.2">
      <c r="A14" s="40"/>
      <c r="B14" s="42"/>
      <c r="C14" s="42"/>
      <c r="D14" s="42"/>
      <c r="E14" s="42"/>
      <c r="F14" s="42"/>
      <c r="G14" s="43"/>
      <c r="H14" s="44"/>
      <c r="I14" s="44"/>
      <c r="J14" s="44"/>
      <c r="K14" s="44"/>
      <c r="L14" s="44"/>
      <c r="N14" s="133"/>
      <c r="O14" s="133"/>
      <c r="P14" s="133"/>
      <c r="Q14" s="133"/>
      <c r="R14" s="133"/>
    </row>
    <row r="15" spans="1:192" ht="15" customHeight="1" x14ac:dyDescent="0.2">
      <c r="A15" s="47">
        <v>2021</v>
      </c>
      <c r="B15" s="48"/>
      <c r="C15" s="48"/>
      <c r="D15" s="48"/>
      <c r="E15" s="48"/>
      <c r="F15" s="48"/>
      <c r="G15" s="49"/>
      <c r="H15" s="49"/>
      <c r="I15" s="49"/>
      <c r="J15" s="49"/>
      <c r="K15" s="49"/>
      <c r="L15" s="49"/>
    </row>
    <row r="16" spans="1:192" ht="15" customHeight="1" x14ac:dyDescent="0.2">
      <c r="A16" s="4" t="s">
        <v>36</v>
      </c>
      <c r="B16" s="46">
        <f>SUM(B48:B50)</f>
        <v>344289.86149699998</v>
      </c>
      <c r="C16" s="46">
        <f t="shared" ref="C16:F16" si="0">SUM(C48:C50)</f>
        <v>282219.87445299997</v>
      </c>
      <c r="D16" s="46">
        <f t="shared" si="0"/>
        <v>280655.824027</v>
      </c>
      <c r="E16" s="46">
        <f t="shared" si="0"/>
        <v>624945.68552400009</v>
      </c>
      <c r="F16" s="46">
        <f t="shared" si="0"/>
        <v>63634.037469999981</v>
      </c>
      <c r="G16" s="43"/>
      <c r="H16" s="44">
        <v>18.228144540866545</v>
      </c>
      <c r="I16" s="44">
        <v>18.135726957140182</v>
      </c>
      <c r="J16" s="44">
        <v>10.070173132239304</v>
      </c>
      <c r="K16" s="44">
        <v>14.480943086675651</v>
      </c>
      <c r="L16" s="44">
        <v>64.2965795469688</v>
      </c>
    </row>
    <row r="17" spans="1:12" ht="15" customHeight="1" x14ac:dyDescent="0.2">
      <c r="A17" s="4" t="s">
        <v>37</v>
      </c>
      <c r="B17" s="46">
        <f>SUM(B51:B53)</f>
        <v>392347.97983700002</v>
      </c>
      <c r="C17" s="46">
        <f t="shared" ref="C17:F17" si="1">SUM(C51:C53)</f>
        <v>310278.258134</v>
      </c>
      <c r="D17" s="46">
        <f t="shared" si="1"/>
        <v>332992.31774900004</v>
      </c>
      <c r="E17" s="46">
        <f t="shared" si="1"/>
        <v>725340.29758600006</v>
      </c>
      <c r="F17" s="46">
        <f t="shared" si="1"/>
        <v>59355.662087999983</v>
      </c>
      <c r="G17" s="43"/>
      <c r="H17" s="44">
        <v>44.021949089928064</v>
      </c>
      <c r="I17" s="44">
        <v>45.855303385698328</v>
      </c>
      <c r="J17" s="44">
        <v>33.30984746956382</v>
      </c>
      <c r="K17" s="44">
        <v>39.008192279920358</v>
      </c>
      <c r="L17" s="44">
        <v>122.47478849293761</v>
      </c>
    </row>
    <row r="18" spans="1:12" ht="15" customHeight="1" x14ac:dyDescent="0.2">
      <c r="A18" s="4" t="s">
        <v>38</v>
      </c>
      <c r="B18" s="46">
        <f>SUM(B54:B56)</f>
        <v>420094.02080300008</v>
      </c>
      <c r="C18" s="46">
        <f>SUM(C54:C56)</f>
        <v>319466.80783900002</v>
      </c>
      <c r="D18" s="46">
        <f>SUM(D54:D56)</f>
        <v>355128.46879700001</v>
      </c>
      <c r="E18" s="46">
        <f>SUM(E54:E56)</f>
        <v>775222.48959999997</v>
      </c>
      <c r="F18" s="46">
        <f>SUM(F54:F56)</f>
        <v>64965.552006000027</v>
      </c>
      <c r="G18" s="43"/>
      <c r="H18" s="44">
        <v>15.651276685630004</v>
      </c>
      <c r="I18" s="44">
        <v>15.533813742752375</v>
      </c>
      <c r="J18" s="44">
        <v>21.014820065626154</v>
      </c>
      <c r="K18" s="44">
        <v>17.973842624752066</v>
      </c>
      <c r="L18" s="44">
        <v>-1.6886227132551588</v>
      </c>
    </row>
    <row r="19" spans="1:12" ht="15" customHeight="1" x14ac:dyDescent="0.2">
      <c r="A19" s="4" t="s">
        <v>39</v>
      </c>
      <c r="B19" s="46">
        <f>SUM(B57:B59)</f>
        <v>393277.41249699995</v>
      </c>
      <c r="C19" s="46">
        <f>SUM(C57:C59)</f>
        <v>310069.08584399999</v>
      </c>
      <c r="D19" s="46">
        <f>SUM(D57:D59)</f>
        <v>325034.78158300003</v>
      </c>
      <c r="E19" s="46">
        <f>SUM(E57:E59)</f>
        <v>718312.19408000004</v>
      </c>
      <c r="F19" s="46">
        <f>SUM(F57:F59)</f>
        <v>68242.630913999994</v>
      </c>
      <c r="G19" s="43"/>
      <c r="H19" s="44">
        <v>29.376099110320002</v>
      </c>
      <c r="I19" s="44">
        <v>29.872494826161816</v>
      </c>
      <c r="J19" s="44">
        <v>29.562453992157998</v>
      </c>
      <c r="K19" s="44">
        <v>29.457693599845449</v>
      </c>
      <c r="L19" s="44">
        <v>28.719723591789069</v>
      </c>
    </row>
    <row r="20" spans="1:12" ht="9.9499999999999993" customHeight="1" x14ac:dyDescent="0.2">
      <c r="A20" s="43"/>
      <c r="B20" s="46"/>
      <c r="C20" s="46"/>
      <c r="D20" s="46"/>
      <c r="E20" s="46"/>
      <c r="F20" s="46"/>
      <c r="G20" s="43"/>
      <c r="H20" s="44"/>
      <c r="I20" s="44"/>
      <c r="J20" s="44"/>
      <c r="K20" s="44"/>
      <c r="L20" s="44"/>
    </row>
    <row r="21" spans="1:12" ht="15" customHeight="1" x14ac:dyDescent="0.2">
      <c r="A21" s="47" t="s">
        <v>133</v>
      </c>
      <c r="B21" s="48"/>
      <c r="C21" s="48"/>
      <c r="D21" s="48"/>
      <c r="E21" s="48"/>
      <c r="F21" s="48"/>
      <c r="G21" s="49"/>
      <c r="H21" s="49"/>
      <c r="I21" s="49"/>
      <c r="J21" s="49"/>
      <c r="K21" s="49"/>
      <c r="L21" s="49"/>
    </row>
    <row r="22" spans="1:12" ht="15" customHeight="1" x14ac:dyDescent="0.2">
      <c r="A22" s="43" t="s">
        <v>36</v>
      </c>
      <c r="B22" s="46">
        <v>344289.86149699998</v>
      </c>
      <c r="C22" s="46">
        <v>282219.87445299997</v>
      </c>
      <c r="D22" s="46">
        <v>280655.824027</v>
      </c>
      <c r="E22" s="46">
        <v>624945.68552399997</v>
      </c>
      <c r="F22" s="46">
        <v>63634.037469999981</v>
      </c>
      <c r="G22" s="43"/>
      <c r="H22" s="44">
        <v>21.782330028186632</v>
      </c>
      <c r="I22" s="44">
        <v>22.011861333686518</v>
      </c>
      <c r="J22" s="44">
        <v>25.514151315780403</v>
      </c>
      <c r="K22" s="44">
        <v>23.430424686930316</v>
      </c>
      <c r="L22" s="44">
        <v>7.6640027392908259</v>
      </c>
    </row>
    <row r="23" spans="1:12" ht="15" customHeight="1" x14ac:dyDescent="0.2">
      <c r="A23" s="43" t="s">
        <v>37</v>
      </c>
      <c r="B23" s="46">
        <v>392347.97983700002</v>
      </c>
      <c r="C23" s="46">
        <v>310278.258134</v>
      </c>
      <c r="D23" s="46">
        <v>332992.31774900004</v>
      </c>
      <c r="E23" s="46">
        <v>725340.29758600006</v>
      </c>
      <c r="F23" s="46">
        <v>59355.662087999983</v>
      </c>
      <c r="G23" s="43"/>
      <c r="H23" s="44">
        <v>29.344659873293725</v>
      </c>
      <c r="I23" s="44">
        <v>24.830338585753438</v>
      </c>
      <c r="J23" s="44">
        <v>34.791718223101078</v>
      </c>
      <c r="K23" s="44">
        <v>31.789623735042756</v>
      </c>
      <c r="L23" s="44">
        <v>5.4402823553297726</v>
      </c>
    </row>
    <row r="24" spans="1:12" ht="15" customHeight="1" x14ac:dyDescent="0.2">
      <c r="A24" s="43" t="s">
        <v>38</v>
      </c>
      <c r="B24" s="46">
        <v>420094.02080300008</v>
      </c>
      <c r="C24" s="46">
        <v>319466.80783900002</v>
      </c>
      <c r="D24" s="46">
        <v>355128.46879700001</v>
      </c>
      <c r="E24" s="46">
        <v>775222.48960000009</v>
      </c>
      <c r="F24" s="46">
        <v>64965.552006000071</v>
      </c>
      <c r="G24" s="43"/>
      <c r="H24" s="44">
        <v>38.468368424574415</v>
      </c>
      <c r="I24" s="44">
        <v>31.314921421889675</v>
      </c>
      <c r="J24" s="44">
        <v>46.469291600993628</v>
      </c>
      <c r="K24" s="44">
        <v>42.02230104428282</v>
      </c>
      <c r="L24" s="44">
        <v>6.628617960118623</v>
      </c>
    </row>
    <row r="25" spans="1:12" ht="15" customHeight="1" x14ac:dyDescent="0.2">
      <c r="A25" s="43" t="s">
        <v>39</v>
      </c>
      <c r="B25" s="46">
        <v>393277.41249699995</v>
      </c>
      <c r="C25" s="46">
        <v>310069.08584399999</v>
      </c>
      <c r="D25" s="46">
        <v>325034.78158300003</v>
      </c>
      <c r="E25" s="46">
        <v>718312.19408000004</v>
      </c>
      <c r="F25" s="46">
        <v>68242.630913999921</v>
      </c>
      <c r="G25" s="43"/>
      <c r="H25" s="44">
        <v>11.856400017796263</v>
      </c>
      <c r="I25" s="44">
        <v>7.3450440655738651</v>
      </c>
      <c r="J25" s="44">
        <v>18.523056978578165</v>
      </c>
      <c r="K25" s="44">
        <v>14.777722250821142</v>
      </c>
      <c r="L25" s="44">
        <v>-11.778500331394573</v>
      </c>
    </row>
    <row r="26" spans="1:12" ht="9.9499999999999993" customHeight="1" x14ac:dyDescent="0.2">
      <c r="B26" s="46"/>
      <c r="C26" s="46"/>
      <c r="D26" s="46"/>
      <c r="E26" s="46"/>
      <c r="F26" s="46"/>
      <c r="G26" s="43"/>
      <c r="H26" s="43"/>
      <c r="I26" s="43"/>
      <c r="J26" s="43"/>
      <c r="K26" s="43"/>
      <c r="L26" s="43"/>
    </row>
    <row r="27" spans="1:12" ht="15" customHeight="1" x14ac:dyDescent="0.2">
      <c r="A27" s="47">
        <v>2023</v>
      </c>
      <c r="B27" s="48"/>
      <c r="C27" s="48"/>
      <c r="D27" s="48"/>
      <c r="E27" s="48"/>
      <c r="F27" s="48"/>
      <c r="G27" s="49"/>
      <c r="H27" s="49"/>
      <c r="I27" s="49"/>
      <c r="J27" s="49"/>
      <c r="K27" s="49"/>
      <c r="L27" s="49"/>
    </row>
    <row r="28" spans="1:12" ht="15" customHeight="1" x14ac:dyDescent="0.2">
      <c r="A28" s="43" t="s">
        <v>36</v>
      </c>
      <c r="B28" s="29">
        <v>354592.053036</v>
      </c>
      <c r="C28" s="29">
        <v>275913.79639699997</v>
      </c>
      <c r="D28" s="29">
        <v>290204.40833300003</v>
      </c>
      <c r="E28" s="29">
        <v>644796.46136900003</v>
      </c>
      <c r="F28" s="29">
        <v>64387.644702999984</v>
      </c>
      <c r="G28" s="29"/>
      <c r="H28" s="44">
        <v>2.9923017466170121</v>
      </c>
      <c r="I28" s="44">
        <v>-2.234455694597175</v>
      </c>
      <c r="J28" s="44">
        <v>3.4022398569863381</v>
      </c>
      <c r="K28" s="44">
        <v>3.1764001744176533</v>
      </c>
      <c r="L28" s="44">
        <v>1.1842832279113007</v>
      </c>
    </row>
    <row r="29" spans="1:12" ht="15" customHeight="1" x14ac:dyDescent="0.2">
      <c r="A29" s="43" t="s">
        <v>37</v>
      </c>
      <c r="B29" s="29">
        <v>348654.94924300001</v>
      </c>
      <c r="C29" s="29">
        <v>267590.79337500001</v>
      </c>
      <c r="D29" s="29">
        <v>294781.806491</v>
      </c>
      <c r="E29" s="29">
        <v>643436.75573400012</v>
      </c>
      <c r="F29" s="29">
        <v>53873.142752</v>
      </c>
      <c r="G29" s="29"/>
      <c r="H29" s="44">
        <v>-11.136295543601925</v>
      </c>
      <c r="I29" s="44">
        <v>-13.757800825530142</v>
      </c>
      <c r="J29" s="44">
        <v>-11.474892729147589</v>
      </c>
      <c r="K29" s="44">
        <v>-11.291740183825791</v>
      </c>
      <c r="L29" s="44">
        <v>-9.2367250960349274</v>
      </c>
    </row>
    <row r="30" spans="1:12" ht="15" customHeight="1" x14ac:dyDescent="0.2">
      <c r="A30" s="43" t="s">
        <v>38</v>
      </c>
      <c r="B30" s="29">
        <v>356149.94851099997</v>
      </c>
      <c r="C30" s="29">
        <v>277731.51121299999</v>
      </c>
      <c r="D30" s="29">
        <v>297241.06468900002</v>
      </c>
      <c r="E30" s="29">
        <v>653391.01319999993</v>
      </c>
      <c r="F30" s="29">
        <v>58908.883821999989</v>
      </c>
      <c r="G30" s="29"/>
      <c r="H30" s="44">
        <v>-15.221371675267475</v>
      </c>
      <c r="I30" s="44">
        <v>-13.064047845318925</v>
      </c>
      <c r="J30" s="44">
        <v>-16.300412159040345</v>
      </c>
      <c r="K30" s="44">
        <v>-15.715678793434225</v>
      </c>
      <c r="L30" s="44">
        <v>-9.3228918972945252</v>
      </c>
    </row>
    <row r="31" spans="1:12" ht="15" customHeight="1" x14ac:dyDescent="0.2">
      <c r="A31" s="43" t="s">
        <v>39</v>
      </c>
      <c r="B31" s="29">
        <v>366206.45923500002</v>
      </c>
      <c r="C31" s="29">
        <v>289064.272145</v>
      </c>
      <c r="D31" s="29">
        <v>329319.24681000004</v>
      </c>
      <c r="E31" s="29">
        <v>695525.706045</v>
      </c>
      <c r="F31" s="29">
        <v>36887.212424999991</v>
      </c>
      <c r="G31" s="29"/>
      <c r="H31" s="44">
        <v>-6.8834243721552264</v>
      </c>
      <c r="I31" s="44">
        <v>-6.7742366646534382</v>
      </c>
      <c r="J31" s="44">
        <v>1.3181559235395053</v>
      </c>
      <c r="K31" s="44">
        <v>-3.172226257996988</v>
      </c>
      <c r="L31" s="44">
        <v>-45.946966095891575</v>
      </c>
    </row>
    <row r="32" spans="1:12" ht="9.9499999999999993" customHeight="1" x14ac:dyDescent="0.2">
      <c r="A32" s="43"/>
      <c r="E32" s="46"/>
      <c r="F32" s="46"/>
      <c r="G32" s="29"/>
      <c r="H32" s="44"/>
      <c r="I32" s="44"/>
      <c r="J32" s="44"/>
      <c r="K32" s="44"/>
      <c r="L32" s="44"/>
    </row>
    <row r="33" spans="1:18" ht="15" customHeight="1" x14ac:dyDescent="0.2">
      <c r="A33" s="47" t="s">
        <v>118</v>
      </c>
      <c r="B33" s="48"/>
      <c r="C33" s="48"/>
      <c r="D33" s="48"/>
      <c r="E33" s="48"/>
      <c r="F33" s="48"/>
      <c r="G33" s="49"/>
      <c r="H33" s="49"/>
      <c r="I33" s="49"/>
      <c r="J33" s="49"/>
      <c r="K33" s="49"/>
      <c r="L33" s="49"/>
    </row>
    <row r="34" spans="1:18" ht="15" customHeight="1" x14ac:dyDescent="0.2">
      <c r="A34" s="4" t="s">
        <v>40</v>
      </c>
      <c r="B34" s="29">
        <v>89676.766017000002</v>
      </c>
      <c r="C34" s="29">
        <v>72209.031562000004</v>
      </c>
      <c r="D34" s="29">
        <v>73057.699888999996</v>
      </c>
      <c r="E34" s="42">
        <v>162734.465906</v>
      </c>
      <c r="F34" s="42">
        <v>16619.066128000006</v>
      </c>
      <c r="G34" s="29"/>
      <c r="H34" s="44">
        <v>6.3927116728766382</v>
      </c>
      <c r="I34" s="44">
        <v>6.177536871237189</v>
      </c>
      <c r="J34" s="44">
        <v>1.1180741686989635</v>
      </c>
      <c r="K34" s="44">
        <v>3.9582154966710568</v>
      </c>
      <c r="L34" s="44">
        <v>38.048667078409089</v>
      </c>
    </row>
    <row r="35" spans="1:18" ht="15" customHeight="1" x14ac:dyDescent="0.2">
      <c r="A35" s="4" t="s">
        <v>41</v>
      </c>
      <c r="B35" s="29">
        <v>87804.311925999995</v>
      </c>
      <c r="C35" s="29">
        <v>71713.764295000001</v>
      </c>
      <c r="D35" s="29">
        <v>69680.094649999999</v>
      </c>
      <c r="E35" s="42">
        <v>157484.40657599998</v>
      </c>
      <c r="F35" s="42">
        <v>18124.217275999996</v>
      </c>
      <c r="G35" s="29"/>
      <c r="H35" s="44">
        <v>17.69370456436468</v>
      </c>
      <c r="I35" s="44">
        <v>10.643596197778251</v>
      </c>
      <c r="J35" s="44">
        <v>12.097167947873491</v>
      </c>
      <c r="K35" s="44">
        <v>15.150039221483894</v>
      </c>
      <c r="L35" s="44">
        <v>45.650402183996057</v>
      </c>
    </row>
    <row r="36" spans="1:18" ht="15" customHeight="1" x14ac:dyDescent="0.2">
      <c r="A36" s="4" t="s">
        <v>42</v>
      </c>
      <c r="B36" s="29">
        <v>105228.130706</v>
      </c>
      <c r="C36" s="29">
        <v>87382.481652999995</v>
      </c>
      <c r="D36" s="29">
        <v>80867.130550999995</v>
      </c>
      <c r="E36" s="42">
        <v>186095.26125699998</v>
      </c>
      <c r="F36" s="42">
        <v>24361.000155000002</v>
      </c>
      <c r="G36" s="29"/>
      <c r="H36" s="44">
        <v>31.159364943777117</v>
      </c>
      <c r="I36" s="44">
        <v>38.761199983724239</v>
      </c>
      <c r="J36" s="44">
        <v>17.646692493222332</v>
      </c>
      <c r="K36" s="44">
        <v>24.924242711766393</v>
      </c>
      <c r="L36" s="44">
        <v>111.98333120212838</v>
      </c>
    </row>
    <row r="37" spans="1:18" ht="15" customHeight="1" x14ac:dyDescent="0.2">
      <c r="A37" s="4" t="s">
        <v>43</v>
      </c>
      <c r="B37" s="29">
        <v>105630.90487899999</v>
      </c>
      <c r="C37" s="29">
        <v>85074.487441999998</v>
      </c>
      <c r="D37" s="29">
        <v>85293.186379000006</v>
      </c>
      <c r="E37" s="42">
        <v>190924.091258</v>
      </c>
      <c r="F37" s="42">
        <v>20337.718499999988</v>
      </c>
      <c r="H37" s="44">
        <v>62.731852277820622</v>
      </c>
      <c r="I37" s="44">
        <v>83.637491920781287</v>
      </c>
      <c r="J37" s="44">
        <v>22.94416275217019</v>
      </c>
      <c r="K37" s="44">
        <v>42.176611308797959</v>
      </c>
      <c r="L37" s="52" t="s">
        <v>130</v>
      </c>
    </row>
    <row r="38" spans="1:18" ht="15" customHeight="1" x14ac:dyDescent="0.2">
      <c r="A38" s="4" t="s">
        <v>44</v>
      </c>
      <c r="B38" s="29">
        <v>92387.496973999994</v>
      </c>
      <c r="C38" s="29">
        <v>78821.81318099999</v>
      </c>
      <c r="D38" s="29">
        <v>78531.656132000004</v>
      </c>
      <c r="E38" s="42">
        <v>170919.15310599998</v>
      </c>
      <c r="F38" s="42">
        <v>13855.840841999991</v>
      </c>
      <c r="H38" s="44">
        <v>47.111507554993189</v>
      </c>
      <c r="I38" s="44">
        <v>45.795286912621719</v>
      </c>
      <c r="J38" s="44">
        <v>48.332765251600328</v>
      </c>
      <c r="K38" s="44">
        <v>47.670128089901787</v>
      </c>
      <c r="L38" s="44">
        <v>40.55275200990323</v>
      </c>
    </row>
    <row r="39" spans="1:18" ht="15" customHeight="1" x14ac:dyDescent="0.2">
      <c r="A39" s="4" t="s">
        <v>45</v>
      </c>
      <c r="B39" s="29">
        <v>105316.873234</v>
      </c>
      <c r="C39" s="29">
        <v>84663.674179000009</v>
      </c>
      <c r="D39" s="29">
        <v>83217.277092999997</v>
      </c>
      <c r="E39" s="42">
        <v>188534.15032700001</v>
      </c>
      <c r="F39" s="42">
        <v>22099.596141000002</v>
      </c>
      <c r="H39" s="44">
        <v>27.03262517893182</v>
      </c>
      <c r="I39" s="44">
        <v>20.905447507210503</v>
      </c>
      <c r="J39" s="44">
        <v>32.099740245540531</v>
      </c>
      <c r="K39" s="44">
        <v>29.220455023174758</v>
      </c>
      <c r="L39" s="44">
        <v>10.999796571777045</v>
      </c>
    </row>
    <row r="40" spans="1:18" ht="15" customHeight="1" x14ac:dyDescent="0.2">
      <c r="A40" s="4" t="s">
        <v>46</v>
      </c>
      <c r="B40" s="29">
        <v>97124.455453000002</v>
      </c>
      <c r="C40" s="29">
        <v>76521.978633000006</v>
      </c>
      <c r="D40" s="29">
        <v>83564.140446999998</v>
      </c>
      <c r="E40" s="42">
        <v>180688.59590000001</v>
      </c>
      <c r="F40" s="42">
        <v>13560.315006000004</v>
      </c>
      <c r="H40" s="44">
        <v>4.7931309605501964</v>
      </c>
      <c r="I40" s="44">
        <v>5.7587398275733568</v>
      </c>
      <c r="J40" s="44">
        <v>23.937815803770032</v>
      </c>
      <c r="K40" s="44">
        <v>12.855372978115041</v>
      </c>
      <c r="L40" s="44">
        <v>-46.312438623628502</v>
      </c>
    </row>
    <row r="41" spans="1:18" ht="15" customHeight="1" x14ac:dyDescent="0.2">
      <c r="A41" s="4" t="s">
        <v>47</v>
      </c>
      <c r="B41" s="29">
        <v>95379.368745</v>
      </c>
      <c r="C41" s="29">
        <v>78972.555429</v>
      </c>
      <c r="D41" s="29">
        <v>74245.022750000004</v>
      </c>
      <c r="E41" s="42">
        <v>169624.39149499999</v>
      </c>
      <c r="F41" s="42">
        <v>21134.345994999996</v>
      </c>
      <c r="H41" s="44">
        <v>18.110599533296824</v>
      </c>
      <c r="I41" s="44">
        <v>18.566821559513635</v>
      </c>
      <c r="J41" s="44">
        <v>12.535306697244073</v>
      </c>
      <c r="K41" s="44">
        <v>15.603741068036436</v>
      </c>
      <c r="L41" s="44">
        <v>42.99854416319365</v>
      </c>
    </row>
    <row r="42" spans="1:18" ht="15" customHeight="1" x14ac:dyDescent="0.2">
      <c r="A42" s="4" t="s">
        <v>48</v>
      </c>
      <c r="B42" s="29">
        <v>110882.447759</v>
      </c>
      <c r="C42" s="29">
        <v>87788.410770000002</v>
      </c>
      <c r="D42" s="29">
        <v>84650.170712000006</v>
      </c>
      <c r="E42" s="42">
        <v>195532.61847099999</v>
      </c>
      <c r="F42" s="42">
        <v>26232.277046999996</v>
      </c>
      <c r="H42" s="44">
        <v>24.738184131203319</v>
      </c>
      <c r="I42" s="44">
        <v>22.589377720625276</v>
      </c>
      <c r="J42" s="44">
        <v>26.426646330325632</v>
      </c>
      <c r="K42" s="44">
        <v>25.463586626453516</v>
      </c>
      <c r="L42" s="44">
        <v>19.584481033025504</v>
      </c>
    </row>
    <row r="43" spans="1:18" ht="15" customHeight="1" x14ac:dyDescent="0.2">
      <c r="A43" s="4" t="s">
        <v>49</v>
      </c>
      <c r="B43" s="29">
        <v>114488.118913</v>
      </c>
      <c r="C43" s="29">
        <v>91378.034635000004</v>
      </c>
      <c r="D43" s="29">
        <v>87905.449536999993</v>
      </c>
      <c r="E43" s="42">
        <v>202393.56844999999</v>
      </c>
      <c r="F43" s="42">
        <v>26582.669376000005</v>
      </c>
      <c r="H43" s="44">
        <v>25.548681539485372</v>
      </c>
      <c r="I43" s="44">
        <v>23.47728400078163</v>
      </c>
      <c r="J43" s="44">
        <v>27.526755924874436</v>
      </c>
      <c r="K43" s="44">
        <v>26.400227818179982</v>
      </c>
      <c r="L43" s="44">
        <v>19.423106281980932</v>
      </c>
    </row>
    <row r="44" spans="1:18" ht="15" customHeight="1" x14ac:dyDescent="0.2">
      <c r="A44" s="4" t="s">
        <v>50</v>
      </c>
      <c r="B44" s="29">
        <v>112670.570259</v>
      </c>
      <c r="C44" s="29">
        <v>94220.726030999998</v>
      </c>
      <c r="D44" s="29">
        <v>93383.639697000006</v>
      </c>
      <c r="E44" s="42">
        <v>206054.20995600001</v>
      </c>
      <c r="F44" s="42">
        <v>19286.930561999994</v>
      </c>
      <c r="H44" s="44">
        <v>32.98971099094237</v>
      </c>
      <c r="I44" s="44">
        <v>34.948837450254629</v>
      </c>
      <c r="J44" s="44">
        <v>38.107517669895181</v>
      </c>
      <c r="K44" s="44">
        <v>35.261298193906548</v>
      </c>
      <c r="L44" s="44">
        <v>12.75843491247795</v>
      </c>
    </row>
    <row r="45" spans="1:18" ht="15" customHeight="1" x14ac:dyDescent="0.2">
      <c r="A45" s="4" t="s">
        <v>51</v>
      </c>
      <c r="B45" s="29">
        <v>124432.647966</v>
      </c>
      <c r="C45" s="29">
        <v>103253.96518000001</v>
      </c>
      <c r="D45" s="29">
        <v>92948.506276</v>
      </c>
      <c r="E45" s="42">
        <v>217381.15424200002</v>
      </c>
      <c r="F45" s="42">
        <v>31484.141690000004</v>
      </c>
      <c r="H45" s="44">
        <v>29.823405641267829</v>
      </c>
      <c r="I45" s="44">
        <v>31.384697233798818</v>
      </c>
      <c r="J45" s="44">
        <v>23.738647532811008</v>
      </c>
      <c r="K45" s="44">
        <v>27.149939817739373</v>
      </c>
      <c r="L45" s="44">
        <v>51.871127834008291</v>
      </c>
    </row>
    <row r="46" spans="1:18" ht="9.9499999999999993" customHeight="1" x14ac:dyDescent="0.2">
      <c r="E46" s="42"/>
      <c r="F46" s="42"/>
      <c r="H46" s="44"/>
      <c r="I46" s="44"/>
      <c r="J46" s="44"/>
      <c r="K46" s="44"/>
      <c r="L46" s="44"/>
    </row>
    <row r="47" spans="1:18" ht="15" customHeight="1" x14ac:dyDescent="0.2">
      <c r="A47" s="47" t="s">
        <v>133</v>
      </c>
      <c r="B47" s="48"/>
      <c r="C47" s="48"/>
      <c r="D47" s="48"/>
      <c r="E47" s="48"/>
      <c r="F47" s="48"/>
      <c r="G47" s="49"/>
      <c r="H47" s="49"/>
      <c r="I47" s="49"/>
      <c r="J47" s="49"/>
      <c r="K47" s="49"/>
      <c r="L47" s="49"/>
    </row>
    <row r="48" spans="1:18" ht="15" customHeight="1" x14ac:dyDescent="0.2">
      <c r="A48" s="4" t="s">
        <v>40</v>
      </c>
      <c r="B48" s="29">
        <v>111060.00939799999</v>
      </c>
      <c r="C48" s="29">
        <v>91390.607028999992</v>
      </c>
      <c r="D48" s="29">
        <v>92822.474442999999</v>
      </c>
      <c r="E48" s="42">
        <v>203882.48384100001</v>
      </c>
      <c r="F48" s="42">
        <v>18237.534954999996</v>
      </c>
      <c r="G48" s="29"/>
      <c r="H48" s="44">
        <v>23.844797633476635</v>
      </c>
      <c r="I48" s="44">
        <v>26.563956131346721</v>
      </c>
      <c r="J48" s="44">
        <v>27.053650175175996</v>
      </c>
      <c r="K48" s="44">
        <v>25.285373756514655</v>
      </c>
      <c r="L48" s="44">
        <v>9.7386267948785257</v>
      </c>
      <c r="N48" s="44"/>
      <c r="O48" s="44"/>
      <c r="P48" s="44"/>
      <c r="Q48" s="44"/>
      <c r="R48" s="44"/>
    </row>
    <row r="49" spans="1:12" ht="15" customHeight="1" x14ac:dyDescent="0.2">
      <c r="A49" s="4" t="s">
        <v>41</v>
      </c>
      <c r="B49" s="29">
        <v>101741.736349</v>
      </c>
      <c r="C49" s="29">
        <v>83898.871218999993</v>
      </c>
      <c r="D49" s="29">
        <v>82589.281335000007</v>
      </c>
      <c r="E49" s="42">
        <v>184331.01768400002</v>
      </c>
      <c r="F49" s="42">
        <v>19152.455013999992</v>
      </c>
      <c r="G49" s="29"/>
      <c r="H49" s="44">
        <v>15.873280158207073</v>
      </c>
      <c r="I49" s="44">
        <v>16.991308493967257</v>
      </c>
      <c r="J49" s="44">
        <v>18.52636215527874</v>
      </c>
      <c r="K49" s="44">
        <v>17.047155138527451</v>
      </c>
      <c r="L49" s="44">
        <v>5.6732807952020288</v>
      </c>
    </row>
    <row r="50" spans="1:12" ht="15" customHeight="1" x14ac:dyDescent="0.2">
      <c r="A50" s="4" t="s">
        <v>42</v>
      </c>
      <c r="B50" s="29">
        <v>131488.11575</v>
      </c>
      <c r="C50" s="29">
        <v>106930.396205</v>
      </c>
      <c r="D50" s="29">
        <v>105244.068249</v>
      </c>
      <c r="E50" s="42">
        <v>236732.183999</v>
      </c>
      <c r="F50" s="42">
        <v>26244.047500999994</v>
      </c>
      <c r="G50" s="29"/>
      <c r="H50" s="44">
        <v>24.955289871458948</v>
      </c>
      <c r="I50" s="44">
        <v>22.370518875425972</v>
      </c>
      <c r="J50" s="44">
        <v>30.144432641425738</v>
      </c>
      <c r="K50" s="44">
        <v>27.210216101134233</v>
      </c>
      <c r="L50" s="44">
        <v>7.7297620541802923</v>
      </c>
    </row>
    <row r="51" spans="1:12" ht="15" customHeight="1" x14ac:dyDescent="0.2">
      <c r="A51" s="4" t="s">
        <v>43</v>
      </c>
      <c r="B51" s="29">
        <v>127482.872603</v>
      </c>
      <c r="C51" s="29">
        <v>103415.757575</v>
      </c>
      <c r="D51" s="29">
        <v>104107.46582700001</v>
      </c>
      <c r="E51" s="42">
        <v>231590.33843</v>
      </c>
      <c r="F51" s="42">
        <v>23375.406775999989</v>
      </c>
      <c r="H51" s="44">
        <v>20.687096971318564</v>
      </c>
      <c r="I51" s="44">
        <v>21.559072154862243</v>
      </c>
      <c r="J51" s="44">
        <v>22.058361572281765</v>
      </c>
      <c r="K51" s="44">
        <v>21.299693979973849</v>
      </c>
      <c r="L51" s="52">
        <v>14.936229331721758</v>
      </c>
    </row>
    <row r="52" spans="1:12" ht="15" customHeight="1" x14ac:dyDescent="0.2">
      <c r="A52" s="4" t="s">
        <v>44</v>
      </c>
      <c r="B52" s="29">
        <v>120589.64189</v>
      </c>
      <c r="C52" s="29">
        <v>96240.941128999984</v>
      </c>
      <c r="D52" s="29">
        <v>107791.338885</v>
      </c>
      <c r="E52" s="42">
        <v>228380.980775</v>
      </c>
      <c r="F52" s="42">
        <v>12798.303004999994</v>
      </c>
      <c r="H52" s="44">
        <v>30.525932447262587</v>
      </c>
      <c r="I52" s="44">
        <v>22.099374836760134</v>
      </c>
      <c r="J52" s="44">
        <v>37.258456263572029</v>
      </c>
      <c r="K52" s="44">
        <v>33.619302825215598</v>
      </c>
      <c r="L52" s="44">
        <v>-7.6324334918338179</v>
      </c>
    </row>
    <row r="53" spans="1:12" ht="15" customHeight="1" x14ac:dyDescent="0.2">
      <c r="A53" s="4" t="s">
        <v>45</v>
      </c>
      <c r="B53" s="29">
        <v>144275.465344</v>
      </c>
      <c r="C53" s="29">
        <v>110621.55943000001</v>
      </c>
      <c r="D53" s="29">
        <v>121093.513037</v>
      </c>
      <c r="E53" s="42">
        <v>265368.97838099999</v>
      </c>
      <c r="F53" s="42">
        <v>23181.952307</v>
      </c>
      <c r="H53" s="44">
        <v>36.99178575444337</v>
      </c>
      <c r="I53" s="44">
        <v>30.660003245451634</v>
      </c>
      <c r="J53" s="44">
        <v>45.514870549863303</v>
      </c>
      <c r="K53" s="44">
        <v>40.753798672938061</v>
      </c>
      <c r="L53" s="44">
        <v>4.8976287127345728</v>
      </c>
    </row>
    <row r="54" spans="1:12" ht="15" customHeight="1" x14ac:dyDescent="0.2">
      <c r="A54" s="4" t="s">
        <v>46</v>
      </c>
      <c r="B54" s="29">
        <v>134325.516668</v>
      </c>
      <c r="C54" s="29">
        <v>102359.09190499999</v>
      </c>
      <c r="D54" s="29">
        <v>118486.734147</v>
      </c>
      <c r="E54" s="42">
        <v>252812.25081499998</v>
      </c>
      <c r="F54" s="42">
        <v>15838.782521000001</v>
      </c>
      <c r="H54" s="44">
        <v>38.302465678175309</v>
      </c>
      <c r="I54" s="44">
        <v>33.764303711898222</v>
      </c>
      <c r="J54" s="44">
        <v>41.791363512138823</v>
      </c>
      <c r="K54" s="44">
        <v>39.915997219279937</v>
      </c>
      <c r="L54" s="44">
        <v>16.802467449995433</v>
      </c>
    </row>
    <row r="55" spans="1:12" ht="15" customHeight="1" x14ac:dyDescent="0.2">
      <c r="A55" s="4" t="s">
        <v>47</v>
      </c>
      <c r="B55" s="29">
        <v>141518.88425100001</v>
      </c>
      <c r="C55" s="29">
        <v>106661.33740999999</v>
      </c>
      <c r="D55" s="29">
        <v>124231.33867300001</v>
      </c>
      <c r="E55" s="42">
        <v>265750.222924</v>
      </c>
      <c r="F55" s="42">
        <v>17287.545578000005</v>
      </c>
      <c r="H55" s="44">
        <v>48.374733564609322</v>
      </c>
      <c r="I55" s="44">
        <v>35.061271387999462</v>
      </c>
      <c r="J55" s="44">
        <v>67.326150725706384</v>
      </c>
      <c r="K55" s="44">
        <v>56.669816517416074</v>
      </c>
      <c r="L55" s="44">
        <v>-18.201653450312939</v>
      </c>
    </row>
    <row r="56" spans="1:12" ht="15" customHeight="1" x14ac:dyDescent="0.2">
      <c r="A56" s="4" t="s">
        <v>48</v>
      </c>
      <c r="B56" s="29">
        <v>144249.61988400001</v>
      </c>
      <c r="C56" s="29">
        <v>110446.378524</v>
      </c>
      <c r="D56" s="29">
        <v>112410.39597699999</v>
      </c>
      <c r="E56" s="42">
        <v>256660.01586099999</v>
      </c>
      <c r="F56" s="42">
        <v>31839.223907000021</v>
      </c>
      <c r="H56" s="44">
        <v>30.092384141377053</v>
      </c>
      <c r="I56" s="44">
        <v>25.809748183461728</v>
      </c>
      <c r="J56" s="44">
        <v>32.794057036750544</v>
      </c>
      <c r="K56" s="44">
        <v>31.261994989887569</v>
      </c>
      <c r="L56" s="44">
        <v>21.374228588521458</v>
      </c>
    </row>
    <row r="57" spans="1:12" ht="15" customHeight="1" x14ac:dyDescent="0.2">
      <c r="A57" s="4" t="s">
        <v>49</v>
      </c>
      <c r="B57" s="29">
        <v>131977.237731</v>
      </c>
      <c r="C57" s="29">
        <v>101552.431839</v>
      </c>
      <c r="D57" s="29">
        <v>113518.137284</v>
      </c>
      <c r="E57" s="42">
        <v>245495.375015</v>
      </c>
      <c r="F57" s="42">
        <v>18459.100447000004</v>
      </c>
      <c r="H57" s="44">
        <v>15.275924684630427</v>
      </c>
      <c r="I57" s="44">
        <v>11.134401439733912</v>
      </c>
      <c r="J57" s="44">
        <v>29.136632463519174</v>
      </c>
      <c r="K57" s="44">
        <v>21.296035686849422</v>
      </c>
      <c r="L57" s="44">
        <v>-30.559643255143946</v>
      </c>
    </row>
    <row r="58" spans="1:12" ht="15" customHeight="1" x14ac:dyDescent="0.2">
      <c r="A58" s="4" t="s">
        <v>50</v>
      </c>
      <c r="B58" s="29">
        <v>129693.918792</v>
      </c>
      <c r="C58" s="29">
        <v>103512.51386900002</v>
      </c>
      <c r="D58" s="29">
        <v>107890.405297</v>
      </c>
      <c r="E58" s="42">
        <v>237584.324089</v>
      </c>
      <c r="F58" s="42">
        <v>21803.513494999992</v>
      </c>
      <c r="H58" s="44">
        <v>15.108957462332709</v>
      </c>
      <c r="I58" s="44">
        <v>9.8617238790357913</v>
      </c>
      <c r="J58" s="44">
        <v>15.534590049252531</v>
      </c>
      <c r="K58" s="44">
        <v>15.301853885796756</v>
      </c>
      <c r="L58" s="44">
        <v>13.048125646069813</v>
      </c>
    </row>
    <row r="59" spans="1:12" ht="15" customHeight="1" x14ac:dyDescent="0.2">
      <c r="A59" s="4" t="s">
        <v>51</v>
      </c>
      <c r="B59" s="29">
        <v>131606.255974</v>
      </c>
      <c r="C59" s="29">
        <v>105004.140136</v>
      </c>
      <c r="D59" s="29">
        <v>103626.239002</v>
      </c>
      <c r="E59" s="42">
        <v>235232.49497599999</v>
      </c>
      <c r="F59" s="42">
        <v>27980.016971999998</v>
      </c>
      <c r="H59" s="44">
        <v>5.7650529224131866</v>
      </c>
      <c r="I59" s="44">
        <v>1.6950196081564057</v>
      </c>
      <c r="J59" s="44">
        <v>11.487793783682431</v>
      </c>
      <c r="K59" s="44">
        <v>8.2120001599250543</v>
      </c>
      <c r="L59" s="44">
        <v>-11.129808627157166</v>
      </c>
    </row>
    <row r="60" spans="1:12" ht="9.9499999999999993" customHeight="1" x14ac:dyDescent="0.2">
      <c r="E60" s="42"/>
      <c r="F60" s="42"/>
      <c r="H60" s="44"/>
      <c r="I60" s="44"/>
      <c r="J60" s="44"/>
      <c r="K60" s="44"/>
      <c r="L60" s="44"/>
    </row>
    <row r="61" spans="1:12" ht="15" customHeight="1" x14ac:dyDescent="0.2">
      <c r="A61" s="47">
        <v>2023</v>
      </c>
      <c r="B61" s="48"/>
      <c r="C61" s="48"/>
      <c r="D61" s="48"/>
      <c r="E61" s="48"/>
      <c r="F61" s="48"/>
      <c r="G61" s="49"/>
      <c r="H61" s="49"/>
      <c r="I61" s="49"/>
      <c r="J61" s="49"/>
      <c r="K61" s="49"/>
      <c r="L61" s="49"/>
    </row>
    <row r="62" spans="1:12" ht="15" customHeight="1" x14ac:dyDescent="0.2">
      <c r="A62" s="4" t="s">
        <v>40</v>
      </c>
      <c r="B62" s="29">
        <v>112655.26005899999</v>
      </c>
      <c r="C62" s="29">
        <v>86042.983940000006</v>
      </c>
      <c r="D62" s="29">
        <v>94524.720381000006</v>
      </c>
      <c r="E62" s="29">
        <v>207179.98044000001</v>
      </c>
      <c r="F62" s="29">
        <v>18130.539677999986</v>
      </c>
      <c r="H62" s="44">
        <f t="shared" ref="H62" si="2">(B62-B48)/B48*100</f>
        <v>1.4363862110646697</v>
      </c>
      <c r="I62" s="44">
        <f t="shared" ref="I62" si="3">(C62-C48)/C48*100</f>
        <v>-5.8513924601716258</v>
      </c>
      <c r="J62" s="44">
        <f t="shared" ref="J62" si="4">(D62-D48)/D48*100</f>
        <v>1.8338726135180923</v>
      </c>
      <c r="K62" s="44">
        <f t="shared" ref="K62" si="5">(E62-E48)/E48*100</f>
        <v>1.6173515923867172</v>
      </c>
      <c r="L62" s="44">
        <f t="shared" ref="L62" si="6">(F62-F48)/F48*100</f>
        <v>-0.58667619973868945</v>
      </c>
    </row>
    <row r="63" spans="1:12" ht="15" customHeight="1" x14ac:dyDescent="0.2">
      <c r="A63" s="4" t="s">
        <v>41</v>
      </c>
      <c r="B63" s="29">
        <v>112268.544901</v>
      </c>
      <c r="C63" s="29">
        <v>87440.465416000006</v>
      </c>
      <c r="D63" s="29">
        <v>92699.896535000007</v>
      </c>
      <c r="E63" s="29">
        <v>204968.44143599999</v>
      </c>
      <c r="F63" s="29">
        <v>19568.648365999994</v>
      </c>
      <c r="H63" s="44">
        <f t="shared" ref="H63:H73" si="7">(B63-B49)/B49*100</f>
        <v>10.346598092144186</v>
      </c>
      <c r="I63" s="44">
        <f t="shared" ref="I63:I73" si="8">(C63-C49)/C49*100</f>
        <v>4.221265608872665</v>
      </c>
      <c r="J63" s="44">
        <f t="shared" ref="J63:J73" si="9">(D63-D49)/D49*100</f>
        <v>12.242042837240774</v>
      </c>
      <c r="K63" s="44">
        <f t="shared" ref="K63:K73" si="10">(E63-E49)/E49*100</f>
        <v>11.195849733428402</v>
      </c>
      <c r="L63" s="44">
        <f t="shared" ref="L63:L73" si="11">(F63-F49)/F49*100</f>
        <v>2.1730548469936339</v>
      </c>
    </row>
    <row r="64" spans="1:12" ht="15" customHeight="1" x14ac:dyDescent="0.2">
      <c r="A64" s="4" t="s">
        <v>42</v>
      </c>
      <c r="B64" s="29">
        <v>129668.248076</v>
      </c>
      <c r="C64" s="29">
        <v>102430.347041</v>
      </c>
      <c r="D64" s="29">
        <v>102979.791417</v>
      </c>
      <c r="E64" s="29">
        <v>232648.03949300002</v>
      </c>
      <c r="F64" s="29">
        <v>26688.456659000003</v>
      </c>
      <c r="H64" s="44">
        <f t="shared" si="7"/>
        <v>-1.3840548734154279</v>
      </c>
      <c r="I64" s="44">
        <f t="shared" si="8"/>
        <v>-4.2083909942433904</v>
      </c>
      <c r="J64" s="44">
        <f t="shared" si="9"/>
        <v>-2.1514531599471094</v>
      </c>
      <c r="K64" s="44">
        <f t="shared" si="10"/>
        <v>-1.7252172632417544</v>
      </c>
      <c r="L64" s="44">
        <f t="shared" si="11"/>
        <v>1.6933712605994782</v>
      </c>
    </row>
    <row r="65" spans="1:12" ht="15" customHeight="1" x14ac:dyDescent="0.2">
      <c r="A65" s="4" t="s">
        <v>43</v>
      </c>
      <c r="B65" s="29">
        <v>105192.91020100001</v>
      </c>
      <c r="C65" s="29">
        <v>80203.806798999998</v>
      </c>
      <c r="D65" s="29">
        <v>92566.714154000001</v>
      </c>
      <c r="E65" s="29">
        <v>197759.62435500001</v>
      </c>
      <c r="F65" s="29">
        <v>12626.196047000005</v>
      </c>
      <c r="H65" s="44">
        <f t="shared" si="7"/>
        <v>-17.484672212724718</v>
      </c>
      <c r="I65" s="44">
        <f t="shared" si="8"/>
        <v>-22.445274608336202</v>
      </c>
      <c r="J65" s="44">
        <f t="shared" si="9"/>
        <v>-11.085421762333342</v>
      </c>
      <c r="K65" s="44">
        <f t="shared" si="10"/>
        <v>-14.607998893367306</v>
      </c>
      <c r="L65" s="44">
        <f t="shared" si="11"/>
        <v>-45.985128010847795</v>
      </c>
    </row>
    <row r="66" spans="1:12" ht="15" customHeight="1" x14ac:dyDescent="0.2">
      <c r="A66" s="4" t="s">
        <v>44</v>
      </c>
      <c r="B66" s="29">
        <v>119510.302916</v>
      </c>
      <c r="C66" s="29">
        <v>93616.363954999993</v>
      </c>
      <c r="D66" s="29">
        <v>103812.007148</v>
      </c>
      <c r="E66" s="29">
        <v>223322.31006400002</v>
      </c>
      <c r="F66" s="29">
        <v>15698.295767999996</v>
      </c>
      <c r="H66" s="44">
        <f t="shared" si="7"/>
        <v>-0.89505114791248386</v>
      </c>
      <c r="I66" s="44">
        <f t="shared" si="8"/>
        <v>-2.7270900961806319</v>
      </c>
      <c r="J66" s="44">
        <f t="shared" si="9"/>
        <v>-3.6916989603825723</v>
      </c>
      <c r="K66" s="44">
        <f t="shared" si="10"/>
        <v>-2.2150140059096102</v>
      </c>
      <c r="L66" s="44">
        <f t="shared" si="11"/>
        <v>22.659197566013585</v>
      </c>
    </row>
    <row r="67" spans="1:12" ht="15" customHeight="1" x14ac:dyDescent="0.2">
      <c r="A67" s="4" t="s">
        <v>45</v>
      </c>
      <c r="B67" s="29">
        <v>123951.736126</v>
      </c>
      <c r="C67" s="29">
        <v>93770.622621000002</v>
      </c>
      <c r="D67" s="29">
        <v>98403.085189000005</v>
      </c>
      <c r="E67" s="29">
        <v>222354.82131500001</v>
      </c>
      <c r="F67" s="29">
        <v>25548.650936999999</v>
      </c>
      <c r="H67" s="44">
        <f t="shared" si="7"/>
        <v>-14.086753537437263</v>
      </c>
      <c r="I67" s="44">
        <f t="shared" si="8"/>
        <v>-15.232959014343923</v>
      </c>
      <c r="J67" s="44">
        <f t="shared" si="9"/>
        <v>-18.737938374177777</v>
      </c>
      <c r="K67" s="44">
        <f t="shared" si="10"/>
        <v>-16.209188175809675</v>
      </c>
      <c r="L67" s="44">
        <f t="shared" si="11"/>
        <v>10.209229139365251</v>
      </c>
    </row>
    <row r="68" spans="1:12" ht="15" customHeight="1" x14ac:dyDescent="0.2">
      <c r="A68" s="4" t="s">
        <v>46</v>
      </c>
      <c r="B68" s="29">
        <v>116811.00722699999</v>
      </c>
      <c r="C68" s="29">
        <v>89083.704826999994</v>
      </c>
      <c r="D68" s="29">
        <v>99456.227666000006</v>
      </c>
      <c r="E68" s="29">
        <v>216267.23489299999</v>
      </c>
      <c r="F68" s="29">
        <v>17354.779560999988</v>
      </c>
      <c r="H68" s="44">
        <f t="shared" si="7"/>
        <v>-13.038855070469598</v>
      </c>
      <c r="I68" s="44">
        <f t="shared" si="8"/>
        <v>-12.969426389910685</v>
      </c>
      <c r="J68" s="44">
        <f t="shared" si="9"/>
        <v>-16.06129717221329</v>
      </c>
      <c r="K68" s="44">
        <f t="shared" si="10"/>
        <v>-14.455397554583888</v>
      </c>
      <c r="L68" s="44">
        <f t="shared" si="11"/>
        <v>9.5714240535217172</v>
      </c>
    </row>
    <row r="69" spans="1:12" ht="15" customHeight="1" x14ac:dyDescent="0.2">
      <c r="A69" s="4" t="s">
        <v>47</v>
      </c>
      <c r="B69" s="29">
        <v>115029.036106</v>
      </c>
      <c r="C69" s="29">
        <v>91946.866888000004</v>
      </c>
      <c r="D69" s="29">
        <v>97848.602524000002</v>
      </c>
      <c r="E69" s="29">
        <v>212877.63863</v>
      </c>
      <c r="F69" s="29">
        <v>17180.433581999998</v>
      </c>
      <c r="H69" s="44">
        <f t="shared" si="7"/>
        <v>-18.718242646696691</v>
      </c>
      <c r="I69" s="44">
        <f t="shared" si="8"/>
        <v>-13.79550536239614</v>
      </c>
      <c r="J69" s="44">
        <f t="shared" si="9"/>
        <v>-21.236780051484651</v>
      </c>
      <c r="K69" s="44">
        <f t="shared" si="10"/>
        <v>-19.895593581165368</v>
      </c>
      <c r="L69" s="44">
        <f t="shared" si="11"/>
        <v>-0.61959053421855792</v>
      </c>
    </row>
    <row r="70" spans="1:12" ht="15" customHeight="1" x14ac:dyDescent="0.2">
      <c r="A70" s="4" t="s">
        <v>48</v>
      </c>
      <c r="B70" s="29">
        <v>124309.905178</v>
      </c>
      <c r="C70" s="29">
        <v>96700.939498000007</v>
      </c>
      <c r="D70" s="29">
        <v>99936.234498999998</v>
      </c>
      <c r="E70" s="29">
        <v>224246.139677</v>
      </c>
      <c r="F70" s="29">
        <v>24373.670679000003</v>
      </c>
      <c r="H70" s="44">
        <f t="shared" si="7"/>
        <v>-13.823062218142942</v>
      </c>
      <c r="I70" s="44">
        <f t="shared" si="8"/>
        <v>-12.445350594282372</v>
      </c>
      <c r="J70" s="44">
        <f t="shared" si="9"/>
        <v>-11.096982062541885</v>
      </c>
      <c r="K70" s="44">
        <f t="shared" si="10"/>
        <v>-12.629110177237134</v>
      </c>
      <c r="L70" s="44">
        <f t="shared" si="11"/>
        <v>-23.447660815497066</v>
      </c>
    </row>
    <row r="71" spans="1:12" ht="15" customHeight="1" x14ac:dyDescent="0.2">
      <c r="A71" s="4" t="s">
        <v>49</v>
      </c>
      <c r="B71" s="29">
        <v>126091.55305</v>
      </c>
      <c r="C71" s="29">
        <v>96332.619577000005</v>
      </c>
      <c r="D71" s="29">
        <v>113187.168279</v>
      </c>
      <c r="E71" s="29">
        <v>239278.72132900002</v>
      </c>
      <c r="F71" s="29">
        <v>12904.384770999997</v>
      </c>
      <c r="H71" s="44">
        <f t="shared" si="7"/>
        <v>-4.4596210545006096</v>
      </c>
      <c r="I71" s="44">
        <f t="shared" si="8"/>
        <v>-5.1400170015381015</v>
      </c>
      <c r="J71" s="44">
        <f t="shared" si="9"/>
        <v>-0.29155605696028336</v>
      </c>
      <c r="K71" s="44">
        <f t="shared" si="10"/>
        <v>-2.5322895332020541</v>
      </c>
      <c r="L71" s="44">
        <f t="shared" si="11"/>
        <v>-30.092017170331648</v>
      </c>
    </row>
    <row r="72" spans="1:12" ht="15" customHeight="1" x14ac:dyDescent="0.2">
      <c r="A72" s="4" t="s">
        <v>50</v>
      </c>
      <c r="B72" s="29">
        <v>121735.60946199999</v>
      </c>
      <c r="C72" s="29">
        <v>95544.536615999998</v>
      </c>
      <c r="D72" s="29">
        <v>109501.47693400001</v>
      </c>
      <c r="E72" s="29">
        <v>231237.086396</v>
      </c>
      <c r="F72" s="29">
        <v>12234.132527999987</v>
      </c>
      <c r="H72" s="44">
        <f t="shared" si="7"/>
        <v>-6.136223968036119</v>
      </c>
      <c r="I72" s="44">
        <f t="shared" si="8"/>
        <v>-7.6975980537810837</v>
      </c>
      <c r="J72" s="44">
        <f t="shared" si="9"/>
        <v>1.4932482944753551</v>
      </c>
      <c r="K72" s="44">
        <f t="shared" si="10"/>
        <v>-2.6715725952619263</v>
      </c>
      <c r="L72" s="44">
        <f t="shared" si="11"/>
        <v>-43.889169372608073</v>
      </c>
    </row>
    <row r="73" spans="1:12" ht="15" customHeight="1" x14ac:dyDescent="0.2">
      <c r="A73" s="4" t="s">
        <v>51</v>
      </c>
      <c r="B73" s="29">
        <v>118379.29672300001</v>
      </c>
      <c r="C73" s="29">
        <v>97187.115951999993</v>
      </c>
      <c r="D73" s="29">
        <v>106630.601597</v>
      </c>
      <c r="E73" s="29">
        <v>225009.89832000001</v>
      </c>
      <c r="F73" s="29">
        <v>11748.695126000006</v>
      </c>
      <c r="H73" s="44">
        <f t="shared" si="7"/>
        <v>-10.050403115801043</v>
      </c>
      <c r="I73" s="44">
        <f t="shared" si="8"/>
        <v>-7.4444914018394899</v>
      </c>
      <c r="J73" s="44">
        <f t="shared" si="9"/>
        <v>2.8992296004702189</v>
      </c>
      <c r="K73" s="44">
        <f t="shared" si="10"/>
        <v>-4.3457417127012823</v>
      </c>
      <c r="L73" s="44">
        <f t="shared" si="11"/>
        <v>-58.010407435574137</v>
      </c>
    </row>
    <row r="74" spans="1:12" ht="9.9499999999999993" customHeight="1" x14ac:dyDescent="0.2"/>
    <row r="75" spans="1:12" ht="15" customHeight="1" x14ac:dyDescent="0.2">
      <c r="A75" s="47">
        <v>2024</v>
      </c>
      <c r="B75" s="48"/>
      <c r="C75" s="48"/>
      <c r="D75" s="48"/>
      <c r="E75" s="48"/>
      <c r="F75" s="48"/>
      <c r="G75" s="49"/>
      <c r="H75" s="49"/>
      <c r="I75" s="49"/>
      <c r="J75" s="49"/>
      <c r="K75" s="49"/>
      <c r="L75" s="49"/>
    </row>
    <row r="76" spans="1:12" ht="15" customHeight="1" x14ac:dyDescent="0.2">
      <c r="A76" s="4" t="s">
        <v>40</v>
      </c>
      <c r="B76" s="29">
        <v>122410.483788</v>
      </c>
      <c r="C76" s="29">
        <v>94704.829196999999</v>
      </c>
      <c r="D76" s="29">
        <v>112237.969</v>
      </c>
      <c r="E76" s="29">
        <v>234648.452788</v>
      </c>
      <c r="F76" s="29">
        <v>10172.514788</v>
      </c>
      <c r="H76" s="44">
        <f>(B76-B62)/B62*100</f>
        <v>8.6593592912492348</v>
      </c>
      <c r="I76" s="44">
        <f t="shared" ref="I76:L76" si="12">(C76-C62)/C62*100</f>
        <v>10.066881528702122</v>
      </c>
      <c r="J76" s="44">
        <f t="shared" si="12"/>
        <v>18.739276400504913</v>
      </c>
      <c r="K76" s="44">
        <f t="shared" si="12"/>
        <v>13.258265730918406</v>
      </c>
      <c r="L76" s="44">
        <f t="shared" si="12"/>
        <v>-43.892928899719607</v>
      </c>
    </row>
    <row r="77" spans="1:12" ht="15" customHeight="1" x14ac:dyDescent="0.2">
      <c r="A77" s="4" t="s">
        <v>41</v>
      </c>
      <c r="B77" s="29">
        <v>111329.018075</v>
      </c>
      <c r="C77" s="29">
        <v>91508.018578000003</v>
      </c>
      <c r="D77" s="29">
        <v>100456.806237</v>
      </c>
      <c r="E77" s="29">
        <v>211785.82431200001</v>
      </c>
      <c r="F77" s="29">
        <v>10872.211838000003</v>
      </c>
      <c r="H77" s="44">
        <f>(B77-B63)/B63*100</f>
        <v>-0.83685668753299447</v>
      </c>
      <c r="I77" s="44">
        <f t="shared" ref="I77" si="13">(C77-C63)/C63*100</f>
        <v>4.6517972458729719</v>
      </c>
      <c r="J77" s="44">
        <f t="shared" ref="J77" si="14">(D77-D63)/D63*100</f>
        <v>8.3677652208287761</v>
      </c>
      <c r="K77" s="44">
        <f t="shared" ref="K77" si="15">(E77-E63)/E63*100</f>
        <v>3.3260646508495304</v>
      </c>
      <c r="L77" s="44">
        <f t="shared" ref="L77" si="16">(F77-F63)/F63*100</f>
        <v>-44.440660209878466</v>
      </c>
    </row>
  </sheetData>
  <mergeCells count="2">
    <mergeCell ref="B3:F3"/>
    <mergeCell ref="H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fitToHeight="0" orientation="portrait" r:id="rId1"/>
  <rowBreaks count="1" manualBreakCount="1">
    <brk id="6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5"/>
  <sheetViews>
    <sheetView view="pageBreakPreview" zoomScale="120" zoomScaleNormal="100" zoomScaleSheetLayoutView="120" workbookViewId="0">
      <selection activeCell="O16" sqref="O16:P17"/>
    </sheetView>
  </sheetViews>
  <sheetFormatPr defaultColWidth="9.140625" defaultRowHeight="12" x14ac:dyDescent="0.2"/>
  <cols>
    <col min="1" max="1" width="5.42578125" style="1" customWidth="1"/>
    <col min="2" max="2" width="23.140625" style="1" bestFit="1" customWidth="1"/>
    <col min="3" max="5" width="10" style="1" bestFit="1" customWidth="1"/>
    <col min="6" max="6" width="6.7109375" style="1" bestFit="1" customWidth="1"/>
    <col min="7" max="7" width="12.7109375" style="1" bestFit="1" customWidth="1"/>
    <col min="8" max="8" width="9.140625" style="1" customWidth="1"/>
    <col min="9" max="9" width="0.85546875" style="1" customWidth="1"/>
    <col min="10" max="11" width="10" style="1" bestFit="1" customWidth="1"/>
    <col min="12" max="12" width="8.140625" style="1" customWidth="1"/>
    <col min="13" max="13" width="9.140625" style="1"/>
    <col min="14" max="14" width="10" style="1" bestFit="1" customWidth="1"/>
    <col min="15" max="15" width="10.140625" style="1" bestFit="1" customWidth="1"/>
    <col min="16" max="18" width="15.42578125" style="1" bestFit="1" customWidth="1"/>
    <col min="19" max="19" width="13" style="1" bestFit="1" customWidth="1"/>
    <col min="20" max="20" width="11" style="1" bestFit="1" customWidth="1"/>
    <col min="21" max="22" width="12.42578125" style="1" bestFit="1" customWidth="1"/>
    <col min="23" max="16384" width="9.140625" style="1"/>
  </cols>
  <sheetData>
    <row r="1" spans="1:19" ht="12.75" x14ac:dyDescent="0.2">
      <c r="A1" s="34" t="s">
        <v>124</v>
      </c>
    </row>
    <row r="2" spans="1:19" x14ac:dyDescent="0.2">
      <c r="B2" s="103"/>
    </row>
    <row r="3" spans="1:19" x14ac:dyDescent="0.2">
      <c r="A3" s="16"/>
      <c r="B3" s="17"/>
      <c r="C3" s="148" t="s">
        <v>121</v>
      </c>
      <c r="D3" s="148"/>
      <c r="E3" s="148"/>
      <c r="F3" s="17"/>
      <c r="G3" s="149" t="s">
        <v>106</v>
      </c>
      <c r="H3" s="149"/>
      <c r="I3" s="18"/>
      <c r="J3" s="148" t="s">
        <v>121</v>
      </c>
      <c r="K3" s="148"/>
      <c r="L3" s="148"/>
    </row>
    <row r="4" spans="1:19" ht="24" x14ac:dyDescent="0.2">
      <c r="A4" s="19" t="s">
        <v>119</v>
      </c>
      <c r="B4" s="20" t="s">
        <v>1</v>
      </c>
      <c r="C4" s="21" t="s">
        <v>183</v>
      </c>
      <c r="D4" s="21" t="s">
        <v>171</v>
      </c>
      <c r="E4" s="21" t="s">
        <v>184</v>
      </c>
      <c r="F4" s="22" t="s">
        <v>116</v>
      </c>
      <c r="G4" s="23" t="s">
        <v>129</v>
      </c>
      <c r="H4" s="24" t="s">
        <v>2</v>
      </c>
      <c r="I4" s="24"/>
      <c r="J4" s="21" t="s">
        <v>185</v>
      </c>
      <c r="K4" s="21" t="s">
        <v>186</v>
      </c>
      <c r="L4" s="22" t="s">
        <v>116</v>
      </c>
    </row>
    <row r="5" spans="1:19" x14ac:dyDescent="0.2">
      <c r="A5" s="95" t="s">
        <v>3</v>
      </c>
      <c r="B5" s="1" t="s">
        <v>138</v>
      </c>
      <c r="C5" s="111">
        <v>18479.588431</v>
      </c>
      <c r="D5" s="111">
        <v>17431.583855000001</v>
      </c>
      <c r="E5" s="111">
        <v>15659.050698999999</v>
      </c>
      <c r="F5" s="112">
        <f>E5/E$37*100</f>
        <v>14.065560776302572</v>
      </c>
      <c r="G5" s="113">
        <f t="shared" ref="G5:G37" si="0">E5-C5</f>
        <v>-2820.5377320000007</v>
      </c>
      <c r="H5" s="113">
        <f t="shared" ref="H5:H37" si="1">(G5/C5)*100</f>
        <v>-15.262989987744932</v>
      </c>
      <c r="I5" s="114"/>
      <c r="J5" s="111">
        <v>36388.324645000001</v>
      </c>
      <c r="K5" s="111">
        <v>33090.634553999997</v>
      </c>
      <c r="L5" s="82">
        <f>K5/K$37*100</f>
        <v>14.15705701871272</v>
      </c>
      <c r="M5" s="134"/>
      <c r="N5" s="134"/>
      <c r="O5" s="103"/>
      <c r="P5" s="103"/>
      <c r="Q5" s="103"/>
      <c r="R5" s="103"/>
      <c r="S5" s="103"/>
    </row>
    <row r="6" spans="1:19" x14ac:dyDescent="0.2">
      <c r="A6" s="95" t="s">
        <v>4</v>
      </c>
      <c r="B6" s="1" t="s">
        <v>139</v>
      </c>
      <c r="C6" s="111">
        <v>14359.448209</v>
      </c>
      <c r="D6" s="111">
        <v>13867.382383</v>
      </c>
      <c r="E6" s="111">
        <v>14297.577155999999</v>
      </c>
      <c r="F6" s="112">
        <f t="shared" ref="F6:F34" si="2">E6/E$37*100</f>
        <v>12.84263294801363</v>
      </c>
      <c r="G6" s="113">
        <f t="shared" si="0"/>
        <v>-61.871053000000757</v>
      </c>
      <c r="H6" s="113">
        <f t="shared" si="1"/>
        <v>-0.43087347159497497</v>
      </c>
      <c r="I6" s="114"/>
      <c r="J6" s="111">
        <v>29329.855413000001</v>
      </c>
      <c r="K6" s="111">
        <v>28164.959538999999</v>
      </c>
      <c r="L6" s="82">
        <f t="shared" ref="L6:L37" si="3">K6/K$37*100</f>
        <v>12.049721726329389</v>
      </c>
      <c r="M6" s="134"/>
      <c r="N6" s="134"/>
      <c r="O6" s="103"/>
      <c r="P6" s="103"/>
      <c r="Q6" s="103"/>
      <c r="R6" s="103"/>
      <c r="S6" s="103"/>
    </row>
    <row r="7" spans="1:19" x14ac:dyDescent="0.2">
      <c r="A7" s="95" t="s">
        <v>5</v>
      </c>
      <c r="B7" s="1" t="s">
        <v>140</v>
      </c>
      <c r="C7" s="111">
        <v>12330.806587999999</v>
      </c>
      <c r="D7" s="111">
        <v>13472.547761</v>
      </c>
      <c r="E7" s="111">
        <v>13575.475616</v>
      </c>
      <c r="F7" s="112">
        <f t="shared" si="2"/>
        <v>12.194013610049529</v>
      </c>
      <c r="G7" s="113">
        <f t="shared" si="0"/>
        <v>1244.6690280000003</v>
      </c>
      <c r="H7" s="113">
        <f t="shared" si="1"/>
        <v>10.093979003865632</v>
      </c>
      <c r="I7" s="114"/>
      <c r="J7" s="111">
        <v>24368.660577999999</v>
      </c>
      <c r="K7" s="111">
        <v>27048.023377000001</v>
      </c>
      <c r="L7" s="82">
        <f t="shared" si="3"/>
        <v>11.571866612795922</v>
      </c>
      <c r="M7" s="134"/>
      <c r="N7" s="134"/>
      <c r="O7" s="103"/>
      <c r="P7" s="103"/>
      <c r="Q7" s="103"/>
      <c r="R7" s="103"/>
      <c r="S7" s="103"/>
    </row>
    <row r="8" spans="1:19" x14ac:dyDescent="0.2">
      <c r="A8" s="95" t="s">
        <v>6</v>
      </c>
      <c r="B8" s="1" t="s">
        <v>170</v>
      </c>
      <c r="C8" s="111">
        <v>8951.2778880000005</v>
      </c>
      <c r="D8" s="111">
        <v>9946.7079549999999</v>
      </c>
      <c r="E8" s="111">
        <v>8800.5989320000008</v>
      </c>
      <c r="F8" s="112">
        <f t="shared" si="2"/>
        <v>7.9050359772967944</v>
      </c>
      <c r="G8" s="113">
        <f t="shared" si="0"/>
        <v>-150.67895599999974</v>
      </c>
      <c r="H8" s="113">
        <f t="shared" si="1"/>
        <v>-1.6833234079571873</v>
      </c>
      <c r="I8" s="114"/>
      <c r="J8" s="111">
        <v>18303.364611000001</v>
      </c>
      <c r="K8" s="111">
        <v>18747.306886999999</v>
      </c>
      <c r="L8" s="82">
        <f t="shared" si="3"/>
        <v>8.0205984600703975</v>
      </c>
      <c r="M8" s="134"/>
      <c r="N8" s="134"/>
      <c r="O8" s="103"/>
      <c r="P8" s="103"/>
      <c r="Q8" s="103"/>
      <c r="R8" s="103"/>
      <c r="S8" s="103"/>
    </row>
    <row r="9" spans="1:19" x14ac:dyDescent="0.2">
      <c r="A9" s="95" t="s">
        <v>7</v>
      </c>
      <c r="B9" s="1" t="s">
        <v>142</v>
      </c>
      <c r="C9" s="111">
        <v>7196.6472219999996</v>
      </c>
      <c r="D9" s="111">
        <v>8415.0329700000002</v>
      </c>
      <c r="E9" s="111">
        <v>7603.2426100000002</v>
      </c>
      <c r="F9" s="112">
        <f t="shared" si="2"/>
        <v>6.829524540383404</v>
      </c>
      <c r="G9" s="113">
        <f t="shared" si="0"/>
        <v>406.59538800000064</v>
      </c>
      <c r="H9" s="113">
        <f t="shared" si="1"/>
        <v>5.649789067846025</v>
      </c>
      <c r="I9" s="114"/>
      <c r="J9" s="111">
        <v>15385.83272</v>
      </c>
      <c r="K9" s="111">
        <v>16018.27558</v>
      </c>
      <c r="L9" s="82">
        <f t="shared" si="3"/>
        <v>6.85304599878401</v>
      </c>
      <c r="M9" s="134"/>
      <c r="N9" s="134"/>
      <c r="O9" s="103"/>
      <c r="P9" s="103"/>
      <c r="Q9" s="103"/>
      <c r="R9" s="103"/>
      <c r="S9" s="103"/>
    </row>
    <row r="10" spans="1:19" x14ac:dyDescent="0.2">
      <c r="A10" s="95" t="s">
        <v>8</v>
      </c>
      <c r="B10" s="1" t="s">
        <v>141</v>
      </c>
      <c r="C10" s="111">
        <v>7060.2154010000004</v>
      </c>
      <c r="D10" s="111">
        <v>6567.073942</v>
      </c>
      <c r="E10" s="111">
        <v>4996.5467680000002</v>
      </c>
      <c r="F10" s="112">
        <f t="shared" si="2"/>
        <v>4.4880902161859835</v>
      </c>
      <c r="G10" s="113">
        <f t="shared" si="0"/>
        <v>-2063.6686330000002</v>
      </c>
      <c r="H10" s="113">
        <f t="shared" si="1"/>
        <v>-29.229542100198596</v>
      </c>
      <c r="I10" s="114"/>
      <c r="J10" s="111">
        <v>14192.806087999999</v>
      </c>
      <c r="K10" s="111">
        <v>11563.620709999999</v>
      </c>
      <c r="L10" s="82">
        <f t="shared" si="3"/>
        <v>4.9472257011900789</v>
      </c>
      <c r="M10" s="134"/>
      <c r="N10" s="134"/>
      <c r="O10" s="103"/>
      <c r="P10" s="103"/>
      <c r="Q10" s="103"/>
      <c r="R10" s="103"/>
      <c r="S10" s="103"/>
    </row>
    <row r="11" spans="1:19" x14ac:dyDescent="0.2">
      <c r="A11" s="95" t="s">
        <v>9</v>
      </c>
      <c r="B11" s="1" t="s">
        <v>147</v>
      </c>
      <c r="C11" s="111">
        <v>3059.8667639999999</v>
      </c>
      <c r="D11" s="111">
        <v>6000.1661329999997</v>
      </c>
      <c r="E11" s="111">
        <v>4648.4903750000003</v>
      </c>
      <c r="F11" s="112">
        <f t="shared" si="2"/>
        <v>4.1754525957180464</v>
      </c>
      <c r="G11" s="113">
        <f t="shared" si="0"/>
        <v>1588.6236110000004</v>
      </c>
      <c r="H11" s="113">
        <f t="shared" si="1"/>
        <v>51.918064854669623</v>
      </c>
      <c r="I11" s="114"/>
      <c r="J11" s="111">
        <v>6963.6959070000003</v>
      </c>
      <c r="K11" s="111">
        <v>10648.656508</v>
      </c>
      <c r="L11" s="82">
        <f t="shared" si="3"/>
        <v>4.5557795850191454</v>
      </c>
      <c r="M11" s="134"/>
      <c r="N11" s="134"/>
      <c r="O11" s="103"/>
      <c r="P11" s="103"/>
      <c r="Q11" s="103"/>
      <c r="R11" s="103"/>
      <c r="S11" s="103"/>
    </row>
    <row r="12" spans="1:19" x14ac:dyDescent="0.2">
      <c r="A12" s="95" t="s">
        <v>10</v>
      </c>
      <c r="B12" s="1" t="s">
        <v>146</v>
      </c>
      <c r="C12" s="111">
        <v>3848.1872680000001</v>
      </c>
      <c r="D12" s="111">
        <v>5573.4076059999998</v>
      </c>
      <c r="E12" s="111">
        <v>4261.0632390000001</v>
      </c>
      <c r="F12" s="112">
        <f t="shared" si="2"/>
        <v>3.8274506617218269</v>
      </c>
      <c r="G12" s="113">
        <f>E12-C12</f>
        <v>412.87597099999994</v>
      </c>
      <c r="H12" s="113">
        <f>(G12/C12)*100</f>
        <v>10.729102880031666</v>
      </c>
      <c r="I12" s="114"/>
      <c r="J12" s="111">
        <v>7319.198668</v>
      </c>
      <c r="K12" s="111">
        <v>9834.4708449999998</v>
      </c>
      <c r="L12" s="82">
        <f t="shared" si="3"/>
        <v>4.2074492187307753</v>
      </c>
      <c r="M12" s="134"/>
      <c r="N12" s="134"/>
      <c r="O12" s="103"/>
      <c r="P12" s="103"/>
      <c r="Q12" s="103"/>
      <c r="R12" s="103"/>
      <c r="S12" s="103"/>
    </row>
    <row r="13" spans="1:19" x14ac:dyDescent="0.2">
      <c r="A13" s="95" t="s">
        <v>11</v>
      </c>
      <c r="B13" s="1" t="s">
        <v>149</v>
      </c>
      <c r="C13" s="111">
        <v>3398.2683900000002</v>
      </c>
      <c r="D13" s="111">
        <v>4382.7685940000001</v>
      </c>
      <c r="E13" s="111">
        <v>4724.0237960000004</v>
      </c>
      <c r="F13" s="112">
        <f t="shared" si="2"/>
        <v>4.2432996155750926</v>
      </c>
      <c r="G13" s="113">
        <f t="shared" si="0"/>
        <v>1325.7554060000002</v>
      </c>
      <c r="H13" s="113">
        <f t="shared" si="1"/>
        <v>39.012675099508556</v>
      </c>
      <c r="I13" s="114"/>
      <c r="J13" s="111">
        <v>6501.1075199999996</v>
      </c>
      <c r="K13" s="111">
        <v>9106.7923900000005</v>
      </c>
      <c r="L13" s="82">
        <f t="shared" si="3"/>
        <v>3.8961289458628592</v>
      </c>
      <c r="M13" s="134"/>
      <c r="N13" s="134"/>
      <c r="O13" s="103"/>
      <c r="P13" s="103"/>
      <c r="Q13" s="103"/>
      <c r="R13" s="103"/>
      <c r="S13" s="103"/>
    </row>
    <row r="14" spans="1:19" x14ac:dyDescent="0.2">
      <c r="A14" s="95" t="s">
        <v>12</v>
      </c>
      <c r="B14" s="1" t="s">
        <v>143</v>
      </c>
      <c r="C14" s="111">
        <v>5061.48153</v>
      </c>
      <c r="D14" s="111">
        <v>4924.7481340000004</v>
      </c>
      <c r="E14" s="111">
        <v>4054.3019039999999</v>
      </c>
      <c r="F14" s="112">
        <f t="shared" si="2"/>
        <v>3.6417296892609823</v>
      </c>
      <c r="G14" s="113">
        <f t="shared" ref="G14:G18" si="4">E14-C14</f>
        <v>-1007.1796260000001</v>
      </c>
      <c r="H14" s="113">
        <f t="shared" ref="H14:H18" si="5">(G14/C14)*100</f>
        <v>-19.898909440453892</v>
      </c>
      <c r="I14" s="114"/>
      <c r="J14" s="111">
        <v>10695.815431999999</v>
      </c>
      <c r="K14" s="111">
        <v>8979.0500379999994</v>
      </c>
      <c r="L14" s="82">
        <f t="shared" si="3"/>
        <v>3.8414773568152905</v>
      </c>
      <c r="M14" s="134"/>
      <c r="N14" s="134"/>
      <c r="O14" s="103"/>
      <c r="P14" s="103"/>
      <c r="Q14" s="103"/>
      <c r="R14" s="103"/>
      <c r="S14" s="103"/>
    </row>
    <row r="15" spans="1:19" x14ac:dyDescent="0.2">
      <c r="A15" s="95" t="s">
        <v>13</v>
      </c>
      <c r="B15" s="1" t="s">
        <v>145</v>
      </c>
      <c r="C15" s="111">
        <v>3314.0356299999999</v>
      </c>
      <c r="D15" s="111">
        <v>4889.5683300000001</v>
      </c>
      <c r="E15" s="111">
        <v>3856.3274329999999</v>
      </c>
      <c r="F15" s="112">
        <f t="shared" si="2"/>
        <v>3.4639014155339751</v>
      </c>
      <c r="G15" s="113">
        <f t="shared" si="4"/>
        <v>542.29180300000007</v>
      </c>
      <c r="H15" s="113">
        <f t="shared" si="5"/>
        <v>16.363487407647458</v>
      </c>
      <c r="I15" s="114"/>
      <c r="J15" s="111">
        <v>6945.8245939999997</v>
      </c>
      <c r="K15" s="111">
        <v>8745.8957630000004</v>
      </c>
      <c r="L15" s="82">
        <f t="shared" si="3"/>
        <v>3.7417277324934863</v>
      </c>
      <c r="M15" s="134"/>
      <c r="N15" s="134"/>
      <c r="O15" s="103"/>
      <c r="P15" s="103"/>
      <c r="Q15" s="103"/>
      <c r="R15" s="103"/>
      <c r="S15" s="103"/>
    </row>
    <row r="16" spans="1:19" x14ac:dyDescent="0.2">
      <c r="A16" s="95" t="s">
        <v>14</v>
      </c>
      <c r="B16" s="1" t="s">
        <v>144</v>
      </c>
      <c r="C16" s="111">
        <v>4821.1341970000003</v>
      </c>
      <c r="D16" s="111">
        <v>4217.197228</v>
      </c>
      <c r="E16" s="111">
        <v>4344.4679630000001</v>
      </c>
      <c r="F16" s="112">
        <f t="shared" si="2"/>
        <v>3.902367988257315</v>
      </c>
      <c r="G16" s="113">
        <f t="shared" si="4"/>
        <v>-476.66623400000026</v>
      </c>
      <c r="H16" s="113">
        <f t="shared" si="5"/>
        <v>-9.8870144352465985</v>
      </c>
      <c r="I16" s="113"/>
      <c r="J16" s="115">
        <v>8834.5413840000001</v>
      </c>
      <c r="K16" s="115">
        <v>8561.665191</v>
      </c>
      <c r="L16" s="82">
        <f t="shared" si="3"/>
        <v>3.6629089746320176</v>
      </c>
      <c r="M16" s="134"/>
      <c r="N16" s="134"/>
      <c r="O16" s="103"/>
      <c r="P16" s="103"/>
      <c r="Q16" s="103"/>
      <c r="R16" s="103"/>
      <c r="S16" s="103"/>
    </row>
    <row r="17" spans="1:19" x14ac:dyDescent="0.2">
      <c r="A17" s="95" t="s">
        <v>15</v>
      </c>
      <c r="B17" s="1" t="s">
        <v>148</v>
      </c>
      <c r="C17" s="111">
        <v>3356.02997</v>
      </c>
      <c r="D17" s="111">
        <v>3675.3644319999999</v>
      </c>
      <c r="E17" s="111">
        <v>4255.7369120000003</v>
      </c>
      <c r="F17" s="112">
        <f t="shared" si="2"/>
        <v>3.8226663502349414</v>
      </c>
      <c r="G17" s="113">
        <f t="shared" si="4"/>
        <v>899.70694200000025</v>
      </c>
      <c r="H17" s="113">
        <f t="shared" si="5"/>
        <v>26.80866827896654</v>
      </c>
      <c r="I17" s="114"/>
      <c r="J17" s="111">
        <v>6453.5200420000001</v>
      </c>
      <c r="K17" s="111">
        <v>7931.1013439999997</v>
      </c>
      <c r="L17" s="82">
        <f t="shared" si="3"/>
        <v>3.3931369241338576</v>
      </c>
      <c r="M17" s="134"/>
      <c r="N17" s="134"/>
      <c r="O17" s="103"/>
      <c r="P17" s="103"/>
      <c r="Q17" s="103"/>
      <c r="R17" s="103"/>
      <c r="S17" s="103"/>
    </row>
    <row r="18" spans="1:19" x14ac:dyDescent="0.2">
      <c r="A18" s="95" t="s">
        <v>16</v>
      </c>
      <c r="B18" s="1" t="s">
        <v>150</v>
      </c>
      <c r="C18" s="111">
        <v>2077.578278</v>
      </c>
      <c r="D18" s="111">
        <v>2283.5521010000002</v>
      </c>
      <c r="E18" s="111">
        <v>2010.531203</v>
      </c>
      <c r="F18" s="112">
        <f t="shared" si="2"/>
        <v>1.8059363477413839</v>
      </c>
      <c r="G18" s="113">
        <f t="shared" si="4"/>
        <v>-67.04707499999995</v>
      </c>
      <c r="H18" s="113">
        <f t="shared" si="5"/>
        <v>-3.2271744323657177</v>
      </c>
      <c r="I18" s="114"/>
      <c r="J18" s="111">
        <v>3914.6578610000001</v>
      </c>
      <c r="K18" s="111">
        <v>4294.0833039999998</v>
      </c>
      <c r="L18" s="82">
        <f t="shared" si="3"/>
        <v>1.8371234942208694</v>
      </c>
      <c r="M18" s="134"/>
      <c r="N18" s="134"/>
      <c r="O18" s="103"/>
      <c r="P18" s="103"/>
      <c r="Q18" s="103"/>
      <c r="R18" s="103"/>
      <c r="S18" s="103"/>
    </row>
    <row r="19" spans="1:19" x14ac:dyDescent="0.2">
      <c r="A19" s="95" t="s">
        <v>17</v>
      </c>
      <c r="B19" s="1" t="s">
        <v>152</v>
      </c>
      <c r="C19" s="111">
        <v>1507.080115</v>
      </c>
      <c r="D19" s="111">
        <v>1842.234557</v>
      </c>
      <c r="E19" s="111">
        <v>1485.551377</v>
      </c>
      <c r="F19" s="112">
        <f t="shared" si="2"/>
        <v>1.3343793044138912</v>
      </c>
      <c r="G19" s="113">
        <f t="shared" si="0"/>
        <v>-21.528737999999976</v>
      </c>
      <c r="H19" s="113">
        <f t="shared" si="1"/>
        <v>-1.4285065396141847</v>
      </c>
      <c r="I19" s="114"/>
      <c r="J19" s="111">
        <v>2936.6072749999998</v>
      </c>
      <c r="K19" s="111">
        <v>3327.785934</v>
      </c>
      <c r="L19" s="82">
        <f t="shared" si="3"/>
        <v>1.4237156781272216</v>
      </c>
      <c r="M19" s="134"/>
      <c r="N19" s="134"/>
      <c r="O19" s="103"/>
      <c r="P19" s="103"/>
      <c r="Q19" s="103"/>
      <c r="R19" s="103"/>
      <c r="S19" s="103"/>
    </row>
    <row r="20" spans="1:19" x14ac:dyDescent="0.2">
      <c r="A20" s="95" t="s">
        <v>18</v>
      </c>
      <c r="B20" s="1" t="s">
        <v>151</v>
      </c>
      <c r="C20" s="111">
        <v>1477.164696</v>
      </c>
      <c r="D20" s="111">
        <v>1505.941861</v>
      </c>
      <c r="E20" s="111">
        <v>1413.1242199999999</v>
      </c>
      <c r="F20" s="112">
        <f t="shared" si="2"/>
        <v>1.2693224501881513</v>
      </c>
      <c r="G20" s="113">
        <f t="shared" si="0"/>
        <v>-64.040476000000126</v>
      </c>
      <c r="H20" s="113">
        <f t="shared" si="1"/>
        <v>-4.3353646464348019</v>
      </c>
      <c r="I20" s="114"/>
      <c r="J20" s="111">
        <v>3282.246333</v>
      </c>
      <c r="K20" s="111">
        <v>2919.0660809999999</v>
      </c>
      <c r="L20" s="82">
        <f t="shared" si="3"/>
        <v>1.2488544117420641</v>
      </c>
      <c r="M20" s="134"/>
      <c r="N20" s="134"/>
      <c r="O20" s="103"/>
      <c r="P20" s="103"/>
      <c r="Q20" s="103"/>
      <c r="R20" s="103"/>
      <c r="S20" s="103"/>
    </row>
    <row r="21" spans="1:19" x14ac:dyDescent="0.2">
      <c r="A21" s="95" t="s">
        <v>19</v>
      </c>
      <c r="B21" s="1" t="s">
        <v>153</v>
      </c>
      <c r="C21" s="111">
        <v>882.27682800000002</v>
      </c>
      <c r="D21" s="111">
        <v>1248.9577019999999</v>
      </c>
      <c r="E21" s="111">
        <v>1193.435686</v>
      </c>
      <c r="F21" s="112">
        <f t="shared" si="2"/>
        <v>1.07198977107299</v>
      </c>
      <c r="G21" s="113">
        <f t="shared" si="0"/>
        <v>311.15885800000001</v>
      </c>
      <c r="H21" s="113">
        <f t="shared" si="1"/>
        <v>35.267712822669758</v>
      </c>
      <c r="I21" s="114"/>
      <c r="J21" s="111">
        <v>1934.2470249999999</v>
      </c>
      <c r="K21" s="111">
        <v>2442.393388</v>
      </c>
      <c r="L21" s="82">
        <f t="shared" si="3"/>
        <v>1.0449211059889834</v>
      </c>
      <c r="M21" s="134"/>
      <c r="N21" s="134"/>
      <c r="O21" s="103"/>
      <c r="P21" s="103"/>
      <c r="Q21" s="103"/>
      <c r="R21" s="103"/>
      <c r="S21" s="103"/>
    </row>
    <row r="22" spans="1:19" x14ac:dyDescent="0.2">
      <c r="A22" s="95" t="s">
        <v>20</v>
      </c>
      <c r="B22" s="1" t="s">
        <v>154</v>
      </c>
      <c r="C22" s="111">
        <v>796.13522899999998</v>
      </c>
      <c r="D22" s="111">
        <v>1197.5705539999999</v>
      </c>
      <c r="E22" s="111">
        <v>984.09477700000002</v>
      </c>
      <c r="F22" s="112">
        <f t="shared" si="2"/>
        <v>0.88395172616813722</v>
      </c>
      <c r="G22" s="113">
        <f t="shared" si="0"/>
        <v>187.95954800000004</v>
      </c>
      <c r="H22" s="113">
        <f t="shared" si="1"/>
        <v>23.608997712121095</v>
      </c>
      <c r="I22" s="114"/>
      <c r="J22" s="111">
        <v>1454.284132</v>
      </c>
      <c r="K22" s="111">
        <v>2181.6653310000002</v>
      </c>
      <c r="L22" s="82">
        <f t="shared" si="3"/>
        <v>0.93337468147712721</v>
      </c>
      <c r="M22" s="134"/>
      <c r="N22" s="134"/>
      <c r="O22" s="103"/>
      <c r="P22" s="103"/>
      <c r="Q22" s="103"/>
      <c r="R22" s="103"/>
      <c r="S22" s="103"/>
    </row>
    <row r="23" spans="1:19" x14ac:dyDescent="0.2">
      <c r="A23" s="95" t="s">
        <v>21</v>
      </c>
      <c r="B23" s="1" t="s">
        <v>155</v>
      </c>
      <c r="C23" s="111">
        <v>631.80912999999998</v>
      </c>
      <c r="D23" s="111">
        <v>649.39101300000004</v>
      </c>
      <c r="E23" s="111">
        <v>716.78071399999999</v>
      </c>
      <c r="F23" s="112">
        <f t="shared" si="2"/>
        <v>0.6438399676866996</v>
      </c>
      <c r="G23" s="113">
        <f t="shared" si="0"/>
        <v>84.971584000000007</v>
      </c>
      <c r="H23" s="113">
        <f t="shared" si="1"/>
        <v>13.448932591398293</v>
      </c>
      <c r="I23" s="114"/>
      <c r="J23" s="111">
        <v>1311.3243199999999</v>
      </c>
      <c r="K23" s="111">
        <v>1366.1717269999999</v>
      </c>
      <c r="L23" s="82">
        <f t="shared" si="3"/>
        <v>0.5844847431054867</v>
      </c>
      <c r="M23" s="134"/>
      <c r="N23" s="134"/>
      <c r="O23" s="103"/>
      <c r="P23" s="103"/>
      <c r="Q23" s="103"/>
      <c r="R23" s="103"/>
      <c r="S23" s="103"/>
    </row>
    <row r="24" spans="1:19" x14ac:dyDescent="0.2">
      <c r="A24" s="95" t="s">
        <v>22</v>
      </c>
      <c r="B24" s="1" t="s">
        <v>157</v>
      </c>
      <c r="C24" s="111">
        <v>442.48394500000001</v>
      </c>
      <c r="D24" s="111">
        <v>591.80362300000002</v>
      </c>
      <c r="E24" s="111">
        <v>726.66887499999996</v>
      </c>
      <c r="F24" s="112">
        <f t="shared" si="2"/>
        <v>0.65272189368494971</v>
      </c>
      <c r="G24" s="113">
        <f t="shared" si="0"/>
        <v>284.18492999999995</v>
      </c>
      <c r="H24" s="113">
        <f t="shared" si="1"/>
        <v>64.224913290356767</v>
      </c>
      <c r="I24" s="114"/>
      <c r="J24" s="111">
        <v>815.04910299999995</v>
      </c>
      <c r="K24" s="111">
        <v>1318.4724980000001</v>
      </c>
      <c r="L24" s="82">
        <f t="shared" si="3"/>
        <v>0.56407773931715943</v>
      </c>
      <c r="M24" s="134"/>
      <c r="N24" s="134"/>
      <c r="O24" s="103"/>
      <c r="P24" s="103"/>
      <c r="Q24" s="103"/>
      <c r="R24" s="103"/>
      <c r="S24" s="103"/>
    </row>
    <row r="25" spans="1:19" x14ac:dyDescent="0.2">
      <c r="A25" s="95" t="s">
        <v>23</v>
      </c>
      <c r="B25" s="1" t="s">
        <v>156</v>
      </c>
      <c r="C25" s="111">
        <v>589.87984600000004</v>
      </c>
      <c r="D25" s="111">
        <v>751.99317099999996</v>
      </c>
      <c r="E25" s="111">
        <v>508.57987800000001</v>
      </c>
      <c r="F25" s="112">
        <f t="shared" si="2"/>
        <v>0.45682598013878151</v>
      </c>
      <c r="G25" s="113">
        <f t="shared" si="0"/>
        <v>-81.299968000000035</v>
      </c>
      <c r="H25" s="113">
        <f t="shared" si="1"/>
        <v>-13.782462403368841</v>
      </c>
      <c r="I25" s="114"/>
      <c r="J25" s="111">
        <v>1411.1552139999999</v>
      </c>
      <c r="K25" s="111">
        <v>1260.5730490000001</v>
      </c>
      <c r="L25" s="82">
        <f t="shared" si="3"/>
        <v>0.53930680905568551</v>
      </c>
      <c r="M25" s="134"/>
      <c r="N25" s="134"/>
      <c r="O25" s="103"/>
      <c r="P25" s="103"/>
      <c r="Q25" s="103"/>
      <c r="R25" s="103"/>
      <c r="S25" s="103"/>
    </row>
    <row r="26" spans="1:19" x14ac:dyDescent="0.2">
      <c r="A26" s="95" t="s">
        <v>24</v>
      </c>
      <c r="B26" s="1" t="s">
        <v>162</v>
      </c>
      <c r="C26" s="111">
        <v>184.677099</v>
      </c>
      <c r="D26" s="111">
        <v>570.675929</v>
      </c>
      <c r="E26" s="111">
        <v>552.30441699999994</v>
      </c>
      <c r="F26" s="112">
        <f t="shared" si="2"/>
        <v>0.49610104045642817</v>
      </c>
      <c r="G26" s="113">
        <f t="shared" si="0"/>
        <v>367.62731799999995</v>
      </c>
      <c r="H26" s="113">
        <f t="shared" si="1"/>
        <v>199.06491925130356</v>
      </c>
      <c r="I26" s="114"/>
      <c r="J26" s="111">
        <v>495.06675000000001</v>
      </c>
      <c r="K26" s="111">
        <v>1122.9803460000001</v>
      </c>
      <c r="L26" s="82">
        <f t="shared" si="3"/>
        <v>0.48044097683505982</v>
      </c>
      <c r="M26" s="134"/>
      <c r="N26" s="134"/>
      <c r="O26" s="103"/>
      <c r="P26" s="103"/>
      <c r="Q26" s="103"/>
      <c r="R26" s="103"/>
      <c r="S26" s="103"/>
    </row>
    <row r="27" spans="1:19" x14ac:dyDescent="0.2">
      <c r="A27" s="95" t="s">
        <v>25</v>
      </c>
      <c r="B27" s="1" t="s">
        <v>158</v>
      </c>
      <c r="C27" s="111">
        <v>540.00876500000004</v>
      </c>
      <c r="D27" s="111">
        <v>344.31549100000001</v>
      </c>
      <c r="E27" s="111">
        <v>638.86721299999999</v>
      </c>
      <c r="F27" s="112">
        <f t="shared" si="2"/>
        <v>0.57385506855868318</v>
      </c>
      <c r="G27" s="113">
        <f t="shared" si="0"/>
        <v>98.858447999999953</v>
      </c>
      <c r="H27" s="113">
        <f t="shared" si="1"/>
        <v>18.306822853143863</v>
      </c>
      <c r="I27" s="114"/>
      <c r="J27" s="111">
        <v>1128.658563</v>
      </c>
      <c r="K27" s="111">
        <v>983.18270399999994</v>
      </c>
      <c r="L27" s="82">
        <f t="shared" si="3"/>
        <v>0.42063181283592593</v>
      </c>
      <c r="M27" s="134"/>
      <c r="N27" s="134"/>
      <c r="O27" s="103"/>
      <c r="P27" s="103"/>
      <c r="Q27" s="103"/>
      <c r="R27" s="103"/>
      <c r="S27" s="103"/>
    </row>
    <row r="28" spans="1:19" x14ac:dyDescent="0.2">
      <c r="A28" s="95" t="s">
        <v>26</v>
      </c>
      <c r="B28" s="1" t="s">
        <v>160</v>
      </c>
      <c r="C28" s="111">
        <v>391.08501000000001</v>
      </c>
      <c r="D28" s="111">
        <v>474.13053300000001</v>
      </c>
      <c r="E28" s="111">
        <v>258.69809600000002</v>
      </c>
      <c r="F28" s="112">
        <f t="shared" si="2"/>
        <v>0.23237256599687298</v>
      </c>
      <c r="G28" s="113">
        <f t="shared" si="0"/>
        <v>-132.38691399999999</v>
      </c>
      <c r="H28" s="113">
        <f t="shared" si="1"/>
        <v>-33.851185960822171</v>
      </c>
      <c r="I28" s="114"/>
      <c r="J28" s="111">
        <v>896.19451400000003</v>
      </c>
      <c r="K28" s="111">
        <v>732.82862899999998</v>
      </c>
      <c r="L28" s="82">
        <f t="shared" si="3"/>
        <v>0.31352365482045363</v>
      </c>
      <c r="M28" s="134"/>
      <c r="N28" s="134"/>
      <c r="O28" s="103"/>
      <c r="P28" s="103"/>
      <c r="Q28" s="103"/>
      <c r="R28" s="103"/>
      <c r="S28" s="103"/>
    </row>
    <row r="29" spans="1:19" x14ac:dyDescent="0.2">
      <c r="A29" s="95" t="s">
        <v>27</v>
      </c>
      <c r="B29" s="1" t="s">
        <v>161</v>
      </c>
      <c r="C29" s="111">
        <v>262.79117500000001</v>
      </c>
      <c r="D29" s="111">
        <v>337.91794399999998</v>
      </c>
      <c r="E29" s="111">
        <v>356.79645399999998</v>
      </c>
      <c r="F29" s="112">
        <f t="shared" si="2"/>
        <v>0.32048827894954918</v>
      </c>
      <c r="G29" s="113">
        <f t="shared" si="0"/>
        <v>94.005278999999973</v>
      </c>
      <c r="H29" s="113">
        <f t="shared" si="1"/>
        <v>35.771855352448561</v>
      </c>
      <c r="I29" s="114"/>
      <c r="J29" s="111">
        <v>639.73676799999998</v>
      </c>
      <c r="K29" s="111">
        <v>694.71439799999996</v>
      </c>
      <c r="L29" s="82">
        <f t="shared" si="3"/>
        <v>0.29721736910656538</v>
      </c>
      <c r="M29" s="134"/>
      <c r="N29" s="134"/>
      <c r="O29" s="103"/>
      <c r="P29" s="103"/>
      <c r="Q29" s="103"/>
      <c r="R29" s="103"/>
      <c r="S29" s="103"/>
    </row>
    <row r="30" spans="1:19" x14ac:dyDescent="0.2">
      <c r="A30" s="95" t="s">
        <v>28</v>
      </c>
      <c r="B30" s="1" t="s">
        <v>187</v>
      </c>
      <c r="C30" s="111">
        <v>223.88714100000001</v>
      </c>
      <c r="D30" s="111">
        <v>286.546423</v>
      </c>
      <c r="E30" s="111">
        <v>402.82527900000002</v>
      </c>
      <c r="F30" s="112">
        <f t="shared" si="2"/>
        <v>0.36183313745624268</v>
      </c>
      <c r="G30" s="113">
        <f t="shared" si="0"/>
        <v>178.93813800000001</v>
      </c>
      <c r="H30" s="113">
        <f t="shared" si="1"/>
        <v>79.923365496011229</v>
      </c>
      <c r="I30" s="114"/>
      <c r="J30" s="111">
        <v>462.413183</v>
      </c>
      <c r="K30" s="111">
        <v>689.37170200000003</v>
      </c>
      <c r="L30" s="82">
        <f t="shared" si="3"/>
        <v>0.29493162110187787</v>
      </c>
      <c r="M30" s="134"/>
      <c r="N30" s="134"/>
      <c r="O30" s="103"/>
      <c r="P30" s="103"/>
      <c r="Q30" s="103"/>
      <c r="R30" s="103"/>
      <c r="S30" s="103"/>
    </row>
    <row r="31" spans="1:19" x14ac:dyDescent="0.2">
      <c r="A31" s="95" t="s">
        <v>29</v>
      </c>
      <c r="B31" s="1" t="s">
        <v>159</v>
      </c>
      <c r="C31" s="111">
        <v>686.96620600000006</v>
      </c>
      <c r="D31" s="111">
        <v>327.73595599999999</v>
      </c>
      <c r="E31" s="111">
        <v>290.16302899999999</v>
      </c>
      <c r="F31" s="112">
        <f t="shared" si="2"/>
        <v>0.26063557733395554</v>
      </c>
      <c r="G31" s="113">
        <f t="shared" si="0"/>
        <v>-396.80317700000006</v>
      </c>
      <c r="H31" s="113">
        <f t="shared" si="1"/>
        <v>-57.761673505086506</v>
      </c>
      <c r="I31" s="114"/>
      <c r="J31" s="111">
        <v>968.61997899999994</v>
      </c>
      <c r="K31" s="111">
        <v>617.89898500000004</v>
      </c>
      <c r="L31" s="82">
        <f t="shared" si="3"/>
        <v>0.26435368436874851</v>
      </c>
      <c r="M31" s="134"/>
      <c r="N31" s="134"/>
      <c r="O31" s="103"/>
      <c r="P31" s="103"/>
      <c r="Q31" s="103"/>
      <c r="R31" s="103"/>
      <c r="S31" s="103"/>
    </row>
    <row r="32" spans="1:19" x14ac:dyDescent="0.2">
      <c r="A32" s="95" t="s">
        <v>30</v>
      </c>
      <c r="B32" s="1" t="s">
        <v>165</v>
      </c>
      <c r="C32" s="111">
        <v>442.45636400000001</v>
      </c>
      <c r="D32" s="111">
        <v>346.19281999999998</v>
      </c>
      <c r="E32" s="111">
        <v>263.590013</v>
      </c>
      <c r="F32" s="112">
        <f t="shared" si="2"/>
        <v>0.23676667373678353</v>
      </c>
      <c r="G32" s="113">
        <f t="shared" si="0"/>
        <v>-178.86635100000001</v>
      </c>
      <c r="H32" s="113">
        <f t="shared" si="1"/>
        <v>-40.425760719762188</v>
      </c>
      <c r="I32" s="114"/>
      <c r="J32" s="111">
        <v>507.88832200000002</v>
      </c>
      <c r="K32" s="111">
        <v>609.78283299999998</v>
      </c>
      <c r="L32" s="82">
        <f t="shared" si="3"/>
        <v>0.26088137783292076</v>
      </c>
      <c r="M32" s="134"/>
      <c r="N32" s="134"/>
      <c r="O32" s="103"/>
      <c r="P32" s="103"/>
      <c r="Q32" s="103"/>
      <c r="R32" s="103"/>
      <c r="S32" s="103"/>
    </row>
    <row r="33" spans="1:22" x14ac:dyDescent="0.2">
      <c r="A33" s="95" t="s">
        <v>31</v>
      </c>
      <c r="B33" s="1" t="s">
        <v>163</v>
      </c>
      <c r="C33" s="111">
        <v>595.78771500000005</v>
      </c>
      <c r="D33" s="111">
        <v>191.09833900000001</v>
      </c>
      <c r="E33" s="111">
        <v>409.82311399999998</v>
      </c>
      <c r="F33" s="112">
        <f t="shared" si="2"/>
        <v>0.36811886162861046</v>
      </c>
      <c r="G33" s="113">
        <f t="shared" si="0"/>
        <v>-185.96460100000007</v>
      </c>
      <c r="H33" s="113">
        <f t="shared" si="1"/>
        <v>-31.213231880754716</v>
      </c>
      <c r="I33" s="114"/>
      <c r="J33" s="111">
        <v>986.20195699999999</v>
      </c>
      <c r="K33" s="111">
        <v>600.92145300000004</v>
      </c>
      <c r="L33" s="82">
        <f t="shared" si="3"/>
        <v>0.25709024286028198</v>
      </c>
      <c r="M33" s="134"/>
      <c r="N33" s="134"/>
      <c r="O33" s="103"/>
      <c r="P33" s="103"/>
      <c r="Q33" s="103"/>
      <c r="R33" s="103"/>
      <c r="S33" s="103"/>
    </row>
    <row r="34" spans="1:22" x14ac:dyDescent="0.2">
      <c r="A34" s="95" t="s">
        <v>32</v>
      </c>
      <c r="B34" s="1" t="s">
        <v>172</v>
      </c>
      <c r="C34" s="111">
        <v>203.58801099999999</v>
      </c>
      <c r="D34" s="111">
        <v>490.33490599999999</v>
      </c>
      <c r="E34" s="111">
        <v>77.774137999999994</v>
      </c>
      <c r="F34" s="112">
        <f t="shared" si="2"/>
        <v>6.9859717928712178E-2</v>
      </c>
      <c r="G34" s="113">
        <f t="shared" si="0"/>
        <v>-125.813873</v>
      </c>
      <c r="H34" s="113">
        <f t="shared" si="1"/>
        <v>-61.798272099627717</v>
      </c>
      <c r="I34" s="114"/>
      <c r="J34" s="111">
        <v>494.82968</v>
      </c>
      <c r="K34" s="111">
        <v>568.10904400000004</v>
      </c>
      <c r="L34" s="82">
        <f t="shared" si="3"/>
        <v>0.24305221816250019</v>
      </c>
      <c r="M34" s="134"/>
      <c r="N34" s="134"/>
      <c r="O34" s="103"/>
      <c r="P34" s="103"/>
      <c r="Q34" s="103"/>
      <c r="R34" s="103"/>
      <c r="S34" s="103"/>
    </row>
    <row r="35" spans="1:22" x14ac:dyDescent="0.2">
      <c r="A35" s="96"/>
      <c r="B35" s="51" t="s">
        <v>107</v>
      </c>
      <c r="C35" s="91">
        <f>SUM(C5:C34)</f>
        <v>107172.643041</v>
      </c>
      <c r="D35" s="91">
        <f>SUM(D5:D34)</f>
        <v>116803.94224600001</v>
      </c>
      <c r="E35" s="91">
        <f t="shared" ref="E35" si="6">SUM(E5:E34)</f>
        <v>107366.51188599996</v>
      </c>
      <c r="F35" s="94">
        <f t="shared" ref="F35:F36" si="7">E35/E$37*100</f>
        <v>96.440724747674878</v>
      </c>
      <c r="G35" s="97">
        <f t="shared" si="0"/>
        <v>193.86884499996086</v>
      </c>
      <c r="H35" s="97">
        <f>(G35/C35)*100</f>
        <v>0.18089396650019571</v>
      </c>
      <c r="I35" s="93"/>
      <c r="J35" s="91">
        <f>SUM(J5:J34)</f>
        <v>215321.728581</v>
      </c>
      <c r="K35" s="91">
        <f t="shared" ref="K35" si="8">SUM(K5:K34)</f>
        <v>224170.45413199998</v>
      </c>
      <c r="L35" s="94">
        <f t="shared" si="3"/>
        <v>95.906105876528883</v>
      </c>
      <c r="N35" s="134"/>
      <c r="O35" s="135"/>
      <c r="P35" s="135"/>
      <c r="Q35" s="135"/>
      <c r="R35" s="135"/>
      <c r="S35" s="135"/>
    </row>
    <row r="36" spans="1:22" x14ac:dyDescent="0.2">
      <c r="A36" s="96"/>
      <c r="B36" s="51" t="s">
        <v>33</v>
      </c>
      <c r="C36" s="91">
        <f>C37-C35</f>
        <v>5095.9018599999981</v>
      </c>
      <c r="D36" s="91">
        <f>D37-D35</f>
        <v>5606.5415419999918</v>
      </c>
      <c r="E36" s="91">
        <f>E37-E35</f>
        <v>3962.5061890000361</v>
      </c>
      <c r="F36" s="94">
        <f t="shared" si="7"/>
        <v>3.5592752523251212</v>
      </c>
      <c r="G36" s="97">
        <f>E36-C36</f>
        <v>-1133.395670999962</v>
      </c>
      <c r="H36" s="97">
        <f>(G36/C36)*100</f>
        <v>-22.241316692075433</v>
      </c>
      <c r="I36" s="93"/>
      <c r="J36" s="110">
        <f>J37-J35</f>
        <v>9602.0763790000055</v>
      </c>
      <c r="K36" s="91">
        <f>K37-K35</f>
        <v>9569.0477310000279</v>
      </c>
      <c r="L36" s="94">
        <f t="shared" si="3"/>
        <v>4.093894123471121</v>
      </c>
      <c r="N36" s="134"/>
      <c r="O36" s="136"/>
      <c r="P36" s="136"/>
      <c r="Q36" s="136"/>
      <c r="R36" s="103"/>
      <c r="S36" s="103"/>
      <c r="T36" s="103"/>
      <c r="U36" s="103"/>
      <c r="V36" s="103"/>
    </row>
    <row r="37" spans="1:22" x14ac:dyDescent="0.2">
      <c r="A37" s="96"/>
      <c r="B37" s="51" t="s">
        <v>34</v>
      </c>
      <c r="C37" s="91">
        <v>112268.544901</v>
      </c>
      <c r="D37" s="91">
        <v>122410.483788</v>
      </c>
      <c r="E37" s="91">
        <v>111329.018075</v>
      </c>
      <c r="F37" s="94">
        <f>E37/E$37*100</f>
        <v>100</v>
      </c>
      <c r="G37" s="97">
        <f t="shared" si="0"/>
        <v>-939.52682600000117</v>
      </c>
      <c r="H37" s="97">
        <f t="shared" si="1"/>
        <v>-0.83685668753299447</v>
      </c>
      <c r="I37" s="93"/>
      <c r="J37" s="91">
        <v>224923.80496000001</v>
      </c>
      <c r="K37" s="91">
        <v>233739.50186300001</v>
      </c>
      <c r="L37" s="94">
        <f t="shared" si="3"/>
        <v>100</v>
      </c>
      <c r="N37" s="134"/>
    </row>
    <row r="38" spans="1:22" x14ac:dyDescent="0.2">
      <c r="O38" s="136"/>
      <c r="P38" s="136"/>
      <c r="Q38" s="136"/>
    </row>
    <row r="39" spans="1:22" ht="12.75" x14ac:dyDescent="0.2">
      <c r="A39" s="34" t="s">
        <v>125</v>
      </c>
    </row>
    <row r="40" spans="1:22" x14ac:dyDescent="0.2">
      <c r="B40" s="103">
        <v>1000000</v>
      </c>
    </row>
    <row r="41" spans="1:22" x14ac:dyDescent="0.2">
      <c r="A41" s="16"/>
      <c r="B41" s="17"/>
      <c r="C41" s="150" t="s">
        <v>122</v>
      </c>
      <c r="D41" s="150"/>
      <c r="E41" s="150"/>
      <c r="F41" s="17"/>
      <c r="G41" s="151" t="s">
        <v>106</v>
      </c>
      <c r="H41" s="151"/>
      <c r="I41" s="18"/>
      <c r="J41" s="150" t="s">
        <v>122</v>
      </c>
      <c r="K41" s="150"/>
      <c r="L41" s="150"/>
    </row>
    <row r="42" spans="1:22" ht="24" x14ac:dyDescent="0.2">
      <c r="A42" s="98" t="s">
        <v>119</v>
      </c>
      <c r="B42" s="99" t="s">
        <v>1</v>
      </c>
      <c r="C42" s="21" t="s">
        <v>183</v>
      </c>
      <c r="D42" s="21" t="s">
        <v>171</v>
      </c>
      <c r="E42" s="21" t="s">
        <v>184</v>
      </c>
      <c r="F42" s="22" t="s">
        <v>116</v>
      </c>
      <c r="G42" s="23" t="s">
        <v>123</v>
      </c>
      <c r="H42" s="24" t="s">
        <v>2</v>
      </c>
      <c r="I42" s="24"/>
      <c r="J42" s="21" t="s">
        <v>185</v>
      </c>
      <c r="K42" s="21" t="s">
        <v>186</v>
      </c>
      <c r="L42" s="22" t="s">
        <v>116</v>
      </c>
      <c r="Q42" s="125"/>
      <c r="R42" s="125"/>
      <c r="S42" s="125"/>
    </row>
    <row r="43" spans="1:22" x14ac:dyDescent="0.2">
      <c r="A43" s="95" t="s">
        <v>3</v>
      </c>
      <c r="B43" s="1" t="s">
        <v>139</v>
      </c>
      <c r="C43" s="111">
        <v>19460.557347000002</v>
      </c>
      <c r="D43" s="111">
        <v>25696.092569</v>
      </c>
      <c r="E43" s="111">
        <v>19472.876371999999</v>
      </c>
      <c r="F43" s="112">
        <f t="shared" ref="F43:F57" si="9">E43/E$75*100</f>
        <v>19.384327554729484</v>
      </c>
      <c r="G43" s="113">
        <f t="shared" ref="G43:G73" si="10">E43-C43</f>
        <v>12.319024999997055</v>
      </c>
      <c r="H43" s="113">
        <f t="shared" ref="H43:H72" si="11">(G43/C43)*100</f>
        <v>6.3302529215054207E-2</v>
      </c>
      <c r="I43" s="114"/>
      <c r="J43" s="111">
        <v>41486.831415000001</v>
      </c>
      <c r="K43" s="111">
        <v>45168.968940999999</v>
      </c>
      <c r="L43" s="82">
        <f t="shared" ref="L43:L75" si="12">K43/K$75*100</f>
        <v>21.236520215726713</v>
      </c>
      <c r="M43" s="103"/>
      <c r="N43" s="103"/>
      <c r="O43" s="126"/>
      <c r="P43" s="103"/>
      <c r="Q43" s="126"/>
      <c r="R43" s="126"/>
      <c r="S43" s="126"/>
      <c r="T43" s="103"/>
      <c r="U43" s="103"/>
      <c r="V43" s="103"/>
    </row>
    <row r="44" spans="1:22" x14ac:dyDescent="0.2">
      <c r="A44" s="95" t="s">
        <v>4</v>
      </c>
      <c r="B44" s="1" t="s">
        <v>138</v>
      </c>
      <c r="C44" s="111">
        <v>9638.2250339999991</v>
      </c>
      <c r="D44" s="111">
        <v>13954.205394000001</v>
      </c>
      <c r="E44" s="111">
        <v>12479.232817</v>
      </c>
      <c r="F44" s="112">
        <f t="shared" si="9"/>
        <v>12.422486125587856</v>
      </c>
      <c r="G44" s="113">
        <f t="shared" si="10"/>
        <v>2841.0077830000009</v>
      </c>
      <c r="H44" s="113">
        <f t="shared" si="11"/>
        <v>29.476462450067352</v>
      </c>
      <c r="I44" s="114"/>
      <c r="J44" s="111">
        <v>18065.8796</v>
      </c>
      <c r="K44" s="111">
        <v>26433.438211000001</v>
      </c>
      <c r="L44" s="82">
        <f t="shared" si="12"/>
        <v>12.427873783709986</v>
      </c>
      <c r="M44" s="103"/>
      <c r="N44" s="103"/>
      <c r="O44" s="126"/>
      <c r="P44" s="103"/>
      <c r="Q44" s="126"/>
      <c r="R44" s="126"/>
      <c r="S44" s="126"/>
      <c r="T44" s="103"/>
      <c r="U44" s="103"/>
      <c r="V44" s="103"/>
    </row>
    <row r="45" spans="1:22" x14ac:dyDescent="0.2">
      <c r="A45" s="95" t="s">
        <v>5</v>
      </c>
      <c r="B45" s="1" t="s">
        <v>140</v>
      </c>
      <c r="C45" s="111">
        <v>6549.9868919999999</v>
      </c>
      <c r="D45" s="111">
        <v>8632.6930819999998</v>
      </c>
      <c r="E45" s="111">
        <v>7665.4854699999996</v>
      </c>
      <c r="F45" s="112">
        <f t="shared" si="9"/>
        <v>7.6306282840760549</v>
      </c>
      <c r="G45" s="113">
        <f t="shared" si="10"/>
        <v>1115.4985779999997</v>
      </c>
      <c r="H45" s="113">
        <f t="shared" si="11"/>
        <v>17.030546723115485</v>
      </c>
      <c r="I45" s="114"/>
      <c r="J45" s="111">
        <v>13216.073745</v>
      </c>
      <c r="K45" s="111">
        <v>16298.178551999999</v>
      </c>
      <c r="L45" s="82">
        <f t="shared" si="12"/>
        <v>7.6627075271780338</v>
      </c>
      <c r="M45" s="103"/>
      <c r="N45" s="103"/>
      <c r="O45" s="126"/>
      <c r="P45" s="103"/>
      <c r="Q45" s="126"/>
      <c r="R45" s="126"/>
      <c r="S45" s="126"/>
      <c r="T45" s="103"/>
      <c r="U45" s="103"/>
      <c r="V45" s="103"/>
    </row>
    <row r="46" spans="1:22" x14ac:dyDescent="0.2">
      <c r="A46" s="95" t="s">
        <v>6</v>
      </c>
      <c r="B46" s="1" t="s">
        <v>170</v>
      </c>
      <c r="C46" s="111">
        <v>6735.7843439999997</v>
      </c>
      <c r="D46" s="111">
        <v>7922.2956489999997</v>
      </c>
      <c r="E46" s="111">
        <v>7475.4515739999997</v>
      </c>
      <c r="F46" s="112">
        <f t="shared" si="9"/>
        <v>7.4414585273234177</v>
      </c>
      <c r="G46" s="113">
        <f t="shared" si="10"/>
        <v>739.66723000000002</v>
      </c>
      <c r="H46" s="113">
        <f t="shared" si="11"/>
        <v>10.981159612968749</v>
      </c>
      <c r="I46" s="114"/>
      <c r="J46" s="111">
        <v>14342.45917</v>
      </c>
      <c r="K46" s="111">
        <v>15397.747223</v>
      </c>
      <c r="L46" s="82">
        <f t="shared" si="12"/>
        <v>7.2393631699898178</v>
      </c>
      <c r="M46" s="103"/>
      <c r="N46" s="103"/>
      <c r="O46" s="126"/>
      <c r="P46" s="103"/>
      <c r="Q46" s="126"/>
      <c r="R46" s="126"/>
      <c r="S46" s="126"/>
      <c r="T46" s="103"/>
      <c r="U46" s="103"/>
      <c r="V46" s="103"/>
    </row>
    <row r="47" spans="1:22" x14ac:dyDescent="0.2">
      <c r="A47" s="95" t="s">
        <v>7</v>
      </c>
      <c r="B47" s="1" t="s">
        <v>149</v>
      </c>
      <c r="C47" s="111">
        <v>7794.0853509999997</v>
      </c>
      <c r="D47" s="111">
        <v>7748.8993659999996</v>
      </c>
      <c r="E47" s="111">
        <v>7352.5791929999996</v>
      </c>
      <c r="F47" s="112">
        <f t="shared" si="9"/>
        <v>7.3191448826808472</v>
      </c>
      <c r="G47" s="113">
        <f t="shared" si="10"/>
        <v>-441.50615800000014</v>
      </c>
      <c r="H47" s="113">
        <f t="shared" si="11"/>
        <v>-5.6646307824093034</v>
      </c>
      <c r="I47" s="114"/>
      <c r="J47" s="111">
        <v>14317.276793999999</v>
      </c>
      <c r="K47" s="111">
        <v>15101.478558999999</v>
      </c>
      <c r="L47" s="82">
        <f t="shared" si="12"/>
        <v>7.1000702965894824</v>
      </c>
      <c r="M47" s="103"/>
      <c r="N47" s="103"/>
      <c r="O47" s="126"/>
      <c r="P47" s="103"/>
      <c r="Q47" s="126"/>
      <c r="R47" s="126"/>
      <c r="S47" s="126"/>
      <c r="T47" s="103"/>
      <c r="U47" s="103"/>
      <c r="V47" s="103"/>
    </row>
    <row r="48" spans="1:22" x14ac:dyDescent="0.2">
      <c r="A48" s="95" t="s">
        <v>8</v>
      </c>
      <c r="B48" s="1" t="s">
        <v>142</v>
      </c>
      <c r="C48" s="111">
        <v>6003.9413839999997</v>
      </c>
      <c r="D48" s="111">
        <v>5523.8693329999996</v>
      </c>
      <c r="E48" s="111">
        <v>6415.5040769999996</v>
      </c>
      <c r="F48" s="112">
        <f t="shared" si="9"/>
        <v>6.386330919046336</v>
      </c>
      <c r="G48" s="113">
        <f t="shared" si="10"/>
        <v>411.56269299999985</v>
      </c>
      <c r="H48" s="113">
        <f t="shared" si="11"/>
        <v>6.8548752673831883</v>
      </c>
      <c r="I48" s="114"/>
      <c r="J48" s="111">
        <v>11906.713449000001</v>
      </c>
      <c r="K48" s="111">
        <v>11939.37341</v>
      </c>
      <c r="L48" s="82">
        <f t="shared" si="12"/>
        <v>5.6133834959962137</v>
      </c>
      <c r="M48" s="103"/>
      <c r="N48" s="103"/>
      <c r="O48" s="126"/>
      <c r="P48" s="103"/>
      <c r="Q48" s="126"/>
      <c r="R48" s="126"/>
      <c r="S48" s="126"/>
      <c r="T48" s="103"/>
      <c r="U48" s="103"/>
      <c r="V48" s="103"/>
    </row>
    <row r="49" spans="1:22" x14ac:dyDescent="0.2">
      <c r="A49" s="95" t="s">
        <v>9</v>
      </c>
      <c r="B49" s="1" t="s">
        <v>146</v>
      </c>
      <c r="C49" s="111">
        <v>5026.5307309999998</v>
      </c>
      <c r="D49" s="111">
        <v>4958.1140759999998</v>
      </c>
      <c r="E49" s="111">
        <v>4560.4425549999996</v>
      </c>
      <c r="F49" s="112">
        <f t="shared" si="9"/>
        <v>4.5397048998759715</v>
      </c>
      <c r="G49" s="113">
        <f t="shared" si="10"/>
        <v>-466.0881760000002</v>
      </c>
      <c r="H49" s="113">
        <f t="shared" si="11"/>
        <v>-9.2725619506413448</v>
      </c>
      <c r="I49" s="114"/>
      <c r="J49" s="111">
        <v>10524.542549</v>
      </c>
      <c r="K49" s="111">
        <v>9518.5566309999995</v>
      </c>
      <c r="L49" s="82">
        <f t="shared" si="12"/>
        <v>4.4752188296086404</v>
      </c>
      <c r="M49" s="103"/>
      <c r="N49" s="103"/>
      <c r="O49" s="126"/>
      <c r="P49" s="103"/>
      <c r="Q49" s="126"/>
      <c r="R49" s="126"/>
      <c r="S49" s="126"/>
      <c r="T49" s="103"/>
      <c r="U49" s="103"/>
      <c r="V49" s="103"/>
    </row>
    <row r="50" spans="1:22" x14ac:dyDescent="0.2">
      <c r="A50" s="95" t="s">
        <v>10</v>
      </c>
      <c r="B50" s="1" t="s">
        <v>144</v>
      </c>
      <c r="C50" s="111">
        <v>4641.3871129999998</v>
      </c>
      <c r="D50" s="111">
        <v>4078.7003180000002</v>
      </c>
      <c r="E50" s="111">
        <v>5434.9344259999998</v>
      </c>
      <c r="F50" s="112">
        <f t="shared" si="9"/>
        <v>5.4102202026787296</v>
      </c>
      <c r="G50" s="113">
        <f t="shared" si="10"/>
        <v>793.54731300000003</v>
      </c>
      <c r="H50" s="113">
        <f t="shared" si="11"/>
        <v>17.097201627017146</v>
      </c>
      <c r="I50" s="114"/>
      <c r="J50" s="111">
        <v>8595.727895</v>
      </c>
      <c r="K50" s="111">
        <v>9513.6347440000009</v>
      </c>
      <c r="L50" s="82">
        <f t="shared" si="12"/>
        <v>4.4729047685347307</v>
      </c>
      <c r="M50" s="103"/>
      <c r="N50" s="103"/>
      <c r="O50" s="126"/>
      <c r="P50" s="103"/>
      <c r="Q50" s="126"/>
      <c r="R50" s="126"/>
      <c r="S50" s="126"/>
      <c r="T50" s="103"/>
      <c r="U50" s="103"/>
      <c r="V50" s="103"/>
    </row>
    <row r="51" spans="1:22" x14ac:dyDescent="0.2">
      <c r="A51" s="95" t="s">
        <v>11</v>
      </c>
      <c r="B51" s="1" t="s">
        <v>143</v>
      </c>
      <c r="C51" s="111">
        <v>4316.280831</v>
      </c>
      <c r="D51" s="111">
        <v>4565.6874360000002</v>
      </c>
      <c r="E51" s="111">
        <v>4041.3776250000001</v>
      </c>
      <c r="F51" s="112">
        <f t="shared" si="9"/>
        <v>4.0230003086754413</v>
      </c>
      <c r="G51" s="113">
        <f t="shared" si="10"/>
        <v>-274.90320599999995</v>
      </c>
      <c r="H51" s="113">
        <f t="shared" si="11"/>
        <v>-6.3689833160441083</v>
      </c>
      <c r="I51" s="114"/>
      <c r="J51" s="111">
        <v>8199.674943</v>
      </c>
      <c r="K51" s="111">
        <v>8607.0650609999993</v>
      </c>
      <c r="L51" s="82">
        <f t="shared" si="12"/>
        <v>4.0466744194394906</v>
      </c>
      <c r="M51" s="103"/>
      <c r="N51" s="103"/>
      <c r="O51" s="126"/>
      <c r="P51" s="103"/>
      <c r="Q51" s="126"/>
      <c r="R51" s="126"/>
      <c r="S51" s="126"/>
      <c r="T51" s="103"/>
      <c r="U51" s="103"/>
      <c r="V51" s="103"/>
    </row>
    <row r="52" spans="1:22" x14ac:dyDescent="0.2">
      <c r="A52" s="95" t="s">
        <v>12</v>
      </c>
      <c r="B52" s="1" t="s">
        <v>157</v>
      </c>
      <c r="C52" s="111">
        <v>3305.13391</v>
      </c>
      <c r="D52" s="111">
        <v>3580.4811540000001</v>
      </c>
      <c r="E52" s="111">
        <v>2936.9486299999999</v>
      </c>
      <c r="F52" s="112">
        <f t="shared" si="9"/>
        <v>2.9235934726723078</v>
      </c>
      <c r="G52" s="113">
        <f t="shared" si="10"/>
        <v>-368.18528000000015</v>
      </c>
      <c r="H52" s="113">
        <f t="shared" si="11"/>
        <v>-11.13979917382531</v>
      </c>
      <c r="I52" s="114"/>
      <c r="J52" s="111">
        <v>6608.2981380000001</v>
      </c>
      <c r="K52" s="111">
        <v>6517.4297839999999</v>
      </c>
      <c r="L52" s="82">
        <f t="shared" si="12"/>
        <v>3.064217151896564</v>
      </c>
      <c r="M52" s="103"/>
      <c r="N52" s="103"/>
      <c r="O52" s="126"/>
      <c r="P52" s="103"/>
      <c r="Q52" s="126"/>
      <c r="R52" s="126"/>
      <c r="S52" s="126"/>
      <c r="T52" s="103"/>
      <c r="U52" s="103"/>
      <c r="V52" s="103"/>
    </row>
    <row r="53" spans="1:22" x14ac:dyDescent="0.2">
      <c r="A53" s="95" t="s">
        <v>13</v>
      </c>
      <c r="B53" s="1" t="s">
        <v>148</v>
      </c>
      <c r="C53" s="111">
        <v>2613.211413</v>
      </c>
      <c r="D53" s="111">
        <v>3137.654614</v>
      </c>
      <c r="E53" s="111">
        <v>3095.8960619999998</v>
      </c>
      <c r="F53" s="112">
        <f t="shared" si="9"/>
        <v>3.0818181245938585</v>
      </c>
      <c r="G53" s="113">
        <f t="shared" si="10"/>
        <v>482.68464899999981</v>
      </c>
      <c r="H53" s="113">
        <f t="shared" si="11"/>
        <v>18.470937582729739</v>
      </c>
      <c r="I53" s="114"/>
      <c r="J53" s="111">
        <v>5030.5986419999999</v>
      </c>
      <c r="K53" s="111">
        <v>6233.5506759999998</v>
      </c>
      <c r="L53" s="82">
        <f t="shared" si="12"/>
        <v>2.9307493186206028</v>
      </c>
      <c r="M53" s="103"/>
      <c r="N53" s="103"/>
      <c r="O53" s="126"/>
      <c r="P53" s="103"/>
      <c r="Q53" s="126"/>
      <c r="R53" s="126"/>
      <c r="S53" s="126"/>
      <c r="T53" s="103"/>
      <c r="U53" s="103"/>
      <c r="V53" s="103"/>
    </row>
    <row r="54" spans="1:22" x14ac:dyDescent="0.2">
      <c r="A54" s="95" t="s">
        <v>14</v>
      </c>
      <c r="B54" s="1" t="s">
        <v>145</v>
      </c>
      <c r="C54" s="111">
        <v>3167.0045399999999</v>
      </c>
      <c r="D54" s="111">
        <v>3203.4422500000001</v>
      </c>
      <c r="E54" s="111">
        <v>2482.9483719999998</v>
      </c>
      <c r="F54" s="112">
        <f t="shared" si="9"/>
        <v>2.4716576855351851</v>
      </c>
      <c r="G54" s="113">
        <f t="shared" si="10"/>
        <v>-684.05616800000007</v>
      </c>
      <c r="H54" s="113">
        <f t="shared" si="11"/>
        <v>-21.599469131168348</v>
      </c>
      <c r="I54" s="114"/>
      <c r="J54" s="111">
        <v>6477.0218530000002</v>
      </c>
      <c r="K54" s="111">
        <v>5686.3906219999999</v>
      </c>
      <c r="L54" s="82">
        <f t="shared" si="12"/>
        <v>2.6734980281785528</v>
      </c>
      <c r="M54" s="103"/>
      <c r="N54" s="103"/>
      <c r="O54" s="126"/>
      <c r="P54" s="103"/>
      <c r="Q54" s="126"/>
      <c r="R54" s="126"/>
      <c r="S54" s="126"/>
      <c r="T54" s="103"/>
      <c r="U54" s="103"/>
      <c r="V54" s="103"/>
    </row>
    <row r="55" spans="1:22" x14ac:dyDescent="0.2">
      <c r="A55" s="95" t="s">
        <v>15</v>
      </c>
      <c r="B55" s="1" t="s">
        <v>147</v>
      </c>
      <c r="C55" s="111">
        <v>1949.2112669999999</v>
      </c>
      <c r="D55" s="111">
        <v>2724.0720209999999</v>
      </c>
      <c r="E55" s="111">
        <v>1748.65924</v>
      </c>
      <c r="F55" s="112">
        <f t="shared" si="9"/>
        <v>1.740707579210236</v>
      </c>
      <c r="G55" s="113">
        <f t="shared" si="10"/>
        <v>-200.55202699999995</v>
      </c>
      <c r="H55" s="113">
        <f t="shared" si="11"/>
        <v>-10.288880964076634</v>
      </c>
      <c r="I55" s="114"/>
      <c r="J55" s="111">
        <v>3928.7402689999999</v>
      </c>
      <c r="K55" s="111">
        <v>4472.7312609999999</v>
      </c>
      <c r="L55" s="82">
        <f t="shared" si="12"/>
        <v>2.1028872270210481</v>
      </c>
      <c r="M55" s="103"/>
      <c r="N55" s="103"/>
      <c r="O55" s="126"/>
      <c r="P55" s="103"/>
      <c r="Q55" s="126"/>
      <c r="R55" s="126"/>
      <c r="S55" s="126"/>
      <c r="T55" s="103"/>
      <c r="U55" s="103"/>
      <c r="V55" s="103"/>
    </row>
    <row r="56" spans="1:22" x14ac:dyDescent="0.2">
      <c r="A56" s="95" t="s">
        <v>16</v>
      </c>
      <c r="B56" s="1" t="s">
        <v>153</v>
      </c>
      <c r="C56" s="111">
        <v>1783.5385650000001</v>
      </c>
      <c r="D56" s="111">
        <v>1625.463694</v>
      </c>
      <c r="E56" s="111">
        <v>2654.5093099999999</v>
      </c>
      <c r="F56" s="112">
        <f t="shared" si="9"/>
        <v>2.6424384861862129</v>
      </c>
      <c r="G56" s="113">
        <f t="shared" si="10"/>
        <v>870.97074499999985</v>
      </c>
      <c r="H56" s="113">
        <f t="shared" si="11"/>
        <v>48.833861072132173</v>
      </c>
      <c r="I56" s="114"/>
      <c r="J56" s="111">
        <v>3416.8681879999999</v>
      </c>
      <c r="K56" s="111">
        <v>4279.9730040000004</v>
      </c>
      <c r="L56" s="82">
        <f t="shared" si="12"/>
        <v>2.0122605264896345</v>
      </c>
      <c r="M56" s="103"/>
      <c r="N56" s="103"/>
      <c r="O56" s="126"/>
      <c r="P56" s="103"/>
      <c r="Q56" s="126"/>
      <c r="R56" s="126"/>
      <c r="S56" s="126"/>
      <c r="T56" s="103"/>
      <c r="U56" s="103"/>
      <c r="V56" s="103"/>
    </row>
    <row r="57" spans="1:22" x14ac:dyDescent="0.2">
      <c r="A57" s="95" t="s">
        <v>17</v>
      </c>
      <c r="B57" s="1" t="s">
        <v>159</v>
      </c>
      <c r="C57" s="111">
        <v>410.764546</v>
      </c>
      <c r="D57" s="111">
        <v>2029.7513220000001</v>
      </c>
      <c r="E57" s="111">
        <v>967.68830300000002</v>
      </c>
      <c r="F57" s="112">
        <f t="shared" si="9"/>
        <v>0.96328794359339631</v>
      </c>
      <c r="G57" s="113">
        <f t="shared" si="10"/>
        <v>556.92375700000002</v>
      </c>
      <c r="H57" s="113">
        <f t="shared" si="11"/>
        <v>135.58223620399801</v>
      </c>
      <c r="I57" s="114"/>
      <c r="J57" s="111">
        <v>1364.6839500000001</v>
      </c>
      <c r="K57" s="111">
        <v>2997.439625</v>
      </c>
      <c r="L57" s="82">
        <f t="shared" si="12"/>
        <v>1.4092681033937173</v>
      </c>
      <c r="M57" s="103"/>
      <c r="N57" s="103"/>
      <c r="O57" s="126"/>
      <c r="P57" s="103"/>
      <c r="Q57" s="126"/>
      <c r="R57" s="126"/>
      <c r="S57" s="126"/>
      <c r="T57" s="103"/>
      <c r="U57" s="103"/>
      <c r="V57" s="103"/>
    </row>
    <row r="58" spans="1:22" x14ac:dyDescent="0.2">
      <c r="A58" s="95" t="s">
        <v>18</v>
      </c>
      <c r="B58" s="1" t="s">
        <v>141</v>
      </c>
      <c r="C58" s="111">
        <v>978.78428699999995</v>
      </c>
      <c r="D58" s="111">
        <v>1659.8420289999999</v>
      </c>
      <c r="E58" s="111">
        <v>1209.537458</v>
      </c>
      <c r="F58" s="112">
        <f t="shared" ref="F58:F59" si="13">E58/E$75*100</f>
        <v>1.2040373403335474</v>
      </c>
      <c r="G58" s="113">
        <f t="shared" si="10"/>
        <v>230.75317100000007</v>
      </c>
      <c r="H58" s="113">
        <f t="shared" si="11"/>
        <v>23.575487884798878</v>
      </c>
      <c r="I58" s="113"/>
      <c r="J58" s="115">
        <v>2189.7585039999999</v>
      </c>
      <c r="K58" s="115">
        <v>2869.3794870000002</v>
      </c>
      <c r="L58" s="82">
        <f t="shared" si="12"/>
        <v>1.3490596954263352</v>
      </c>
      <c r="M58" s="103"/>
      <c r="N58" s="103"/>
      <c r="O58" s="126"/>
      <c r="P58" s="103"/>
      <c r="Q58" s="126"/>
      <c r="R58" s="126"/>
      <c r="S58" s="126"/>
      <c r="T58" s="103"/>
      <c r="U58" s="103"/>
      <c r="V58" s="103"/>
    </row>
    <row r="59" spans="1:22" x14ac:dyDescent="0.2">
      <c r="A59" s="95" t="s">
        <v>19</v>
      </c>
      <c r="B59" s="1" t="s">
        <v>166</v>
      </c>
      <c r="C59" s="111">
        <v>621.406297</v>
      </c>
      <c r="D59" s="111">
        <v>1008.600314</v>
      </c>
      <c r="E59" s="111">
        <v>1185.6868629999999</v>
      </c>
      <c r="F59" s="112">
        <f t="shared" si="13"/>
        <v>1.1802952009072438</v>
      </c>
      <c r="G59" s="113">
        <f t="shared" si="10"/>
        <v>564.28056599999991</v>
      </c>
      <c r="H59" s="113">
        <f t="shared" si="11"/>
        <v>90.807024120001785</v>
      </c>
      <c r="I59" s="114"/>
      <c r="J59" s="111">
        <v>1271.9796570000001</v>
      </c>
      <c r="K59" s="111">
        <v>2194.2871770000002</v>
      </c>
      <c r="L59" s="82">
        <f t="shared" si="12"/>
        <v>1.0316601216719903</v>
      </c>
      <c r="M59" s="103"/>
      <c r="N59" s="103"/>
      <c r="O59" s="126"/>
      <c r="P59" s="103"/>
      <c r="Q59" s="126"/>
      <c r="R59" s="126"/>
      <c r="S59" s="126"/>
      <c r="T59" s="103"/>
      <c r="U59" s="103"/>
      <c r="V59" s="103"/>
    </row>
    <row r="60" spans="1:22" x14ac:dyDescent="0.2">
      <c r="A60" s="95" t="s">
        <v>20</v>
      </c>
      <c r="B60" s="1" t="s">
        <v>150</v>
      </c>
      <c r="C60" s="111">
        <v>803.32862499999999</v>
      </c>
      <c r="D60" s="111">
        <v>1032.905276</v>
      </c>
      <c r="E60" s="111">
        <v>661.05230400000005</v>
      </c>
      <c r="F60" s="112">
        <f t="shared" ref="F60:F73" si="14">E60/E$75*100</f>
        <v>0.65804630742533288</v>
      </c>
      <c r="G60" s="113">
        <f t="shared" si="10"/>
        <v>-142.27632099999994</v>
      </c>
      <c r="H60" s="113">
        <f t="shared" si="11"/>
        <v>-17.710849155910502</v>
      </c>
      <c r="I60" s="114"/>
      <c r="J60" s="111">
        <v>1773.5485060000001</v>
      </c>
      <c r="K60" s="111">
        <v>1693.95758</v>
      </c>
      <c r="L60" s="82">
        <f t="shared" si="12"/>
        <v>0.79642651217570781</v>
      </c>
      <c r="M60" s="103"/>
      <c r="N60" s="103"/>
      <c r="O60" s="126"/>
      <c r="P60" s="103"/>
      <c r="Q60" s="126"/>
      <c r="R60" s="126"/>
      <c r="S60" s="126"/>
      <c r="T60" s="103"/>
      <c r="U60" s="103"/>
      <c r="V60" s="103"/>
    </row>
    <row r="61" spans="1:22" x14ac:dyDescent="0.2">
      <c r="A61" s="95" t="s">
        <v>21</v>
      </c>
      <c r="B61" s="1" t="s">
        <v>164</v>
      </c>
      <c r="C61" s="111">
        <v>641.74285399999997</v>
      </c>
      <c r="D61" s="111">
        <v>740.64670000000001</v>
      </c>
      <c r="E61" s="111">
        <v>836.38353600000005</v>
      </c>
      <c r="F61" s="112">
        <f t="shared" si="14"/>
        <v>0.83258025745591091</v>
      </c>
      <c r="G61" s="113">
        <f t="shared" si="10"/>
        <v>194.64068200000008</v>
      </c>
      <c r="H61" s="113">
        <f t="shared" si="11"/>
        <v>30.330011590592655</v>
      </c>
      <c r="I61" s="114"/>
      <c r="J61" s="111">
        <v>1292.2846010000001</v>
      </c>
      <c r="K61" s="111">
        <v>1577.0302360000001</v>
      </c>
      <c r="L61" s="82">
        <f t="shared" si="12"/>
        <v>0.74145226851141888</v>
      </c>
      <c r="M61" s="103"/>
      <c r="N61" s="103"/>
      <c r="O61" s="126"/>
      <c r="P61" s="103"/>
      <c r="Q61" s="126"/>
      <c r="R61" s="126"/>
      <c r="S61" s="126"/>
      <c r="T61" s="103"/>
      <c r="U61" s="103"/>
      <c r="V61" s="103"/>
    </row>
    <row r="62" spans="1:22" x14ac:dyDescent="0.2">
      <c r="A62" s="95" t="s">
        <v>22</v>
      </c>
      <c r="B62" s="1" t="s">
        <v>155</v>
      </c>
      <c r="C62" s="111">
        <v>578.16364199999998</v>
      </c>
      <c r="D62" s="111">
        <v>583.80308600000001</v>
      </c>
      <c r="E62" s="111">
        <v>794.55461700000001</v>
      </c>
      <c r="F62" s="112">
        <f t="shared" si="14"/>
        <v>0.79094154668372452</v>
      </c>
      <c r="G62" s="113">
        <f t="shared" si="10"/>
        <v>216.39097500000003</v>
      </c>
      <c r="H62" s="113">
        <f t="shared" si="11"/>
        <v>37.427288622206376</v>
      </c>
      <c r="I62" s="114"/>
      <c r="J62" s="111">
        <v>1239.1207609999999</v>
      </c>
      <c r="K62" s="111">
        <v>1378.3577029999999</v>
      </c>
      <c r="L62" s="82">
        <f t="shared" si="12"/>
        <v>0.64804492797913504</v>
      </c>
      <c r="M62" s="103"/>
      <c r="N62" s="103"/>
      <c r="O62" s="126"/>
      <c r="P62" s="103"/>
      <c r="Q62" s="126"/>
      <c r="R62" s="126"/>
      <c r="S62" s="126"/>
      <c r="T62" s="103"/>
      <c r="U62" s="103"/>
      <c r="V62" s="103"/>
    </row>
    <row r="63" spans="1:22" x14ac:dyDescent="0.2">
      <c r="A63" s="95" t="s">
        <v>23</v>
      </c>
      <c r="B63" s="1" t="s">
        <v>168</v>
      </c>
      <c r="C63" s="111">
        <v>316.98563100000001</v>
      </c>
      <c r="D63" s="111">
        <v>537.252658</v>
      </c>
      <c r="E63" s="111">
        <v>608.34745299999997</v>
      </c>
      <c r="F63" s="112">
        <f t="shared" si="14"/>
        <v>0.60558112067068182</v>
      </c>
      <c r="G63" s="113">
        <f t="shared" si="10"/>
        <v>291.36182199999996</v>
      </c>
      <c r="H63" s="113">
        <f t="shared" si="11"/>
        <v>91.916413081828281</v>
      </c>
      <c r="I63" s="114"/>
      <c r="J63" s="111">
        <v>647.53022599999997</v>
      </c>
      <c r="K63" s="111">
        <v>1145.600111</v>
      </c>
      <c r="L63" s="82">
        <f t="shared" si="12"/>
        <v>0.53861224833731292</v>
      </c>
      <c r="M63" s="103"/>
      <c r="N63" s="103"/>
      <c r="O63" s="126"/>
      <c r="P63" s="103"/>
      <c r="Q63" s="126"/>
      <c r="R63" s="126"/>
      <c r="S63" s="126"/>
      <c r="T63" s="103"/>
      <c r="U63" s="103"/>
      <c r="V63" s="103"/>
    </row>
    <row r="64" spans="1:22" x14ac:dyDescent="0.2">
      <c r="A64" s="95" t="s">
        <v>24</v>
      </c>
      <c r="B64" s="1" t="s">
        <v>161</v>
      </c>
      <c r="C64" s="111">
        <v>202.887203</v>
      </c>
      <c r="D64" s="111">
        <v>446.63234</v>
      </c>
      <c r="E64" s="111">
        <v>420.19501400000001</v>
      </c>
      <c r="F64" s="112">
        <f t="shared" si="14"/>
        <v>0.41828426538732105</v>
      </c>
      <c r="G64" s="113">
        <f t="shared" si="10"/>
        <v>217.30781100000002</v>
      </c>
      <c r="H64" s="113">
        <f t="shared" si="11"/>
        <v>107.10769717693826</v>
      </c>
      <c r="I64" s="114"/>
      <c r="J64" s="111">
        <v>632.69001100000003</v>
      </c>
      <c r="K64" s="111">
        <v>866.82735400000001</v>
      </c>
      <c r="L64" s="82">
        <f t="shared" si="12"/>
        <v>0.40754520323036514</v>
      </c>
      <c r="M64" s="103"/>
      <c r="N64" s="103"/>
      <c r="O64" s="126"/>
      <c r="P64" s="103"/>
      <c r="Q64" s="126"/>
      <c r="R64" s="126"/>
      <c r="S64" s="126"/>
      <c r="T64" s="103"/>
      <c r="U64" s="103"/>
      <c r="V64" s="103"/>
    </row>
    <row r="65" spans="1:22" x14ac:dyDescent="0.2">
      <c r="A65" s="95" t="s">
        <v>25</v>
      </c>
      <c r="B65" s="1" t="s">
        <v>167</v>
      </c>
      <c r="C65" s="111">
        <v>661.22836700000005</v>
      </c>
      <c r="D65" s="111">
        <v>565.01957000000004</v>
      </c>
      <c r="E65" s="111">
        <v>234.80090200000001</v>
      </c>
      <c r="F65" s="112">
        <f t="shared" si="14"/>
        <v>0.23373319419099622</v>
      </c>
      <c r="G65" s="113">
        <f t="shared" si="10"/>
        <v>-426.42746500000004</v>
      </c>
      <c r="H65" s="113">
        <f t="shared" si="11"/>
        <v>-64.49019526108745</v>
      </c>
      <c r="I65" s="114"/>
      <c r="J65" s="111">
        <v>1226.21108</v>
      </c>
      <c r="K65" s="111">
        <v>799.820472</v>
      </c>
      <c r="L65" s="82">
        <f t="shared" si="12"/>
        <v>0.37604142890147718</v>
      </c>
      <c r="M65" s="103"/>
      <c r="N65" s="103"/>
      <c r="O65" s="126"/>
      <c r="P65" s="103"/>
      <c r="Q65" s="126"/>
      <c r="R65" s="126"/>
      <c r="S65" s="126"/>
      <c r="T65" s="103"/>
      <c r="U65" s="103"/>
      <c r="V65" s="103"/>
    </row>
    <row r="66" spans="1:22" x14ac:dyDescent="0.2">
      <c r="A66" s="95" t="s">
        <v>26</v>
      </c>
      <c r="B66" s="1" t="s">
        <v>174</v>
      </c>
      <c r="C66" s="111">
        <v>299.84190899999999</v>
      </c>
      <c r="D66" s="111">
        <v>428.94103200000001</v>
      </c>
      <c r="E66" s="111">
        <v>361.93879399999997</v>
      </c>
      <c r="F66" s="112">
        <f t="shared" si="14"/>
        <v>0.36029295331777289</v>
      </c>
      <c r="G66" s="113">
        <f t="shared" si="10"/>
        <v>62.096884999999986</v>
      </c>
      <c r="H66" s="113">
        <f t="shared" si="11"/>
        <v>20.709875149574234</v>
      </c>
      <c r="I66" s="114"/>
      <c r="J66" s="111">
        <v>300.62100099999998</v>
      </c>
      <c r="K66" s="111">
        <v>790.87982599999998</v>
      </c>
      <c r="L66" s="82">
        <f t="shared" si="12"/>
        <v>0.37183791897038565</v>
      </c>
      <c r="M66" s="103"/>
      <c r="N66" s="103"/>
      <c r="O66" s="126"/>
      <c r="P66" s="103"/>
      <c r="Q66" s="126"/>
      <c r="R66" s="126"/>
      <c r="S66" s="126"/>
      <c r="T66" s="103"/>
      <c r="U66" s="103"/>
      <c r="V66" s="103"/>
    </row>
    <row r="67" spans="1:22" x14ac:dyDescent="0.2">
      <c r="A67" s="95" t="s">
        <v>27</v>
      </c>
      <c r="B67" s="1" t="s">
        <v>163</v>
      </c>
      <c r="C67" s="111">
        <v>256.06478700000002</v>
      </c>
      <c r="D67" s="111">
        <v>555.78628700000002</v>
      </c>
      <c r="E67" s="111">
        <v>192.13907699999999</v>
      </c>
      <c r="F67" s="112">
        <f t="shared" si="14"/>
        <v>0.19126536488398913</v>
      </c>
      <c r="G67" s="113">
        <f t="shared" si="10"/>
        <v>-63.925710000000038</v>
      </c>
      <c r="H67" s="113">
        <f t="shared" si="11"/>
        <v>-24.964662556277226</v>
      </c>
      <c r="I67" s="114"/>
      <c r="J67" s="111">
        <v>638.94012799999996</v>
      </c>
      <c r="K67" s="111">
        <v>747.92536399999995</v>
      </c>
      <c r="L67" s="82">
        <f t="shared" si="12"/>
        <v>0.35164256534586102</v>
      </c>
      <c r="M67" s="103"/>
      <c r="N67" s="103"/>
      <c r="O67" s="126"/>
      <c r="P67" s="103"/>
      <c r="Q67" s="126"/>
      <c r="R67" s="126"/>
      <c r="S67" s="126"/>
      <c r="T67" s="103"/>
      <c r="U67" s="103"/>
      <c r="V67" s="103"/>
    </row>
    <row r="68" spans="1:22" x14ac:dyDescent="0.2">
      <c r="A68" s="95" t="s">
        <v>28</v>
      </c>
      <c r="B68" s="1" t="s">
        <v>156</v>
      </c>
      <c r="C68" s="111">
        <v>353.43511599999999</v>
      </c>
      <c r="D68" s="111">
        <v>345.13314100000002</v>
      </c>
      <c r="E68" s="111">
        <v>397.77621399999998</v>
      </c>
      <c r="F68" s="112">
        <f t="shared" si="14"/>
        <v>0.39596741017383852</v>
      </c>
      <c r="G68" s="113">
        <f t="shared" si="10"/>
        <v>44.341097999999988</v>
      </c>
      <c r="H68" s="113">
        <f t="shared" si="11"/>
        <v>12.545753376696158</v>
      </c>
      <c r="I68" s="114"/>
      <c r="J68" s="111">
        <v>781.65573900000004</v>
      </c>
      <c r="K68" s="111">
        <v>742.90935500000001</v>
      </c>
      <c r="L68" s="82">
        <f t="shared" si="12"/>
        <v>0.34928425212711328</v>
      </c>
      <c r="M68" s="103"/>
      <c r="N68" s="103"/>
      <c r="O68" s="126"/>
      <c r="P68" s="103"/>
      <c r="Q68" s="126"/>
      <c r="R68" s="126"/>
      <c r="S68" s="126"/>
      <c r="T68" s="103"/>
      <c r="U68" s="103"/>
      <c r="V68" s="103"/>
    </row>
    <row r="69" spans="1:22" x14ac:dyDescent="0.2">
      <c r="A69" s="95" t="s">
        <v>29</v>
      </c>
      <c r="B69" s="1" t="s">
        <v>162</v>
      </c>
      <c r="C69" s="111">
        <v>79.999266000000006</v>
      </c>
      <c r="D69" s="111">
        <v>431.27661799999998</v>
      </c>
      <c r="E69" s="111">
        <v>277.39412900000002</v>
      </c>
      <c r="F69" s="112">
        <f t="shared" si="14"/>
        <v>0.2761327374330072</v>
      </c>
      <c r="G69" s="113">
        <f t="shared" si="10"/>
        <v>197.39486300000002</v>
      </c>
      <c r="H69" s="113">
        <f t="shared" si="11"/>
        <v>246.74584264310627</v>
      </c>
      <c r="I69" s="114"/>
      <c r="J69" s="111">
        <v>180.413454</v>
      </c>
      <c r="K69" s="111">
        <v>708.67074700000001</v>
      </c>
      <c r="L69" s="82">
        <f t="shared" si="12"/>
        <v>0.33318672083521916</v>
      </c>
      <c r="M69" s="103"/>
      <c r="N69" s="103"/>
      <c r="O69" s="126"/>
      <c r="P69" s="103"/>
      <c r="Q69" s="126"/>
      <c r="R69" s="126"/>
      <c r="S69" s="126"/>
      <c r="T69" s="103"/>
      <c r="U69" s="103"/>
      <c r="V69" s="103"/>
    </row>
    <row r="70" spans="1:22" x14ac:dyDescent="0.2">
      <c r="A70" s="95" t="s">
        <v>30</v>
      </c>
      <c r="B70" s="1" t="s">
        <v>151</v>
      </c>
      <c r="C70" s="111">
        <v>209.36874599999999</v>
      </c>
      <c r="D70" s="111">
        <v>244.58576099999999</v>
      </c>
      <c r="E70" s="111">
        <v>378.78953000000001</v>
      </c>
      <c r="F70" s="112">
        <f t="shared" si="14"/>
        <v>0.37706706413336599</v>
      </c>
      <c r="G70" s="113">
        <f t="shared" si="10"/>
        <v>169.42078400000003</v>
      </c>
      <c r="H70" s="113">
        <f t="shared" si="11"/>
        <v>80.919806435675</v>
      </c>
      <c r="I70" s="114"/>
      <c r="J70" s="111">
        <v>413.74222600000002</v>
      </c>
      <c r="K70" s="111">
        <v>623.37529099999995</v>
      </c>
      <c r="L70" s="82">
        <f t="shared" si="12"/>
        <v>0.29308444004108225</v>
      </c>
      <c r="M70" s="103"/>
      <c r="N70" s="103"/>
      <c r="O70" s="126"/>
      <c r="P70" s="103"/>
      <c r="Q70" s="126"/>
      <c r="R70" s="126"/>
      <c r="S70" s="126"/>
      <c r="T70" s="103"/>
      <c r="U70" s="103"/>
      <c r="V70" s="103"/>
    </row>
    <row r="71" spans="1:22" x14ac:dyDescent="0.2">
      <c r="A71" s="95" t="s">
        <v>31</v>
      </c>
      <c r="B71" s="1" t="s">
        <v>173</v>
      </c>
      <c r="C71" s="111">
        <v>47.996028000000003</v>
      </c>
      <c r="D71" s="111">
        <v>460.08528100000001</v>
      </c>
      <c r="E71" s="111">
        <v>138.558267</v>
      </c>
      <c r="F71" s="112">
        <f t="shared" si="14"/>
        <v>0.13792820236899644</v>
      </c>
      <c r="G71" s="113">
        <f t="shared" si="10"/>
        <v>90.562239000000005</v>
      </c>
      <c r="H71" s="113">
        <f t="shared" si="11"/>
        <v>188.68694509470657</v>
      </c>
      <c r="I71" s="114"/>
      <c r="J71" s="111">
        <v>74.012576999999993</v>
      </c>
      <c r="K71" s="111">
        <v>598.64354800000001</v>
      </c>
      <c r="L71" s="82">
        <f t="shared" si="12"/>
        <v>0.28145663067320192</v>
      </c>
      <c r="M71" s="103"/>
      <c r="N71" s="103"/>
      <c r="O71" s="126"/>
      <c r="P71" s="103"/>
      <c r="Q71" s="126"/>
      <c r="R71" s="126"/>
      <c r="S71" s="126"/>
      <c r="T71" s="103"/>
      <c r="U71" s="103"/>
      <c r="V71" s="103"/>
    </row>
    <row r="72" spans="1:22" x14ac:dyDescent="0.2">
      <c r="A72" s="95" t="s">
        <v>32</v>
      </c>
      <c r="B72" s="1" t="s">
        <v>169</v>
      </c>
      <c r="C72" s="111">
        <v>476.97674499999999</v>
      </c>
      <c r="D72" s="111">
        <v>190.49600899999999</v>
      </c>
      <c r="E72" s="111">
        <v>317.915165</v>
      </c>
      <c r="F72" s="112">
        <f t="shared" si="14"/>
        <v>0.31646951252856603</v>
      </c>
      <c r="G72" s="113">
        <f t="shared" si="10"/>
        <v>-159.06157999999999</v>
      </c>
      <c r="H72" s="113">
        <f t="shared" si="11"/>
        <v>-33.347868982585304</v>
      </c>
      <c r="I72" s="114"/>
      <c r="J72" s="111">
        <v>730.23118899999997</v>
      </c>
      <c r="K72" s="111">
        <v>508.41117400000002</v>
      </c>
      <c r="L72" s="82">
        <f t="shared" si="12"/>
        <v>0.23903322187086698</v>
      </c>
      <c r="M72" s="103"/>
      <c r="N72" s="103"/>
      <c r="O72" s="126"/>
      <c r="P72" s="103"/>
      <c r="Q72" s="126"/>
      <c r="R72" s="126"/>
      <c r="S72" s="126"/>
      <c r="T72" s="103"/>
      <c r="U72" s="103"/>
      <c r="V72" s="103"/>
    </row>
    <row r="73" spans="1:22" x14ac:dyDescent="0.2">
      <c r="A73" s="51"/>
      <c r="B73" s="51" t="s">
        <v>107</v>
      </c>
      <c r="C73" s="91">
        <f>SUM(C43:C72)</f>
        <v>89923.852770999976</v>
      </c>
      <c r="D73" s="91">
        <f>SUM(D43:D72)</f>
        <v>108612.42838000001</v>
      </c>
      <c r="E73" s="91">
        <f>SUM(E43:E72)</f>
        <v>96799.603348999939</v>
      </c>
      <c r="F73" s="97">
        <f t="shared" si="14"/>
        <v>96.359427474359578</v>
      </c>
      <c r="G73" s="97">
        <f t="shared" si="10"/>
        <v>6875.7505779999628</v>
      </c>
      <c r="H73" s="97">
        <f>(G73/C73)*100</f>
        <v>7.6461921571685156</v>
      </c>
      <c r="I73" s="92"/>
      <c r="J73" s="91">
        <f>SUM(J43:J72)</f>
        <v>180874.13025999998</v>
      </c>
      <c r="K73" s="91">
        <f>SUM(K43:K72)</f>
        <v>205412.03172899998</v>
      </c>
      <c r="L73" s="97">
        <f t="shared" si="12"/>
        <v>96.575965018470683</v>
      </c>
      <c r="N73" s="135"/>
      <c r="O73" s="135"/>
      <c r="P73" s="135"/>
      <c r="Q73" s="135"/>
      <c r="R73" s="135"/>
      <c r="S73" s="109"/>
      <c r="T73" s="103"/>
      <c r="U73" s="103"/>
      <c r="V73" s="103"/>
    </row>
    <row r="74" spans="1:22" x14ac:dyDescent="0.2">
      <c r="A74" s="51"/>
      <c r="B74" s="51" t="s">
        <v>33</v>
      </c>
      <c r="C74" s="91">
        <f>C75-C73</f>
        <v>2776.0437640000309</v>
      </c>
      <c r="D74" s="91">
        <f>D75-D73</f>
        <v>3625.5406199999852</v>
      </c>
      <c r="E74" s="91">
        <f>E75-E73</f>
        <v>3657.202888000058</v>
      </c>
      <c r="F74" s="97">
        <f t="shared" ref="F74:F75" si="15">E74/E$75*100</f>
        <v>3.6405725256404247</v>
      </c>
      <c r="G74" s="97">
        <f>E74-C74</f>
        <v>881.15912400002708</v>
      </c>
      <c r="H74" s="97">
        <f>(G74/C74)*100</f>
        <v>31.741542962217412</v>
      </c>
      <c r="I74" s="92"/>
      <c r="J74" s="91">
        <f>J75-J73</f>
        <v>6350.4866560000228</v>
      </c>
      <c r="K74" s="91">
        <f>K75-K73</f>
        <v>7282.7435080000141</v>
      </c>
      <c r="L74" s="97">
        <f t="shared" si="12"/>
        <v>3.4240349815293074</v>
      </c>
    </row>
    <row r="75" spans="1:22" x14ac:dyDescent="0.2">
      <c r="A75" s="51"/>
      <c r="B75" s="51" t="s">
        <v>56</v>
      </c>
      <c r="C75" s="91">
        <v>92699.896535000007</v>
      </c>
      <c r="D75" s="91">
        <v>112237.969</v>
      </c>
      <c r="E75" s="91">
        <v>100456.806237</v>
      </c>
      <c r="F75" s="97">
        <f t="shared" si="15"/>
        <v>100</v>
      </c>
      <c r="G75" s="97">
        <f t="shared" ref="G75" si="16">E75-C75</f>
        <v>7756.9097019999899</v>
      </c>
      <c r="H75" s="97">
        <f t="shared" ref="H75" si="17">(G75/C75)*100</f>
        <v>8.3677652208287761</v>
      </c>
      <c r="I75" s="92"/>
      <c r="J75" s="91">
        <v>187224.616916</v>
      </c>
      <c r="K75" s="91">
        <v>212694.77523699999</v>
      </c>
      <c r="L75" s="97">
        <f t="shared" si="12"/>
        <v>100</v>
      </c>
    </row>
  </sheetData>
  <mergeCells count="6">
    <mergeCell ref="C3:E3"/>
    <mergeCell ref="G3:H3"/>
    <mergeCell ref="J3:L3"/>
    <mergeCell ref="C41:E41"/>
    <mergeCell ref="G41:H41"/>
    <mergeCell ref="J41:L4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8"/>
  <sheetViews>
    <sheetView view="pageBreakPreview" zoomScale="120" zoomScaleNormal="100" zoomScaleSheetLayoutView="120" workbookViewId="0">
      <pane xSplit="2" ySplit="4" topLeftCell="C5" activePane="bottomRight" state="frozen"/>
      <selection activeCell="Q27" sqref="Q27"/>
      <selection pane="topRight" activeCell="Q27" sqref="Q27"/>
      <selection pane="bottomLeft" activeCell="Q27" sqref="Q27"/>
      <selection pane="bottomRight" activeCell="M22" sqref="M22"/>
    </sheetView>
  </sheetViews>
  <sheetFormatPr defaultColWidth="9.140625" defaultRowHeight="12.75" x14ac:dyDescent="0.2"/>
  <cols>
    <col min="1" max="1" width="1.42578125" style="25" customWidth="1"/>
    <col min="2" max="2" width="34.7109375" style="25" customWidth="1"/>
    <col min="3" max="4" width="8.7109375" style="25" customWidth="1"/>
    <col min="5" max="5" width="10.42578125" style="25" customWidth="1"/>
    <col min="6" max="6" width="9" style="25" customWidth="1"/>
    <col min="7" max="7" width="12.7109375" style="25" customWidth="1"/>
    <col min="8" max="8" width="8" style="25" customWidth="1"/>
    <col min="9" max="9" width="0.7109375" style="25" customWidth="1"/>
    <col min="10" max="10" width="9.85546875" style="25" customWidth="1"/>
    <col min="11" max="11" width="11.5703125" style="25" customWidth="1"/>
    <col min="12" max="12" width="9" style="25" customWidth="1"/>
    <col min="13" max="13" width="25.28515625" style="25" customWidth="1"/>
    <col min="14" max="18" width="11.42578125" style="25" bestFit="1" customWidth="1"/>
    <col min="19" max="16384" width="9.140625" style="25"/>
  </cols>
  <sheetData>
    <row r="1" spans="1:18" x14ac:dyDescent="0.2">
      <c r="A1" s="34" t="s">
        <v>127</v>
      </c>
      <c r="C1" s="39"/>
      <c r="D1" s="39"/>
      <c r="E1" s="39"/>
      <c r="K1" s="39"/>
    </row>
    <row r="3" spans="1:18" s="26" customFormat="1" x14ac:dyDescent="0.2">
      <c r="A3" s="37"/>
      <c r="B3" s="38"/>
      <c r="C3" s="148" t="s">
        <v>121</v>
      </c>
      <c r="D3" s="148"/>
      <c r="E3" s="148"/>
      <c r="F3" s="17"/>
      <c r="G3" s="149" t="s">
        <v>0</v>
      </c>
      <c r="H3" s="149"/>
      <c r="I3" s="18"/>
      <c r="J3" s="148" t="s">
        <v>121</v>
      </c>
      <c r="K3" s="148"/>
      <c r="L3" s="148"/>
    </row>
    <row r="4" spans="1:18" s="26" customFormat="1" ht="24" x14ac:dyDescent="0.2">
      <c r="A4" s="37"/>
      <c r="B4" s="36" t="s">
        <v>131</v>
      </c>
      <c r="C4" s="21" t="s">
        <v>183</v>
      </c>
      <c r="D4" s="21" t="s">
        <v>171</v>
      </c>
      <c r="E4" s="21" t="s">
        <v>184</v>
      </c>
      <c r="F4" s="22" t="s">
        <v>116</v>
      </c>
      <c r="G4" s="23" t="s">
        <v>129</v>
      </c>
      <c r="H4" s="24" t="s">
        <v>2</v>
      </c>
      <c r="I4" s="24"/>
      <c r="J4" s="21" t="s">
        <v>185</v>
      </c>
      <c r="K4" s="21" t="s">
        <v>186</v>
      </c>
      <c r="L4" s="22" t="s">
        <v>116</v>
      </c>
    </row>
    <row r="5" spans="1:18" s="27" customFormat="1" ht="15" customHeight="1" x14ac:dyDescent="0.2">
      <c r="A5" s="53" t="s">
        <v>52</v>
      </c>
      <c r="B5" s="87"/>
      <c r="C5" s="87">
        <f>SUM(C6:C24)</f>
        <v>95400.174140999938</v>
      </c>
      <c r="D5" s="87">
        <f t="shared" ref="D5:E5" si="0">SUM(D6:D24)</f>
        <v>103662.12054700007</v>
      </c>
      <c r="E5" s="87">
        <f t="shared" si="0"/>
        <v>93084.99846199996</v>
      </c>
      <c r="F5" s="89">
        <f>E5/$E$46*100</f>
        <v>83.612520860725283</v>
      </c>
      <c r="G5" s="90">
        <f>E5-C5</f>
        <v>-2315.1756789999781</v>
      </c>
      <c r="H5" s="90">
        <f>(G5/C5)*100</f>
        <v>-2.4268044580067385</v>
      </c>
      <c r="I5" s="87"/>
      <c r="J5" s="87">
        <f>SUM(J6:J24)</f>
        <v>190203.63839100001</v>
      </c>
      <c r="K5" s="87">
        <f>SUM(K6:K24)</f>
        <v>196747.1190090001</v>
      </c>
      <c r="L5" s="88">
        <f>K5/$K$46*100</f>
        <v>84.173670877555793</v>
      </c>
    </row>
    <row r="6" spans="1:18" s="26" customFormat="1" ht="15" customHeight="1" x14ac:dyDescent="0.2">
      <c r="B6" s="1" t="s">
        <v>57</v>
      </c>
      <c r="C6" s="111">
        <v>44323.739525999939</v>
      </c>
      <c r="D6" s="111">
        <v>44022.955730000067</v>
      </c>
      <c r="E6" s="111">
        <v>39967.201307999952</v>
      </c>
      <c r="F6" s="112">
        <f>E6/$E$5*100</f>
        <v>42.936243184572589</v>
      </c>
      <c r="G6" s="116">
        <f>E6-C6</f>
        <v>-4356.538217999987</v>
      </c>
      <c r="H6" s="114">
        <f>(G6/C6)*100</f>
        <v>-9.8289049267706243</v>
      </c>
      <c r="I6" s="114"/>
      <c r="J6" s="111">
        <v>91386.158796000003</v>
      </c>
      <c r="K6" s="111">
        <v>83990.157038000092</v>
      </c>
      <c r="L6" s="82">
        <f>K6/$K$5*100</f>
        <v>42.689396145189804</v>
      </c>
      <c r="M6" s="137"/>
      <c r="N6" s="137"/>
      <c r="O6" s="137"/>
      <c r="P6" s="137"/>
      <c r="Q6" s="137"/>
      <c r="R6" s="137"/>
    </row>
    <row r="7" spans="1:18" s="26" customFormat="1" ht="15" customHeight="1" x14ac:dyDescent="0.2">
      <c r="B7" s="1" t="s">
        <v>58</v>
      </c>
      <c r="C7" s="111">
        <v>12259.751461000005</v>
      </c>
      <c r="D7" s="111">
        <v>14806.263046999997</v>
      </c>
      <c r="E7" s="111">
        <v>10540.576825999999</v>
      </c>
      <c r="F7" s="112">
        <f t="shared" ref="F7:F23" si="1">E7/$E$5*100</f>
        <v>11.323604232859253</v>
      </c>
      <c r="G7" s="116">
        <f t="shared" ref="G7:G23" si="2">E7-C7</f>
        <v>-1719.1746350000067</v>
      </c>
      <c r="H7" s="114">
        <f t="shared" ref="H7:H23" si="3">(G7/C7)*100</f>
        <v>-14.022915884297843</v>
      </c>
      <c r="I7" s="114"/>
      <c r="J7" s="111">
        <v>24180.82772999999</v>
      </c>
      <c r="K7" s="111">
        <v>25346.839873000015</v>
      </c>
      <c r="L7" s="82">
        <f t="shared" ref="L7:L23" si="4">K7/$K$5*100</f>
        <v>12.882953509393211</v>
      </c>
      <c r="M7" s="103"/>
      <c r="N7" s="103"/>
      <c r="O7" s="103"/>
      <c r="P7" s="103"/>
      <c r="Q7" s="103"/>
      <c r="R7" s="103"/>
    </row>
    <row r="8" spans="1:18" s="26" customFormat="1" ht="15" customHeight="1" x14ac:dyDescent="0.2">
      <c r="B8" s="1" t="s">
        <v>175</v>
      </c>
      <c r="C8" s="111">
        <v>6158.1100380000034</v>
      </c>
      <c r="D8" s="111">
        <v>6033.625373999992</v>
      </c>
      <c r="E8" s="111">
        <v>5806.3592410000047</v>
      </c>
      <c r="F8" s="112">
        <f t="shared" si="1"/>
        <v>6.2376960164750193</v>
      </c>
      <c r="G8" s="116">
        <f t="shared" si="2"/>
        <v>-351.75079699999878</v>
      </c>
      <c r="H8" s="114">
        <f t="shared" si="3"/>
        <v>-5.7119927190232289</v>
      </c>
      <c r="I8" s="114"/>
      <c r="J8" s="111">
        <v>11938.295828999995</v>
      </c>
      <c r="K8" s="111">
        <v>11839.984614999998</v>
      </c>
      <c r="L8" s="82">
        <f t="shared" si="4"/>
        <v>6.0178693719313792</v>
      </c>
      <c r="M8" s="103"/>
      <c r="N8" s="103"/>
      <c r="O8" s="103"/>
      <c r="P8" s="103"/>
      <c r="Q8" s="103"/>
      <c r="R8" s="103"/>
    </row>
    <row r="9" spans="1:18" s="26" customFormat="1" ht="15" customHeight="1" x14ac:dyDescent="0.2">
      <c r="B9" s="1" t="s">
        <v>176</v>
      </c>
      <c r="C9" s="111">
        <v>4251.4165250000005</v>
      </c>
      <c r="D9" s="111">
        <v>5491.4664369999973</v>
      </c>
      <c r="E9" s="111">
        <v>5256.0036309999987</v>
      </c>
      <c r="F9" s="112">
        <f t="shared" si="1"/>
        <v>5.6464561614035524</v>
      </c>
      <c r="G9" s="116">
        <f t="shared" si="2"/>
        <v>1004.5871059999981</v>
      </c>
      <c r="H9" s="114">
        <f t="shared" si="3"/>
        <v>23.629467968914149</v>
      </c>
      <c r="I9" s="114"/>
      <c r="J9" s="111">
        <v>8305.2155739999998</v>
      </c>
      <c r="K9" s="111">
        <v>10747.470067999999</v>
      </c>
      <c r="L9" s="82">
        <f t="shared" si="4"/>
        <v>5.4625806579197533</v>
      </c>
      <c r="M9" s="103"/>
      <c r="N9" s="103"/>
      <c r="O9" s="103"/>
      <c r="P9" s="103"/>
      <c r="Q9" s="103"/>
      <c r="R9" s="103"/>
    </row>
    <row r="10" spans="1:18" s="26" customFormat="1" ht="15" customHeight="1" x14ac:dyDescent="0.2">
      <c r="B10" s="1" t="s">
        <v>60</v>
      </c>
      <c r="C10" s="111">
        <v>4721.5241359999991</v>
      </c>
      <c r="D10" s="111">
        <v>4970.3066910000016</v>
      </c>
      <c r="E10" s="111">
        <v>4691.2587560000011</v>
      </c>
      <c r="F10" s="112">
        <f t="shared" si="1"/>
        <v>5.0397581065816004</v>
      </c>
      <c r="G10" s="116">
        <f t="shared" si="2"/>
        <v>-30.265379999998004</v>
      </c>
      <c r="H10" s="114">
        <f t="shared" si="3"/>
        <v>-0.64100868974140957</v>
      </c>
      <c r="I10" s="114"/>
      <c r="J10" s="111">
        <v>8510.1258320000143</v>
      </c>
      <c r="K10" s="111">
        <v>9661.5654469999972</v>
      </c>
      <c r="L10" s="82">
        <f t="shared" si="4"/>
        <v>4.9106515488839424</v>
      </c>
      <c r="M10" s="103"/>
      <c r="N10" s="103"/>
      <c r="O10" s="103"/>
      <c r="P10" s="103"/>
      <c r="Q10" s="103"/>
      <c r="R10" s="103"/>
    </row>
    <row r="11" spans="1:18" s="26" customFormat="1" ht="15" customHeight="1" x14ac:dyDescent="0.2">
      <c r="B11" s="1" t="s">
        <v>62</v>
      </c>
      <c r="C11" s="111">
        <v>4010.8926119999992</v>
      </c>
      <c r="D11" s="111">
        <v>4897.7700669999977</v>
      </c>
      <c r="E11" s="111">
        <v>4159.1196979999986</v>
      </c>
      <c r="F11" s="112">
        <f t="shared" si="1"/>
        <v>4.4680880557761125</v>
      </c>
      <c r="G11" s="116">
        <f t="shared" si="2"/>
        <v>148.22708599999942</v>
      </c>
      <c r="H11" s="114">
        <f t="shared" si="3"/>
        <v>3.6956134292034108</v>
      </c>
      <c r="I11" s="114"/>
      <c r="J11" s="111">
        <v>8013.9068970000044</v>
      </c>
      <c r="K11" s="111">
        <v>9056.8897650000017</v>
      </c>
      <c r="L11" s="82">
        <f t="shared" si="4"/>
        <v>4.6033150628171073</v>
      </c>
      <c r="M11" s="103"/>
      <c r="N11" s="103"/>
      <c r="O11" s="103"/>
      <c r="P11" s="103"/>
      <c r="Q11" s="103"/>
      <c r="R11" s="103"/>
    </row>
    <row r="12" spans="1:18" s="26" customFormat="1" ht="15" customHeight="1" x14ac:dyDescent="0.2">
      <c r="B12" s="1" t="s">
        <v>177</v>
      </c>
      <c r="C12" s="111">
        <v>2144.8367039999989</v>
      </c>
      <c r="D12" s="111">
        <v>3476.476463</v>
      </c>
      <c r="E12" s="111">
        <v>3267.2527079999991</v>
      </c>
      <c r="F12" s="112">
        <f t="shared" si="1"/>
        <v>3.5099669785500267</v>
      </c>
      <c r="G12" s="116">
        <f t="shared" si="2"/>
        <v>1122.4160040000002</v>
      </c>
      <c r="H12" s="114">
        <f t="shared" si="3"/>
        <v>52.331070328419784</v>
      </c>
      <c r="I12" s="114"/>
      <c r="J12" s="111">
        <v>4185.1912819999998</v>
      </c>
      <c r="K12" s="111">
        <v>6743.729170999999</v>
      </c>
      <c r="L12" s="82">
        <f t="shared" si="4"/>
        <v>3.4276126659275303</v>
      </c>
      <c r="M12" s="103"/>
      <c r="N12" s="103"/>
      <c r="O12" s="103"/>
      <c r="P12" s="103"/>
      <c r="Q12" s="103"/>
      <c r="R12" s="103"/>
    </row>
    <row r="13" spans="1:18" s="26" customFormat="1" ht="15" customHeight="1" x14ac:dyDescent="0.2">
      <c r="B13" s="1" t="s">
        <v>68</v>
      </c>
      <c r="C13" s="111">
        <v>2646.6772149999997</v>
      </c>
      <c r="D13" s="111">
        <v>2878.3125850000019</v>
      </c>
      <c r="E13" s="111">
        <v>2766.2894899999992</v>
      </c>
      <c r="F13" s="112">
        <f t="shared" si="1"/>
        <v>2.9717887261171092</v>
      </c>
      <c r="G13" s="116">
        <f t="shared" si="2"/>
        <v>119.6122749999995</v>
      </c>
      <c r="H13" s="114">
        <f t="shared" si="3"/>
        <v>4.5193374666959345</v>
      </c>
      <c r="I13" s="114"/>
      <c r="J13" s="111">
        <v>5106.1351199999999</v>
      </c>
      <c r="K13" s="111">
        <v>5644.6020750000016</v>
      </c>
      <c r="L13" s="82">
        <f t="shared" si="4"/>
        <v>2.8689630137566549</v>
      </c>
      <c r="M13" s="103"/>
      <c r="N13" s="103"/>
      <c r="O13" s="103"/>
      <c r="P13" s="103"/>
      <c r="Q13" s="103"/>
      <c r="R13" s="103"/>
    </row>
    <row r="14" spans="1:18" s="26" customFormat="1" ht="15" customHeight="1" x14ac:dyDescent="0.2">
      <c r="A14" s="85"/>
      <c r="B14" s="1" t="s">
        <v>61</v>
      </c>
      <c r="C14" s="111">
        <v>2290.8329379999977</v>
      </c>
      <c r="D14" s="111">
        <v>2623.0864119999978</v>
      </c>
      <c r="E14" s="111">
        <v>2530.5077050000018</v>
      </c>
      <c r="F14" s="112">
        <f t="shared" si="1"/>
        <v>2.7184914291350926</v>
      </c>
      <c r="G14" s="116">
        <f t="shared" si="2"/>
        <v>239.67476700000407</v>
      </c>
      <c r="H14" s="114">
        <f t="shared" si="3"/>
        <v>10.462341579969211</v>
      </c>
      <c r="I14" s="114"/>
      <c r="J14" s="111">
        <v>4237.2383369999998</v>
      </c>
      <c r="K14" s="111">
        <v>5153.5941170000042</v>
      </c>
      <c r="L14" s="82">
        <f t="shared" si="4"/>
        <v>2.6194000415143339</v>
      </c>
      <c r="M14" s="103"/>
      <c r="N14" s="103"/>
      <c r="O14" s="103"/>
      <c r="P14" s="103"/>
      <c r="Q14" s="103"/>
      <c r="R14" s="103"/>
    </row>
    <row r="15" spans="1:18" s="26" customFormat="1" ht="15" customHeight="1" x14ac:dyDescent="0.2">
      <c r="A15" s="85"/>
      <c r="B15" s="1" t="s">
        <v>66</v>
      </c>
      <c r="C15" s="111">
        <v>1757.4756759999989</v>
      </c>
      <c r="D15" s="111">
        <v>1893.750892</v>
      </c>
      <c r="E15" s="111">
        <v>1902.1619180000014</v>
      </c>
      <c r="F15" s="112">
        <f t="shared" si="1"/>
        <v>2.0434677439206488</v>
      </c>
      <c r="G15" s="116">
        <f t="shared" si="2"/>
        <v>144.68624200000249</v>
      </c>
      <c r="H15" s="114">
        <f t="shared" si="3"/>
        <v>8.2326170413525865</v>
      </c>
      <c r="I15" s="114"/>
      <c r="J15" s="111">
        <v>3389.2465410000013</v>
      </c>
      <c r="K15" s="111">
        <v>3795.9128099999989</v>
      </c>
      <c r="L15" s="82">
        <f t="shared" si="4"/>
        <v>1.9293359054606318</v>
      </c>
      <c r="M15" s="103"/>
      <c r="N15" s="103"/>
      <c r="O15" s="103"/>
      <c r="P15" s="103"/>
      <c r="Q15" s="103"/>
      <c r="R15" s="103"/>
    </row>
    <row r="16" spans="1:18" s="26" customFormat="1" ht="15" customHeight="1" x14ac:dyDescent="0.2">
      <c r="B16" s="1" t="s">
        <v>59</v>
      </c>
      <c r="C16" s="111">
        <v>1275.7515629999998</v>
      </c>
      <c r="D16" s="111">
        <v>1422.7068669999996</v>
      </c>
      <c r="E16" s="111">
        <v>1353.8862509999999</v>
      </c>
      <c r="F16" s="112">
        <f t="shared" si="1"/>
        <v>1.4544623444911977</v>
      </c>
      <c r="G16" s="116">
        <f t="shared" si="2"/>
        <v>78.134688000000097</v>
      </c>
      <c r="H16" s="114">
        <f t="shared" si="3"/>
        <v>6.1246006092488798</v>
      </c>
      <c r="I16" s="114"/>
      <c r="J16" s="111">
        <v>2432.1389210000007</v>
      </c>
      <c r="K16" s="111">
        <v>2776.5931180000021</v>
      </c>
      <c r="L16" s="82">
        <f t="shared" si="4"/>
        <v>1.411249695540898</v>
      </c>
      <c r="M16" s="103"/>
      <c r="N16" s="103"/>
      <c r="O16" s="103"/>
      <c r="P16" s="103"/>
      <c r="Q16" s="103"/>
      <c r="R16" s="103"/>
    </row>
    <row r="17" spans="1:18" s="26" customFormat="1" ht="15" customHeight="1" x14ac:dyDescent="0.2">
      <c r="B17" s="1" t="s">
        <v>178</v>
      </c>
      <c r="C17" s="111">
        <v>1288.9220740000007</v>
      </c>
      <c r="D17" s="111">
        <v>1342.1768230000005</v>
      </c>
      <c r="E17" s="111">
        <v>1303.2553150000008</v>
      </c>
      <c r="F17" s="112">
        <f t="shared" si="1"/>
        <v>1.4000701901843271</v>
      </c>
      <c r="G17" s="116">
        <f t="shared" si="2"/>
        <v>14.333241000000044</v>
      </c>
      <c r="H17" s="114">
        <f t="shared" si="3"/>
        <v>1.1120331701294175</v>
      </c>
      <c r="I17" s="114"/>
      <c r="J17" s="111">
        <v>2471.5001379999994</v>
      </c>
      <c r="K17" s="111">
        <v>2645.4321379999992</v>
      </c>
      <c r="L17" s="82">
        <f t="shared" si="4"/>
        <v>1.3445849430095012</v>
      </c>
      <c r="M17" s="103"/>
      <c r="N17" s="103"/>
      <c r="O17" s="103"/>
      <c r="P17" s="103"/>
      <c r="Q17" s="103"/>
      <c r="R17" s="103"/>
    </row>
    <row r="18" spans="1:18" s="26" customFormat="1" ht="15" customHeight="1" x14ac:dyDescent="0.2">
      <c r="B18" s="1" t="s">
        <v>64</v>
      </c>
      <c r="C18" s="111">
        <v>1215.3801960000003</v>
      </c>
      <c r="D18" s="111">
        <v>1367.5581419999999</v>
      </c>
      <c r="E18" s="111">
        <v>1267.8878790000001</v>
      </c>
      <c r="F18" s="112">
        <f t="shared" si="1"/>
        <v>1.3620754148882424</v>
      </c>
      <c r="G18" s="116">
        <f t="shared" si="2"/>
        <v>52.507682999999815</v>
      </c>
      <c r="H18" s="114">
        <f t="shared" si="3"/>
        <v>4.3202681081039929</v>
      </c>
      <c r="I18" s="114"/>
      <c r="J18" s="111">
        <v>2347.0514080000021</v>
      </c>
      <c r="K18" s="111">
        <v>2635.4460209999993</v>
      </c>
      <c r="L18" s="82">
        <f t="shared" si="4"/>
        <v>1.339509332728497</v>
      </c>
      <c r="M18" s="103"/>
      <c r="N18" s="103"/>
      <c r="O18" s="103"/>
      <c r="P18" s="103"/>
      <c r="Q18" s="103"/>
      <c r="R18" s="103"/>
    </row>
    <row r="19" spans="1:18" s="26" customFormat="1" ht="15" customHeight="1" x14ac:dyDescent="0.2">
      <c r="B19" s="1" t="s">
        <v>69</v>
      </c>
      <c r="C19" s="111">
        <v>1079.0307870000004</v>
      </c>
      <c r="D19" s="111">
        <v>1404.8511570000007</v>
      </c>
      <c r="E19" s="111">
        <v>1090.9512599999991</v>
      </c>
      <c r="F19" s="112">
        <f t="shared" si="1"/>
        <v>1.1719947123868275</v>
      </c>
      <c r="G19" s="116">
        <f t="shared" si="2"/>
        <v>11.920472999998765</v>
      </c>
      <c r="H19" s="114">
        <f t="shared" si="3"/>
        <v>1.104738914182507</v>
      </c>
      <c r="I19" s="114"/>
      <c r="J19" s="111">
        <v>2141.8348209999999</v>
      </c>
      <c r="K19" s="111">
        <v>2495.8024169999981</v>
      </c>
      <c r="L19" s="82">
        <f t="shared" si="4"/>
        <v>1.2685331452735675</v>
      </c>
      <c r="M19" s="103"/>
      <c r="N19" s="103"/>
      <c r="O19" s="103"/>
      <c r="P19" s="103"/>
      <c r="Q19" s="103"/>
      <c r="R19" s="103"/>
    </row>
    <row r="20" spans="1:18" s="26" customFormat="1" ht="15" customHeight="1" x14ac:dyDescent="0.2">
      <c r="B20" s="1" t="s">
        <v>65</v>
      </c>
      <c r="C20" s="111">
        <v>805.75907300000017</v>
      </c>
      <c r="D20" s="111">
        <v>1110.9348120000002</v>
      </c>
      <c r="E20" s="111">
        <v>1161.7651009999993</v>
      </c>
      <c r="F20" s="112">
        <f t="shared" si="1"/>
        <v>1.2480690983459231</v>
      </c>
      <c r="G20" s="116">
        <f t="shared" si="2"/>
        <v>356.00602799999911</v>
      </c>
      <c r="H20" s="114">
        <f t="shared" si="3"/>
        <v>44.182689333490018</v>
      </c>
      <c r="I20" s="114"/>
      <c r="J20" s="111">
        <v>1560.090987</v>
      </c>
      <c r="K20" s="111">
        <v>2272.6999130000013</v>
      </c>
      <c r="L20" s="82">
        <f t="shared" si="4"/>
        <v>1.1551375819109391</v>
      </c>
      <c r="M20" s="103"/>
      <c r="N20" s="103"/>
      <c r="O20" s="103"/>
      <c r="P20" s="103"/>
      <c r="Q20" s="103"/>
      <c r="R20" s="103"/>
    </row>
    <row r="21" spans="1:18" s="26" customFormat="1" ht="15" customHeight="1" x14ac:dyDescent="0.2">
      <c r="B21" s="1" t="s">
        <v>67</v>
      </c>
      <c r="C21" s="111">
        <v>987.3993909999997</v>
      </c>
      <c r="D21" s="111">
        <v>1073.0379900000005</v>
      </c>
      <c r="E21" s="111">
        <v>951.19969500000036</v>
      </c>
      <c r="F21" s="112">
        <f t="shared" si="1"/>
        <v>1.0218614284967822</v>
      </c>
      <c r="G21" s="116">
        <f t="shared" si="2"/>
        <v>-36.199695999999335</v>
      </c>
      <c r="H21" s="114">
        <f t="shared" si="3"/>
        <v>-3.6661655182243624</v>
      </c>
      <c r="I21" s="114"/>
      <c r="J21" s="111">
        <v>1820.9679060000012</v>
      </c>
      <c r="K21" s="111">
        <v>2024.2376850000001</v>
      </c>
      <c r="L21" s="112">
        <f t="shared" si="4"/>
        <v>1.0288525164667861</v>
      </c>
      <c r="M21" s="103"/>
      <c r="N21" s="103"/>
      <c r="O21" s="103"/>
      <c r="P21" s="103"/>
      <c r="Q21" s="103"/>
      <c r="R21" s="103"/>
    </row>
    <row r="22" spans="1:18" s="26" customFormat="1" ht="15" customHeight="1" x14ac:dyDescent="0.2">
      <c r="B22" s="1" t="s">
        <v>70</v>
      </c>
      <c r="C22" s="111">
        <v>570.58409699999982</v>
      </c>
      <c r="D22" s="111">
        <v>680.81429799999978</v>
      </c>
      <c r="E22" s="111">
        <v>609.28878199999997</v>
      </c>
      <c r="F22" s="112">
        <f t="shared" si="1"/>
        <v>0.65455099325024924</v>
      </c>
      <c r="G22" s="116">
        <f t="shared" si="2"/>
        <v>38.704685000000154</v>
      </c>
      <c r="H22" s="114">
        <f t="shared" si="3"/>
        <v>6.7833445067082137</v>
      </c>
      <c r="I22" s="114"/>
      <c r="J22" s="111">
        <v>1047.3385630000002</v>
      </c>
      <c r="K22" s="111">
        <v>1290.1030800000005</v>
      </c>
      <c r="L22" s="112">
        <f t="shared" si="4"/>
        <v>0.6557163766860471</v>
      </c>
      <c r="M22" s="103"/>
      <c r="N22" s="103"/>
      <c r="O22" s="103"/>
      <c r="P22" s="103"/>
      <c r="Q22" s="103"/>
      <c r="R22" s="103"/>
    </row>
    <row r="23" spans="1:18" s="26" customFormat="1" ht="15" customHeight="1" x14ac:dyDescent="0.2">
      <c r="B23" s="1" t="s">
        <v>71</v>
      </c>
      <c r="C23" s="111">
        <v>222.25817699999999</v>
      </c>
      <c r="D23" s="111">
        <v>297.16428499999995</v>
      </c>
      <c r="E23" s="111">
        <v>236.18301100000016</v>
      </c>
      <c r="F23" s="112">
        <f t="shared" si="1"/>
        <v>0.2537283288417489</v>
      </c>
      <c r="G23" s="116">
        <f t="shared" si="2"/>
        <v>13.924834000000175</v>
      </c>
      <c r="H23" s="114">
        <f t="shared" si="3"/>
        <v>6.2651616187782269</v>
      </c>
      <c r="I23" s="114"/>
      <c r="J23" s="111">
        <v>460.51569500000016</v>
      </c>
      <c r="K23" s="111">
        <v>533.34729600000003</v>
      </c>
      <c r="L23" s="112">
        <f t="shared" si="4"/>
        <v>0.27108264592967296</v>
      </c>
      <c r="M23" s="103"/>
      <c r="N23" s="138"/>
      <c r="O23" s="138"/>
      <c r="P23" s="138"/>
      <c r="Q23" s="138"/>
      <c r="R23" s="138"/>
    </row>
    <row r="24" spans="1:18" s="106" customFormat="1" ht="15" customHeight="1" x14ac:dyDescent="0.2">
      <c r="A24" s="26"/>
      <c r="B24" s="1" t="s">
        <v>63</v>
      </c>
      <c r="C24" s="111">
        <v>3389.831952000005</v>
      </c>
      <c r="D24" s="111">
        <v>3868.8624750000004</v>
      </c>
      <c r="E24" s="111">
        <v>4223.8498869999994</v>
      </c>
      <c r="F24" s="112">
        <f>E24/$E$5*100</f>
        <v>4.5376268537236957</v>
      </c>
      <c r="G24" s="116">
        <f>E24-C24</f>
        <v>834.0179349999944</v>
      </c>
      <c r="H24" s="114">
        <f>(G24/C24)*100</f>
        <v>24.603518605337435</v>
      </c>
      <c r="I24" s="114"/>
      <c r="J24" s="116">
        <v>6669.8580140000058</v>
      </c>
      <c r="K24" s="116">
        <v>8092.7123619999957</v>
      </c>
      <c r="L24" s="112">
        <f>K24/$K$5*100</f>
        <v>4.1132558396597396</v>
      </c>
      <c r="M24" s="103"/>
      <c r="N24" s="103"/>
      <c r="O24" s="103"/>
      <c r="P24" s="103"/>
      <c r="Q24" s="103"/>
      <c r="R24" s="103"/>
    </row>
    <row r="25" spans="1:18" s="26" customFormat="1" ht="9.9499999999999993" customHeight="1" x14ac:dyDescent="0.2">
      <c r="B25" s="58"/>
      <c r="C25" s="81"/>
      <c r="D25" s="81"/>
      <c r="E25" s="81"/>
      <c r="F25" s="82"/>
      <c r="G25" s="83"/>
      <c r="H25" s="84"/>
      <c r="I25" s="84"/>
      <c r="J25" s="81"/>
      <c r="K25" s="81"/>
      <c r="L25" s="82"/>
      <c r="M25" s="138"/>
      <c r="N25" s="103"/>
      <c r="O25" s="103"/>
      <c r="P25" s="103"/>
      <c r="Q25" s="103"/>
      <c r="R25" s="103"/>
    </row>
    <row r="26" spans="1:18" s="27" customFormat="1" ht="15" customHeight="1" x14ac:dyDescent="0.2">
      <c r="A26" s="86" t="s">
        <v>53</v>
      </c>
      <c r="B26" s="87"/>
      <c r="C26" s="87">
        <f>SUM(C27:C33)</f>
        <v>7153.9869469999985</v>
      </c>
      <c r="D26" s="87">
        <f t="shared" ref="D26:E26" si="5">SUM(D27:D33)</f>
        <v>8222.2286840000052</v>
      </c>
      <c r="E26" s="87">
        <f t="shared" si="5"/>
        <v>6807.864451999998</v>
      </c>
      <c r="F26" s="88">
        <f>E26/$E$46*100</f>
        <v>6.1150853296969583</v>
      </c>
      <c r="G26" s="89">
        <f>E26-C26</f>
        <v>-346.12249500000053</v>
      </c>
      <c r="H26" s="90">
        <f>(G26/C26)*100</f>
        <v>-4.8381762164822772</v>
      </c>
      <c r="I26" s="90"/>
      <c r="J26" s="87">
        <f t="shared" ref="J26" si="6">SUM(J27:J33)</f>
        <v>14162.274386000001</v>
      </c>
      <c r="K26" s="87">
        <f t="shared" ref="K26" si="7">SUM(K27:K33)</f>
        <v>15030.093136</v>
      </c>
      <c r="L26" s="88">
        <f>K26/$K$46*100</f>
        <v>6.4302751636774982</v>
      </c>
      <c r="M26" s="26"/>
      <c r="N26" s="26"/>
      <c r="O26" s="26"/>
      <c r="P26" s="26"/>
      <c r="Q26" s="26"/>
      <c r="R26" s="26"/>
    </row>
    <row r="27" spans="1:18" s="104" customFormat="1" ht="24.75" customHeight="1" x14ac:dyDescent="0.2">
      <c r="B27" s="129" t="s">
        <v>179</v>
      </c>
      <c r="C27" s="117">
        <v>5379.4027089999981</v>
      </c>
      <c r="D27" s="117">
        <v>6150.2971230000048</v>
      </c>
      <c r="E27" s="117">
        <v>4799.9669689999992</v>
      </c>
      <c r="F27" s="118">
        <f>E27/$E$26*100</f>
        <v>70.506206503419392</v>
      </c>
      <c r="G27" s="119">
        <f>E27-C27</f>
        <v>-579.43573999999899</v>
      </c>
      <c r="H27" s="120">
        <f>(G27/C27)*100</f>
        <v>-10.771376885961248</v>
      </c>
      <c r="I27" s="120"/>
      <c r="J27" s="117">
        <v>10667.076234000002</v>
      </c>
      <c r="K27" s="117">
        <v>10950.264092000001</v>
      </c>
      <c r="L27" s="105">
        <f>K27/$K$26*100</f>
        <v>72.855597053966264</v>
      </c>
      <c r="M27" s="139"/>
      <c r="N27" s="139"/>
      <c r="O27" s="139"/>
      <c r="P27" s="139"/>
      <c r="Q27" s="139"/>
      <c r="R27" s="139"/>
    </row>
    <row r="28" spans="1:18" s="26" customFormat="1" ht="15" customHeight="1" x14ac:dyDescent="0.2">
      <c r="B28" s="1" t="s">
        <v>72</v>
      </c>
      <c r="C28" s="111">
        <v>293.43039399999992</v>
      </c>
      <c r="D28" s="111">
        <v>297.90725699999996</v>
      </c>
      <c r="E28" s="111">
        <v>390.05707699999988</v>
      </c>
      <c r="F28" s="112">
        <f t="shared" ref="F28:F33" si="8">E28/$E$26*100</f>
        <v>5.7295070980064802</v>
      </c>
      <c r="G28" s="116">
        <f t="shared" ref="G28:G33" si="9">E28-C28</f>
        <v>96.626682999999957</v>
      </c>
      <c r="H28" s="114">
        <f t="shared" ref="H28:H33" si="10">(G28/C28)*100</f>
        <v>32.930018490177261</v>
      </c>
      <c r="I28" s="114"/>
      <c r="J28" s="111">
        <v>547.80881799999997</v>
      </c>
      <c r="K28" s="111">
        <v>687.96433400000024</v>
      </c>
      <c r="L28" s="82">
        <f t="shared" ref="L28:L33" si="11">K28/$K$26*100</f>
        <v>4.5772459809459978</v>
      </c>
      <c r="M28" s="103"/>
      <c r="N28" s="128"/>
      <c r="O28" s="128"/>
      <c r="P28" s="128"/>
      <c r="Q28" s="103"/>
      <c r="R28" s="103"/>
    </row>
    <row r="29" spans="1:18" s="26" customFormat="1" ht="15" customHeight="1" x14ac:dyDescent="0.2">
      <c r="B29" s="1" t="s">
        <v>74</v>
      </c>
      <c r="C29" s="111">
        <v>253.57240600000009</v>
      </c>
      <c r="D29" s="111">
        <v>340.14143200000012</v>
      </c>
      <c r="E29" s="111">
        <v>313.69510500000001</v>
      </c>
      <c r="F29" s="112">
        <f t="shared" si="8"/>
        <v>4.60783417783595</v>
      </c>
      <c r="G29" s="116">
        <f t="shared" si="9"/>
        <v>60.122698999999926</v>
      </c>
      <c r="H29" s="114">
        <f t="shared" si="10"/>
        <v>23.710268774276607</v>
      </c>
      <c r="I29" s="114"/>
      <c r="J29" s="111">
        <v>554.79619800000012</v>
      </c>
      <c r="K29" s="111">
        <v>653.83653699999991</v>
      </c>
      <c r="L29" s="82">
        <f t="shared" si="11"/>
        <v>4.350182870350511</v>
      </c>
      <c r="M29" s="103"/>
      <c r="N29" s="128"/>
      <c r="O29" s="128"/>
      <c r="P29" s="128"/>
      <c r="Q29" s="103"/>
      <c r="R29" s="103"/>
    </row>
    <row r="30" spans="1:18" s="26" customFormat="1" ht="15" customHeight="1" x14ac:dyDescent="0.2">
      <c r="B30" s="1" t="s">
        <v>75</v>
      </c>
      <c r="C30" s="111">
        <v>234.28815499999999</v>
      </c>
      <c r="D30" s="111">
        <v>240.59790399999997</v>
      </c>
      <c r="E30" s="111">
        <v>194.95545000000004</v>
      </c>
      <c r="F30" s="112">
        <f t="shared" si="8"/>
        <v>2.8636799597666269</v>
      </c>
      <c r="G30" s="116">
        <f t="shared" si="9"/>
        <v>-39.332704999999947</v>
      </c>
      <c r="H30" s="114">
        <f t="shared" si="10"/>
        <v>-16.788174801239929</v>
      </c>
      <c r="I30" s="114"/>
      <c r="J30" s="111">
        <v>443.13632099999995</v>
      </c>
      <c r="K30" s="111">
        <v>435.55335400000001</v>
      </c>
      <c r="L30" s="82">
        <f t="shared" si="11"/>
        <v>2.8978752829998435</v>
      </c>
      <c r="M30" s="103"/>
      <c r="N30" s="128"/>
      <c r="O30" s="128"/>
      <c r="P30" s="128"/>
      <c r="Q30" s="103"/>
      <c r="R30" s="103"/>
    </row>
    <row r="31" spans="1:18" s="26" customFormat="1" ht="15" customHeight="1" x14ac:dyDescent="0.2">
      <c r="B31" s="1" t="s">
        <v>73</v>
      </c>
      <c r="C31" s="111">
        <v>225.89551899999995</v>
      </c>
      <c r="D31" s="111">
        <v>204.12234800000002</v>
      </c>
      <c r="E31" s="111">
        <v>182.52912400000002</v>
      </c>
      <c r="F31" s="112">
        <f t="shared" si="8"/>
        <v>2.6811509730687582</v>
      </c>
      <c r="G31" s="116">
        <f t="shared" si="9"/>
        <v>-43.366394999999926</v>
      </c>
      <c r="H31" s="114">
        <f t="shared" si="10"/>
        <v>-19.197545481192098</v>
      </c>
      <c r="I31" s="114"/>
      <c r="J31" s="111">
        <v>399.03609799999998</v>
      </c>
      <c r="K31" s="111">
        <v>386.65147200000001</v>
      </c>
      <c r="L31" s="82">
        <f t="shared" si="11"/>
        <v>2.5725154761276525</v>
      </c>
      <c r="M31" s="103"/>
      <c r="N31" s="128"/>
      <c r="O31" s="128"/>
      <c r="P31" s="128"/>
      <c r="Q31" s="138"/>
      <c r="R31" s="138"/>
    </row>
    <row r="32" spans="1:18" s="26" customFormat="1" ht="15" customHeight="1" x14ac:dyDescent="0.2">
      <c r="B32" s="1" t="s">
        <v>76</v>
      </c>
      <c r="C32" s="111">
        <v>52.249251000000001</v>
      </c>
      <c r="D32" s="111">
        <v>61.154862999999992</v>
      </c>
      <c r="E32" s="111">
        <v>26.903960000000001</v>
      </c>
      <c r="F32" s="112">
        <f t="shared" si="8"/>
        <v>0.39518941937946811</v>
      </c>
      <c r="G32" s="116">
        <f t="shared" si="9"/>
        <v>-25.345291</v>
      </c>
      <c r="H32" s="114">
        <f t="shared" si="10"/>
        <v>-48.508429336144928</v>
      </c>
      <c r="I32" s="114"/>
      <c r="J32" s="111">
        <v>84.732347000000004</v>
      </c>
      <c r="K32" s="111">
        <v>88.05882299999999</v>
      </c>
      <c r="L32" s="82">
        <f t="shared" si="11"/>
        <v>0.58588341538005484</v>
      </c>
      <c r="M32" s="138"/>
      <c r="N32" s="128"/>
      <c r="O32" s="128"/>
      <c r="P32" s="128"/>
      <c r="Q32" s="103"/>
      <c r="R32" s="103"/>
    </row>
    <row r="33" spans="1:18" s="106" customFormat="1" ht="15" customHeight="1" x14ac:dyDescent="0.2">
      <c r="A33" s="26"/>
      <c r="B33" s="1" t="s">
        <v>134</v>
      </c>
      <c r="C33" s="111">
        <v>715.14851299999987</v>
      </c>
      <c r="D33" s="111">
        <v>928.00775700000008</v>
      </c>
      <c r="E33" s="111">
        <v>899.75676699999997</v>
      </c>
      <c r="F33" s="112">
        <f t="shared" si="8"/>
        <v>13.216431868523346</v>
      </c>
      <c r="G33" s="116">
        <f t="shared" si="9"/>
        <v>184.6082540000001</v>
      </c>
      <c r="H33" s="114">
        <f t="shared" si="10"/>
        <v>25.813974390519377</v>
      </c>
      <c r="I33" s="114"/>
      <c r="J33" s="111">
        <v>1465.6883700000008</v>
      </c>
      <c r="K33" s="111">
        <v>1827.7645239999993</v>
      </c>
      <c r="L33" s="112">
        <f t="shared" si="11"/>
        <v>12.160699920229685</v>
      </c>
      <c r="M33" s="103"/>
      <c r="N33" s="103"/>
      <c r="O33" s="103"/>
      <c r="P33" s="103"/>
      <c r="Q33" s="103"/>
      <c r="R33" s="103"/>
    </row>
    <row r="34" spans="1:18" s="26" customFormat="1" ht="9.9499999999999993" customHeight="1" x14ac:dyDescent="0.2">
      <c r="B34" s="1"/>
      <c r="C34" s="111"/>
      <c r="D34" s="111"/>
      <c r="E34" s="111"/>
      <c r="F34" s="112"/>
      <c r="G34" s="116"/>
      <c r="H34" s="114"/>
      <c r="I34" s="114"/>
      <c r="J34" s="111"/>
      <c r="K34" s="111"/>
      <c r="L34" s="112"/>
      <c r="M34" s="103"/>
      <c r="N34" s="103"/>
      <c r="O34" s="103"/>
      <c r="P34" s="103"/>
      <c r="Q34" s="103"/>
      <c r="R34" s="103"/>
    </row>
    <row r="35" spans="1:18" s="27" customFormat="1" ht="15" customHeight="1" x14ac:dyDescent="0.2">
      <c r="A35" s="86" t="s">
        <v>54</v>
      </c>
      <c r="B35" s="140"/>
      <c r="C35" s="140">
        <f>SUM(C36:C42)</f>
        <v>9198.496404999998</v>
      </c>
      <c r="D35" s="140">
        <f t="shared" ref="D35:E35" si="12">SUM(D36:D42)</f>
        <v>9725.6468499999992</v>
      </c>
      <c r="E35" s="140">
        <f t="shared" si="12"/>
        <v>10743.632518</v>
      </c>
      <c r="F35" s="141">
        <f>E35/$E$46*100</f>
        <v>9.6503433729759909</v>
      </c>
      <c r="G35" s="142">
        <f>E35-C35</f>
        <v>1545.1361130000023</v>
      </c>
      <c r="H35" s="143">
        <f>(G35/C35)*100</f>
        <v>16.797703069820383</v>
      </c>
      <c r="I35" s="143"/>
      <c r="J35" s="140">
        <f t="shared" ref="J35" si="13">SUM(J36:J42)</f>
        <v>19425.876217000001</v>
      </c>
      <c r="K35" s="140">
        <f t="shared" ref="K35" si="14">SUM(K36:K42)</f>
        <v>20469.279368000003</v>
      </c>
      <c r="L35" s="141">
        <f>K35/$K$46*100</f>
        <v>8.757304266010415</v>
      </c>
      <c r="Q35" s="107"/>
      <c r="R35" s="107"/>
    </row>
    <row r="36" spans="1:18" s="26" customFormat="1" ht="15" customHeight="1" x14ac:dyDescent="0.2">
      <c r="B36" s="1" t="s">
        <v>79</v>
      </c>
      <c r="C36" s="111">
        <v>5416.0923569999995</v>
      </c>
      <c r="D36" s="111">
        <v>6051.4793159999999</v>
      </c>
      <c r="E36" s="111">
        <v>6311.3452939999997</v>
      </c>
      <c r="F36" s="112">
        <f>E36/$E$35*100</f>
        <v>58.744984840331263</v>
      </c>
      <c r="G36" s="116">
        <f>E36-C36</f>
        <v>895.2529370000002</v>
      </c>
      <c r="H36" s="114">
        <f>(G36/C36)*100</f>
        <v>16.529499092513355</v>
      </c>
      <c r="I36" s="114"/>
      <c r="J36" s="111">
        <v>12091.149740000001</v>
      </c>
      <c r="K36" s="111">
        <v>12362.824609999998</v>
      </c>
      <c r="L36" s="112">
        <f>K36/$K$35*100</f>
        <v>60.396970444045174</v>
      </c>
      <c r="M36" s="103"/>
      <c r="N36" s="103"/>
      <c r="O36" s="103"/>
      <c r="P36" s="103"/>
      <c r="Q36" s="103"/>
      <c r="R36" s="103"/>
    </row>
    <row r="37" spans="1:18" s="26" customFormat="1" ht="15" customHeight="1" x14ac:dyDescent="0.2">
      <c r="B37" s="1" t="s">
        <v>77</v>
      </c>
      <c r="C37" s="111">
        <v>2327.5086959999999</v>
      </c>
      <c r="D37" s="111">
        <v>2328.0250120000001</v>
      </c>
      <c r="E37" s="111">
        <v>3171.8619759999997</v>
      </c>
      <c r="F37" s="112">
        <f t="shared" ref="F37:F42" si="15">E37/$E$35*100</f>
        <v>29.523180085374545</v>
      </c>
      <c r="G37" s="116">
        <f t="shared" ref="G37:G42" si="16">E37-C37</f>
        <v>844.35327999999981</v>
      </c>
      <c r="H37" s="114">
        <f t="shared" ref="H37:H42" si="17">(G37/C37)*100</f>
        <v>36.277126760088372</v>
      </c>
      <c r="I37" s="114"/>
      <c r="J37" s="111">
        <v>4304.9883019999997</v>
      </c>
      <c r="K37" s="111">
        <v>5499.8869880000002</v>
      </c>
      <c r="L37" s="112">
        <f t="shared" ref="L37:L42" si="18">K37/$K$35*100</f>
        <v>26.868981995517018</v>
      </c>
      <c r="M37" s="103"/>
      <c r="N37" s="103"/>
      <c r="O37" s="103"/>
      <c r="P37" s="103"/>
      <c r="Q37" s="103"/>
      <c r="R37" s="103"/>
    </row>
    <row r="38" spans="1:18" s="26" customFormat="1" ht="15" customHeight="1" x14ac:dyDescent="0.2">
      <c r="B38" s="1" t="s">
        <v>135</v>
      </c>
      <c r="C38" s="111">
        <v>832.36724400000003</v>
      </c>
      <c r="D38" s="111">
        <v>793.64112799999998</v>
      </c>
      <c r="E38" s="111">
        <v>500.08930699999996</v>
      </c>
      <c r="F38" s="112">
        <f t="shared" si="15"/>
        <v>4.654750673593357</v>
      </c>
      <c r="G38" s="116">
        <f t="shared" si="16"/>
        <v>-332.27793700000007</v>
      </c>
      <c r="H38" s="114">
        <f t="shared" si="17"/>
        <v>-39.919631556284557</v>
      </c>
      <c r="I38" s="114"/>
      <c r="J38" s="111">
        <v>1856.1605349999998</v>
      </c>
      <c r="K38" s="111">
        <v>1293.7304350000002</v>
      </c>
      <c r="L38" s="112">
        <f t="shared" si="18"/>
        <v>6.3203516437540657</v>
      </c>
      <c r="M38" s="103"/>
      <c r="N38" s="103"/>
      <c r="O38" s="103"/>
      <c r="P38" s="103"/>
      <c r="Q38" s="103"/>
      <c r="R38" s="103"/>
    </row>
    <row r="39" spans="1:18" s="26" customFormat="1" ht="15" customHeight="1" x14ac:dyDescent="0.2">
      <c r="B39" s="1" t="s">
        <v>180</v>
      </c>
      <c r="C39" s="111">
        <v>295.77159799999998</v>
      </c>
      <c r="D39" s="111">
        <v>225.71860599999999</v>
      </c>
      <c r="E39" s="111">
        <v>458.23217999999997</v>
      </c>
      <c r="F39" s="112">
        <f t="shared" si="15"/>
        <v>4.2651512813033463</v>
      </c>
      <c r="G39" s="116">
        <f t="shared" si="16"/>
        <v>162.46058199999999</v>
      </c>
      <c r="H39" s="114">
        <f t="shared" si="17"/>
        <v>54.927715540827549</v>
      </c>
      <c r="I39" s="114"/>
      <c r="J39" s="111">
        <v>601.08893599999999</v>
      </c>
      <c r="K39" s="111">
        <v>683.95078599999999</v>
      </c>
      <c r="L39" s="112">
        <f t="shared" si="18"/>
        <v>3.3413525395976209</v>
      </c>
      <c r="M39" s="103"/>
      <c r="N39" s="103"/>
      <c r="O39" s="103"/>
      <c r="P39" s="103"/>
      <c r="Q39" s="103"/>
      <c r="R39" s="103"/>
    </row>
    <row r="40" spans="1:18" s="26" customFormat="1" ht="15" customHeight="1" x14ac:dyDescent="0.2">
      <c r="B40" s="1" t="s">
        <v>80</v>
      </c>
      <c r="C40" s="111">
        <v>223.87211300000004</v>
      </c>
      <c r="D40" s="111">
        <v>188.65745800000002</v>
      </c>
      <c r="E40" s="111">
        <v>200.45522700000001</v>
      </c>
      <c r="F40" s="112">
        <f t="shared" si="15"/>
        <v>1.8658049469223292</v>
      </c>
      <c r="G40" s="116">
        <f t="shared" si="16"/>
        <v>-23.416886000000034</v>
      </c>
      <c r="H40" s="114">
        <f t="shared" si="17"/>
        <v>-10.459938795503319</v>
      </c>
      <c r="I40" s="114"/>
      <c r="J40" s="111">
        <v>345.81453599999998</v>
      </c>
      <c r="K40" s="111">
        <v>389.11268499999994</v>
      </c>
      <c r="L40" s="112">
        <f t="shared" si="18"/>
        <v>1.9009593743114714</v>
      </c>
      <c r="M40" s="103"/>
      <c r="N40" s="103"/>
      <c r="O40" s="103"/>
      <c r="P40" s="103"/>
      <c r="Q40" s="103"/>
      <c r="R40" s="103"/>
    </row>
    <row r="41" spans="1:18" s="26" customFormat="1" ht="15" customHeight="1" x14ac:dyDescent="0.2">
      <c r="B41" s="1" t="s">
        <v>137</v>
      </c>
      <c r="C41" s="111">
        <v>101.95602799999999</v>
      </c>
      <c r="D41" s="111">
        <v>99.388556999999963</v>
      </c>
      <c r="E41" s="111">
        <v>99.452531999999948</v>
      </c>
      <c r="F41" s="112">
        <f t="shared" si="15"/>
        <v>0.92568813977373188</v>
      </c>
      <c r="G41" s="116">
        <f t="shared" si="16"/>
        <v>-2.503496000000041</v>
      </c>
      <c r="H41" s="114">
        <f t="shared" si="17"/>
        <v>-2.455466389883334</v>
      </c>
      <c r="I41" s="114"/>
      <c r="J41" s="111">
        <v>218.69247500000006</v>
      </c>
      <c r="K41" s="111">
        <v>198.84108900000004</v>
      </c>
      <c r="L41" s="112">
        <f t="shared" si="18"/>
        <v>0.97141225846402746</v>
      </c>
      <c r="M41" s="103"/>
      <c r="N41" s="103"/>
      <c r="O41" s="103"/>
      <c r="P41" s="103"/>
      <c r="Q41" s="103"/>
      <c r="R41" s="103"/>
    </row>
    <row r="42" spans="1:18" s="106" customFormat="1" ht="15" customHeight="1" x14ac:dyDescent="0.2">
      <c r="A42" s="26"/>
      <c r="B42" s="1" t="s">
        <v>78</v>
      </c>
      <c r="C42" s="111">
        <v>0.928369</v>
      </c>
      <c r="D42" s="111">
        <v>38.736772999999999</v>
      </c>
      <c r="E42" s="111">
        <v>2.196002</v>
      </c>
      <c r="F42" s="112">
        <f t="shared" si="15"/>
        <v>2.0440032701423787E-2</v>
      </c>
      <c r="G42" s="116">
        <f t="shared" si="16"/>
        <v>1.267633</v>
      </c>
      <c r="H42" s="114">
        <f t="shared" si="17"/>
        <v>136.54408968847517</v>
      </c>
      <c r="I42" s="114"/>
      <c r="J42" s="111">
        <v>7.981692999999999</v>
      </c>
      <c r="K42" s="111">
        <v>40.932774999999999</v>
      </c>
      <c r="L42" s="112">
        <f t="shared" si="18"/>
        <v>0.19997174431060308</v>
      </c>
      <c r="M42" s="138"/>
      <c r="N42" s="138"/>
      <c r="O42" s="138"/>
      <c r="P42" s="138"/>
      <c r="Q42" s="138"/>
      <c r="R42" s="138"/>
    </row>
    <row r="43" spans="1:18" s="26" customFormat="1" ht="9.9499999999999993" customHeight="1" x14ac:dyDescent="0.2">
      <c r="B43" s="1"/>
      <c r="C43" s="111"/>
      <c r="D43" s="111"/>
      <c r="E43" s="111"/>
      <c r="F43" s="112"/>
      <c r="G43" s="116"/>
      <c r="H43" s="114"/>
      <c r="I43" s="114"/>
      <c r="J43" s="111"/>
      <c r="K43" s="111"/>
      <c r="L43" s="112"/>
      <c r="M43" s="103"/>
      <c r="N43" s="103"/>
      <c r="O43" s="103"/>
      <c r="P43" s="103"/>
      <c r="Q43" s="103"/>
      <c r="R43" s="103"/>
    </row>
    <row r="44" spans="1:18" s="27" customFormat="1" ht="15" customHeight="1" x14ac:dyDescent="0.2">
      <c r="A44" s="86" t="s">
        <v>55</v>
      </c>
      <c r="B44" s="87"/>
      <c r="C44" s="87">
        <v>515.88740799999982</v>
      </c>
      <c r="D44" s="87">
        <v>800.487707</v>
      </c>
      <c r="E44" s="87">
        <v>692.52264300000036</v>
      </c>
      <c r="F44" s="88">
        <f>E44/$E$46*100</f>
        <v>0.62205043660176973</v>
      </c>
      <c r="G44" s="89">
        <f>E44-C44</f>
        <v>176.63523500000053</v>
      </c>
      <c r="H44" s="90">
        <f>(G44/C44)*100</f>
        <v>34.239105715873684</v>
      </c>
      <c r="I44" s="90"/>
      <c r="J44" s="87">
        <v>1132.0159659999997</v>
      </c>
      <c r="K44" s="87">
        <v>1493.0103500000007</v>
      </c>
      <c r="L44" s="88">
        <f>K44/$K$46*100</f>
        <v>0.63874969275629212</v>
      </c>
    </row>
    <row r="45" spans="1:18" s="26" customFormat="1" ht="9.9499999999999993" customHeight="1" x14ac:dyDescent="0.2">
      <c r="B45" s="58"/>
      <c r="C45" s="81"/>
      <c r="D45" s="81"/>
      <c r="E45" s="81"/>
      <c r="F45" s="82"/>
      <c r="G45" s="83"/>
      <c r="H45" s="84"/>
      <c r="I45" s="84"/>
      <c r="J45" s="81"/>
      <c r="K45" s="81"/>
      <c r="L45" s="82"/>
    </row>
    <row r="46" spans="1:18" s="26" customFormat="1" ht="15" customHeight="1" x14ac:dyDescent="0.2">
      <c r="A46" s="48" t="s">
        <v>34</v>
      </c>
      <c r="B46" s="91"/>
      <c r="C46" s="91">
        <v>112268.54490099993</v>
      </c>
      <c r="D46" s="91">
        <v>122410.48378800007</v>
      </c>
      <c r="E46" s="91">
        <v>111329.01807499996</v>
      </c>
      <c r="F46" s="92">
        <v>100</v>
      </c>
      <c r="G46" s="93">
        <f>E46-C46</f>
        <v>-939.52682599997206</v>
      </c>
      <c r="H46" s="92">
        <f>(G46/C46)*100</f>
        <v>-0.83685668753296916</v>
      </c>
      <c r="I46" s="94"/>
      <c r="J46" s="91">
        <v>224923.80496000004</v>
      </c>
      <c r="K46" s="91">
        <v>233739.5018630001</v>
      </c>
      <c r="L46" s="92">
        <v>100</v>
      </c>
    </row>
    <row r="47" spans="1:18" x14ac:dyDescent="0.2">
      <c r="C47" s="39"/>
      <c r="D47" s="39"/>
      <c r="E47" s="39"/>
    </row>
    <row r="48" spans="1:18" x14ac:dyDescent="0.2">
      <c r="C48" s="39"/>
      <c r="D48" s="39"/>
      <c r="E48" s="39"/>
      <c r="G48" s="39"/>
      <c r="H48" s="39"/>
      <c r="I48" s="39"/>
      <c r="J48" s="39"/>
      <c r="K48" s="39"/>
    </row>
  </sheetData>
  <sortState xmlns:xlrd2="http://schemas.microsoft.com/office/spreadsheetml/2017/richdata2" ref="M36:R41">
    <sortCondition descending="1" ref="R36:R41"/>
  </sortState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6"/>
  <sheetViews>
    <sheetView view="pageBreakPreview" zoomScale="120" zoomScaleNormal="100" zoomScaleSheetLayoutView="120" workbookViewId="0">
      <pane xSplit="2" ySplit="4" topLeftCell="C5" activePane="bottomRight" state="frozen"/>
      <selection activeCell="Q27" sqref="Q27"/>
      <selection pane="topRight" activeCell="Q27" sqref="Q27"/>
      <selection pane="bottomLeft" activeCell="Q27" sqref="Q27"/>
      <selection pane="bottomRight" activeCell="N18" sqref="N18"/>
    </sheetView>
  </sheetViews>
  <sheetFormatPr defaultColWidth="9.140625" defaultRowHeight="12.75" x14ac:dyDescent="0.2"/>
  <cols>
    <col min="1" max="1" width="1.42578125" style="25" customWidth="1"/>
    <col min="2" max="2" width="34.7109375" style="25" customWidth="1"/>
    <col min="3" max="4" width="8.7109375" style="25" bestFit="1" customWidth="1"/>
    <col min="5" max="5" width="10.42578125" style="25" bestFit="1" customWidth="1"/>
    <col min="6" max="6" width="9" style="25" bestFit="1" customWidth="1"/>
    <col min="7" max="7" width="12.7109375" style="25" bestFit="1" customWidth="1"/>
    <col min="8" max="8" width="8" style="25" bestFit="1" customWidth="1"/>
    <col min="9" max="9" width="0.7109375" style="25" customWidth="1"/>
    <col min="10" max="10" width="9.85546875" style="25" bestFit="1" customWidth="1"/>
    <col min="11" max="11" width="11.5703125" style="25" bestFit="1" customWidth="1"/>
    <col min="12" max="12" width="9" style="25" bestFit="1" customWidth="1"/>
    <col min="13" max="13" width="27.28515625" style="25" customWidth="1"/>
    <col min="14" max="14" width="10.28515625" style="25" bestFit="1" customWidth="1"/>
    <col min="15" max="15" width="9.7109375" style="25" bestFit="1" customWidth="1"/>
    <col min="16" max="16" width="10.28515625" style="25" bestFit="1" customWidth="1"/>
    <col min="17" max="17" width="10.7109375" style="25" bestFit="1" customWidth="1"/>
    <col min="18" max="18" width="11.28515625" style="25" bestFit="1" customWidth="1"/>
    <col min="19" max="16384" width="9.140625" style="25"/>
  </cols>
  <sheetData>
    <row r="1" spans="1:18" x14ac:dyDescent="0.2">
      <c r="A1" s="34" t="s">
        <v>128</v>
      </c>
    </row>
    <row r="3" spans="1:18" s="26" customFormat="1" x14ac:dyDescent="0.2">
      <c r="A3" s="37"/>
      <c r="B3" s="38"/>
      <c r="C3" s="148" t="s">
        <v>122</v>
      </c>
      <c r="D3" s="148"/>
      <c r="E3" s="148"/>
      <c r="F3" s="17"/>
      <c r="G3" s="149" t="s">
        <v>0</v>
      </c>
      <c r="H3" s="149"/>
      <c r="I3" s="18"/>
      <c r="J3" s="148" t="s">
        <v>122</v>
      </c>
      <c r="K3" s="148"/>
      <c r="L3" s="148"/>
    </row>
    <row r="4" spans="1:18" s="26" customFormat="1" ht="24" x14ac:dyDescent="0.2">
      <c r="A4" s="37"/>
      <c r="B4" s="36" t="s">
        <v>131</v>
      </c>
      <c r="C4" s="21" t="s">
        <v>183</v>
      </c>
      <c r="D4" s="21" t="s">
        <v>171</v>
      </c>
      <c r="E4" s="21" t="s">
        <v>184</v>
      </c>
      <c r="F4" s="22" t="s">
        <v>116</v>
      </c>
      <c r="G4" s="23" t="s">
        <v>129</v>
      </c>
      <c r="H4" s="24" t="s">
        <v>2</v>
      </c>
      <c r="I4" s="24"/>
      <c r="J4" s="21" t="s">
        <v>185</v>
      </c>
      <c r="K4" s="21" t="s">
        <v>186</v>
      </c>
      <c r="L4" s="22" t="s">
        <v>116</v>
      </c>
    </row>
    <row r="5" spans="1:18" s="27" customFormat="1" ht="15" customHeight="1" x14ac:dyDescent="0.2">
      <c r="A5" s="53" t="s">
        <v>52</v>
      </c>
      <c r="B5" s="87"/>
      <c r="C5" s="87">
        <f>SUM(C6:C24)</f>
        <v>76453.847838000016</v>
      </c>
      <c r="D5" s="87">
        <f t="shared" ref="D5:E5" si="0">SUM(D6:D24)</f>
        <v>93548.742596000011</v>
      </c>
      <c r="E5" s="87">
        <f t="shared" si="0"/>
        <v>84851.070194999993</v>
      </c>
      <c r="F5" s="89">
        <f>E5/$E$46*100</f>
        <v>84.465227766466526</v>
      </c>
      <c r="G5" s="90">
        <f>E5-C5</f>
        <v>8397.2223569999769</v>
      </c>
      <c r="H5" s="90">
        <f>(G5/C5)*100</f>
        <v>10.983387487302226</v>
      </c>
      <c r="I5" s="87"/>
      <c r="J5" s="87">
        <f t="shared" ref="J5:K5" si="1">SUM(J6:J24)</f>
        <v>155135.58345299997</v>
      </c>
      <c r="K5" s="87">
        <f t="shared" si="1"/>
        <v>178399.812791</v>
      </c>
      <c r="L5" s="88">
        <f>K5/$K$46*100</f>
        <v>83.875973254262576</v>
      </c>
    </row>
    <row r="6" spans="1:18" s="26" customFormat="1" ht="15" customHeight="1" x14ac:dyDescent="0.2">
      <c r="B6" s="58" t="s">
        <v>57</v>
      </c>
      <c r="C6" s="111">
        <v>26870.967036000002</v>
      </c>
      <c r="D6" s="111">
        <v>32884.60263400001</v>
      </c>
      <c r="E6" s="111">
        <v>29641.714271999994</v>
      </c>
      <c r="F6" s="112">
        <f>E6/$E$5*100</f>
        <v>34.933813096144881</v>
      </c>
      <c r="G6" s="116">
        <f>E6-C6</f>
        <v>2770.747235999992</v>
      </c>
      <c r="H6" s="114">
        <f>(G6/C6)*100</f>
        <v>10.311304510507279</v>
      </c>
      <c r="I6" s="114"/>
      <c r="J6" s="111">
        <v>55335.952681999952</v>
      </c>
      <c r="K6" s="111">
        <v>62526.316906000022</v>
      </c>
      <c r="L6" s="82">
        <f>K6/$K$5*100</f>
        <v>35.04842069495399</v>
      </c>
      <c r="M6" s="103"/>
      <c r="N6" s="103"/>
      <c r="O6" s="103"/>
      <c r="P6" s="103"/>
      <c r="Q6" s="103"/>
      <c r="R6" s="103"/>
    </row>
    <row r="7" spans="1:18" s="26" customFormat="1" ht="15" customHeight="1" x14ac:dyDescent="0.2">
      <c r="B7" s="58" t="s">
        <v>58</v>
      </c>
      <c r="C7" s="111">
        <v>12797.527137999999</v>
      </c>
      <c r="D7" s="111">
        <v>11712.924642</v>
      </c>
      <c r="E7" s="111">
        <v>13942.716683000001</v>
      </c>
      <c r="F7" s="112">
        <f t="shared" ref="F7:F24" si="2">E7/$E$5*100</f>
        <v>16.431986834058343</v>
      </c>
      <c r="G7" s="116">
        <f t="shared" ref="G7:G24" si="3">E7-C7</f>
        <v>1145.1895450000011</v>
      </c>
      <c r="H7" s="114">
        <f t="shared" ref="H7:H24" si="4">(G7/C7)*100</f>
        <v>8.9485221062713194</v>
      </c>
      <c r="I7" s="114"/>
      <c r="J7" s="111">
        <v>21964.415889000004</v>
      </c>
      <c r="K7" s="111">
        <v>25655.641325000004</v>
      </c>
      <c r="L7" s="82">
        <f t="shared" ref="L7:L24" si="5">K7/$K$5*100</f>
        <v>14.380979959354695</v>
      </c>
      <c r="M7" s="103"/>
      <c r="N7" s="103"/>
      <c r="O7" s="103"/>
      <c r="P7" s="103"/>
      <c r="Q7" s="103"/>
      <c r="R7" s="103"/>
    </row>
    <row r="8" spans="1:18" s="26" customFormat="1" ht="15" customHeight="1" x14ac:dyDescent="0.2">
      <c r="B8" s="58" t="s">
        <v>176</v>
      </c>
      <c r="C8" s="111">
        <v>5958.6506880000006</v>
      </c>
      <c r="D8" s="111">
        <v>8906.4095260000013</v>
      </c>
      <c r="E8" s="111">
        <v>7928.7794299999978</v>
      </c>
      <c r="F8" s="112">
        <f t="shared" si="2"/>
        <v>9.3443481759022244</v>
      </c>
      <c r="G8" s="116">
        <f t="shared" si="3"/>
        <v>1970.1287419999971</v>
      </c>
      <c r="H8" s="114">
        <f t="shared" si="4"/>
        <v>33.063336737755037</v>
      </c>
      <c r="I8" s="114"/>
      <c r="J8" s="111">
        <v>13150.115045999997</v>
      </c>
      <c r="K8" s="111">
        <v>16835.188956000005</v>
      </c>
      <c r="L8" s="82">
        <f t="shared" si="5"/>
        <v>9.4367750126077006</v>
      </c>
      <c r="M8" s="103"/>
      <c r="N8" s="103"/>
      <c r="O8" s="103"/>
      <c r="P8" s="103"/>
      <c r="Q8" s="103"/>
      <c r="R8" s="103"/>
    </row>
    <row r="9" spans="1:18" s="26" customFormat="1" ht="24.75" customHeight="1" x14ac:dyDescent="0.2">
      <c r="B9" s="130" t="s">
        <v>175</v>
      </c>
      <c r="C9" s="111">
        <v>8465.2839320000021</v>
      </c>
      <c r="D9" s="111">
        <v>8885.6756019999993</v>
      </c>
      <c r="E9" s="111">
        <v>7845.2787880000033</v>
      </c>
      <c r="F9" s="112">
        <f t="shared" si="2"/>
        <v>9.2459397034951021</v>
      </c>
      <c r="G9" s="116">
        <f t="shared" si="3"/>
        <v>-620.00514399999884</v>
      </c>
      <c r="H9" s="114">
        <f t="shared" si="4"/>
        <v>-7.3240915364491137</v>
      </c>
      <c r="I9" s="114"/>
      <c r="J9" s="111">
        <v>16851.504541000002</v>
      </c>
      <c r="K9" s="111">
        <v>16730.954390000003</v>
      </c>
      <c r="L9" s="82">
        <f t="shared" si="5"/>
        <v>9.3783475039857507</v>
      </c>
      <c r="M9" s="103"/>
      <c r="N9" s="103"/>
      <c r="O9" s="103"/>
      <c r="P9" s="103"/>
      <c r="Q9" s="103"/>
      <c r="R9" s="103"/>
    </row>
    <row r="10" spans="1:18" s="26" customFormat="1" ht="15" customHeight="1" x14ac:dyDescent="0.2">
      <c r="B10" s="58" t="s">
        <v>60</v>
      </c>
      <c r="C10" s="111">
        <v>4838.4059529999995</v>
      </c>
      <c r="D10" s="111">
        <v>6817.3386460000011</v>
      </c>
      <c r="E10" s="111">
        <v>5710.8239419999964</v>
      </c>
      <c r="F10" s="112">
        <f t="shared" si="2"/>
        <v>6.730408855039423</v>
      </c>
      <c r="G10" s="116">
        <f t="shared" si="3"/>
        <v>872.41798899999685</v>
      </c>
      <c r="H10" s="114">
        <f t="shared" si="4"/>
        <v>18.031103579869395</v>
      </c>
      <c r="I10" s="114"/>
      <c r="J10" s="111">
        <v>10533.622813000002</v>
      </c>
      <c r="K10" s="111">
        <v>12528.162587999997</v>
      </c>
      <c r="L10" s="82">
        <f t="shared" si="5"/>
        <v>7.0225200307116156</v>
      </c>
      <c r="M10" s="103"/>
      <c r="N10" s="103"/>
      <c r="O10" s="103"/>
      <c r="P10" s="103"/>
      <c r="Q10" s="103"/>
      <c r="R10" s="103"/>
    </row>
    <row r="11" spans="1:18" s="26" customFormat="1" ht="15" customHeight="1" x14ac:dyDescent="0.2">
      <c r="B11" s="58" t="s">
        <v>59</v>
      </c>
      <c r="C11" s="111">
        <v>3624.6317050000011</v>
      </c>
      <c r="D11" s="111">
        <v>4148.3265879999999</v>
      </c>
      <c r="E11" s="111">
        <v>3625.9733659999988</v>
      </c>
      <c r="F11" s="112">
        <f t="shared" si="2"/>
        <v>4.2733384006436097</v>
      </c>
      <c r="G11" s="116">
        <f t="shared" si="3"/>
        <v>1.3416609999976572</v>
      </c>
      <c r="H11" s="114">
        <f t="shared" si="4"/>
        <v>3.7015098613933713E-2</v>
      </c>
      <c r="I11" s="114"/>
      <c r="J11" s="111">
        <v>7779.1067749999993</v>
      </c>
      <c r="K11" s="111">
        <v>7774.2999539999937</v>
      </c>
      <c r="L11" s="82">
        <f t="shared" si="5"/>
        <v>4.3577960270102905</v>
      </c>
      <c r="M11" s="103"/>
      <c r="N11" s="103"/>
      <c r="O11" s="103"/>
      <c r="P11" s="103"/>
      <c r="Q11" s="103"/>
      <c r="R11" s="103"/>
    </row>
    <row r="12" spans="1:18" s="26" customFormat="1" ht="15" customHeight="1" x14ac:dyDescent="0.2">
      <c r="B12" s="58" t="s">
        <v>177</v>
      </c>
      <c r="C12" s="111">
        <v>1966.0898240000008</v>
      </c>
      <c r="D12" s="111">
        <v>3273.0620360000003</v>
      </c>
      <c r="E12" s="111">
        <v>2646.3476030000002</v>
      </c>
      <c r="F12" s="112">
        <f t="shared" si="2"/>
        <v>3.1188146441975473</v>
      </c>
      <c r="G12" s="116">
        <f t="shared" si="3"/>
        <v>680.25777899999935</v>
      </c>
      <c r="H12" s="114">
        <f t="shared" si="4"/>
        <v>34.599526974612886</v>
      </c>
      <c r="I12" s="114"/>
      <c r="J12" s="111">
        <v>3840.7290229999981</v>
      </c>
      <c r="K12" s="111">
        <v>5919.4096390000032</v>
      </c>
      <c r="L12" s="82">
        <f t="shared" si="5"/>
        <v>3.318058212277804</v>
      </c>
      <c r="M12" s="103"/>
      <c r="N12" s="103"/>
      <c r="O12" s="103"/>
      <c r="P12" s="103"/>
      <c r="Q12" s="103"/>
      <c r="R12" s="103"/>
    </row>
    <row r="13" spans="1:18" s="26" customFormat="1" ht="15" customHeight="1" x14ac:dyDescent="0.2">
      <c r="B13" s="58" t="s">
        <v>61</v>
      </c>
      <c r="C13" s="111">
        <v>1984.4244340000002</v>
      </c>
      <c r="D13" s="111">
        <v>3017.6033939999966</v>
      </c>
      <c r="E13" s="111">
        <v>2149.6899269999999</v>
      </c>
      <c r="F13" s="112">
        <f t="shared" si="2"/>
        <v>2.5334859325400405</v>
      </c>
      <c r="G13" s="116">
        <f t="shared" si="3"/>
        <v>165.26549299999965</v>
      </c>
      <c r="H13" s="114">
        <f t="shared" si="4"/>
        <v>8.3281323374392411</v>
      </c>
      <c r="I13" s="114"/>
      <c r="J13" s="111">
        <v>4258.3483190000034</v>
      </c>
      <c r="K13" s="111">
        <v>5167.2933210000019</v>
      </c>
      <c r="L13" s="82">
        <f t="shared" si="5"/>
        <v>2.8964679055205176</v>
      </c>
      <c r="M13" s="103"/>
      <c r="N13" s="103"/>
      <c r="O13" s="103"/>
      <c r="P13" s="103"/>
      <c r="Q13" s="103"/>
      <c r="R13" s="103"/>
    </row>
    <row r="14" spans="1:18" s="26" customFormat="1" ht="15" customHeight="1" x14ac:dyDescent="0.2">
      <c r="B14" s="58" t="s">
        <v>62</v>
      </c>
      <c r="C14" s="111">
        <v>2219.4446540000004</v>
      </c>
      <c r="D14" s="111">
        <v>2694.362904999999</v>
      </c>
      <c r="E14" s="111">
        <v>2418.6041939999996</v>
      </c>
      <c r="F14" s="112">
        <f t="shared" si="2"/>
        <v>2.8504109476070232</v>
      </c>
      <c r="G14" s="116">
        <f t="shared" si="3"/>
        <v>199.1595399999992</v>
      </c>
      <c r="H14" s="114">
        <f t="shared" si="4"/>
        <v>8.9733951978060524</v>
      </c>
      <c r="I14" s="114"/>
      <c r="J14" s="111">
        <v>4559.8231600000008</v>
      </c>
      <c r="K14" s="111">
        <v>5112.9670990000013</v>
      </c>
      <c r="L14" s="82">
        <f t="shared" si="5"/>
        <v>2.8660159554034816</v>
      </c>
      <c r="M14" s="103"/>
      <c r="N14" s="103"/>
      <c r="O14" s="103"/>
      <c r="P14" s="103"/>
      <c r="Q14" s="103"/>
      <c r="R14" s="103"/>
    </row>
    <row r="15" spans="1:18" s="26" customFormat="1" ht="15" customHeight="1" x14ac:dyDescent="0.2">
      <c r="A15" s="85"/>
      <c r="B15" s="58" t="s">
        <v>178</v>
      </c>
      <c r="C15" s="111">
        <v>1266.1850609999995</v>
      </c>
      <c r="D15" s="111">
        <v>2089.6314829999988</v>
      </c>
      <c r="E15" s="111">
        <v>1598.2011270000019</v>
      </c>
      <c r="F15" s="112">
        <f t="shared" si="2"/>
        <v>1.8835367937341334</v>
      </c>
      <c r="G15" s="116">
        <f t="shared" si="3"/>
        <v>332.01606600000241</v>
      </c>
      <c r="H15" s="114">
        <f t="shared" si="4"/>
        <v>26.221764592435242</v>
      </c>
      <c r="I15" s="114"/>
      <c r="J15" s="111">
        <v>2932.9671019999996</v>
      </c>
      <c r="K15" s="111">
        <v>3687.832609999999</v>
      </c>
      <c r="L15" s="82">
        <f t="shared" si="5"/>
        <v>2.0671729147610658</v>
      </c>
      <c r="M15" s="103"/>
      <c r="N15" s="103"/>
      <c r="O15" s="103"/>
      <c r="P15" s="103"/>
      <c r="Q15" s="103"/>
      <c r="R15" s="103"/>
    </row>
    <row r="16" spans="1:18" s="26" customFormat="1" ht="15" customHeight="1" x14ac:dyDescent="0.2">
      <c r="A16" s="85"/>
      <c r="B16" s="58" t="s">
        <v>64</v>
      </c>
      <c r="C16" s="111">
        <v>1021.4972809999998</v>
      </c>
      <c r="D16" s="111">
        <v>1479.8814970000001</v>
      </c>
      <c r="E16" s="111">
        <v>1110.1542570000001</v>
      </c>
      <c r="F16" s="112">
        <f t="shared" si="2"/>
        <v>1.3083562227897723</v>
      </c>
      <c r="G16" s="116">
        <f t="shared" si="3"/>
        <v>88.656976000000327</v>
      </c>
      <c r="H16" s="114">
        <f t="shared" si="4"/>
        <v>8.6791201160329212</v>
      </c>
      <c r="I16" s="114"/>
      <c r="J16" s="111">
        <v>2222.5447010000007</v>
      </c>
      <c r="K16" s="111">
        <v>2590.0357540000009</v>
      </c>
      <c r="L16" s="82">
        <f t="shared" si="5"/>
        <v>1.4518152869556509</v>
      </c>
      <c r="M16" s="103"/>
      <c r="N16" s="103"/>
      <c r="O16" s="103"/>
      <c r="P16" s="103"/>
      <c r="Q16" s="103"/>
      <c r="R16" s="103"/>
    </row>
    <row r="17" spans="1:22" s="26" customFormat="1" ht="15" customHeight="1" x14ac:dyDescent="0.2">
      <c r="B17" s="58" t="s">
        <v>65</v>
      </c>
      <c r="C17" s="111">
        <v>899.64903800000002</v>
      </c>
      <c r="D17" s="111">
        <v>1166.2697160000005</v>
      </c>
      <c r="E17" s="111">
        <v>1083.4676199999999</v>
      </c>
      <c r="F17" s="112">
        <f t="shared" si="2"/>
        <v>1.2769050732183282</v>
      </c>
      <c r="G17" s="116">
        <f t="shared" si="3"/>
        <v>183.81858199999988</v>
      </c>
      <c r="H17" s="114">
        <f t="shared" si="4"/>
        <v>20.43225460548982</v>
      </c>
      <c r="I17" s="114"/>
      <c r="J17" s="111">
        <v>1762.082615</v>
      </c>
      <c r="K17" s="111">
        <v>2249.7373360000001</v>
      </c>
      <c r="L17" s="82">
        <f t="shared" si="5"/>
        <v>1.2610648524814461</v>
      </c>
      <c r="M17" s="103"/>
      <c r="N17" s="103"/>
      <c r="O17" s="103"/>
      <c r="P17" s="103"/>
      <c r="Q17" s="103"/>
      <c r="R17" s="103"/>
    </row>
    <row r="18" spans="1:22" s="26" customFormat="1" ht="15" customHeight="1" x14ac:dyDescent="0.2">
      <c r="B18" s="58" t="s">
        <v>66</v>
      </c>
      <c r="C18" s="111">
        <v>723.36660600000039</v>
      </c>
      <c r="D18" s="111">
        <v>878.14912100000083</v>
      </c>
      <c r="E18" s="111">
        <v>789.71922499999982</v>
      </c>
      <c r="F18" s="112">
        <f t="shared" si="2"/>
        <v>0.93071215623457804</v>
      </c>
      <c r="G18" s="116">
        <f t="shared" si="3"/>
        <v>66.352618999999436</v>
      </c>
      <c r="H18" s="114">
        <f t="shared" si="4"/>
        <v>9.1727511955396235</v>
      </c>
      <c r="I18" s="114"/>
      <c r="J18" s="111">
        <v>1470.353063</v>
      </c>
      <c r="K18" s="111">
        <v>1667.8683460000002</v>
      </c>
      <c r="L18" s="82">
        <f t="shared" si="5"/>
        <v>0.9349047624584399</v>
      </c>
      <c r="M18" s="103"/>
      <c r="N18" s="103"/>
      <c r="O18" s="103"/>
      <c r="P18" s="103"/>
      <c r="Q18" s="103"/>
      <c r="R18" s="103"/>
    </row>
    <row r="19" spans="1:22" s="26" customFormat="1" ht="15" customHeight="1" x14ac:dyDescent="0.2">
      <c r="B19" s="58" t="s">
        <v>67</v>
      </c>
      <c r="C19" s="111">
        <v>466.02864899999992</v>
      </c>
      <c r="D19" s="111">
        <v>853.67591400000026</v>
      </c>
      <c r="E19" s="111">
        <v>646.56396399999994</v>
      </c>
      <c r="F19" s="112">
        <f t="shared" si="2"/>
        <v>0.76199859649866841</v>
      </c>
      <c r="G19" s="116">
        <f t="shared" si="3"/>
        <v>180.53531500000003</v>
      </c>
      <c r="H19" s="114">
        <f t="shared" si="4"/>
        <v>38.739102282100269</v>
      </c>
      <c r="I19" s="114"/>
      <c r="J19" s="111">
        <v>1049.9069809999999</v>
      </c>
      <c r="K19" s="111">
        <v>1500.2398779999999</v>
      </c>
      <c r="L19" s="82">
        <f t="shared" si="5"/>
        <v>0.84094251811663601</v>
      </c>
      <c r="M19" s="103"/>
      <c r="N19" s="103"/>
      <c r="O19" s="103"/>
      <c r="P19" s="103"/>
      <c r="Q19" s="103"/>
      <c r="R19" s="103"/>
    </row>
    <row r="20" spans="1:22" s="26" customFormat="1" ht="15" customHeight="1" x14ac:dyDescent="0.2">
      <c r="B20" s="58" t="s">
        <v>68</v>
      </c>
      <c r="C20" s="111">
        <v>608.74042799999961</v>
      </c>
      <c r="D20" s="111">
        <v>681.70615000000009</v>
      </c>
      <c r="E20" s="111">
        <v>746.23772599999995</v>
      </c>
      <c r="F20" s="112">
        <f t="shared" si="2"/>
        <v>0.87946766526932207</v>
      </c>
      <c r="G20" s="116">
        <f t="shared" si="3"/>
        <v>137.49729800000034</v>
      </c>
      <c r="H20" s="114">
        <f t="shared" si="4"/>
        <v>22.587180294849816</v>
      </c>
      <c r="I20" s="114"/>
      <c r="J20" s="111">
        <v>1390.8764430000003</v>
      </c>
      <c r="K20" s="111">
        <v>1427.9438759999998</v>
      </c>
      <c r="L20" s="82">
        <f t="shared" si="5"/>
        <v>0.80041781079270136</v>
      </c>
      <c r="M20" s="103"/>
      <c r="N20" s="103"/>
      <c r="O20" s="103"/>
      <c r="P20" s="103"/>
      <c r="Q20" s="103"/>
      <c r="R20" s="103"/>
    </row>
    <row r="21" spans="1:22" s="26" customFormat="1" ht="15" customHeight="1" x14ac:dyDescent="0.2">
      <c r="B21" s="58" t="s">
        <v>70</v>
      </c>
      <c r="C21" s="111">
        <v>471.76373099999995</v>
      </c>
      <c r="D21" s="111">
        <v>658.97971199999995</v>
      </c>
      <c r="E21" s="111">
        <v>620.57360000000017</v>
      </c>
      <c r="F21" s="112">
        <f t="shared" si="2"/>
        <v>0.73136802938823575</v>
      </c>
      <c r="G21" s="116">
        <f t="shared" si="3"/>
        <v>148.80986900000022</v>
      </c>
      <c r="H21" s="114">
        <f t="shared" si="4"/>
        <v>31.543304247778263</v>
      </c>
      <c r="I21" s="114"/>
      <c r="J21" s="111">
        <v>928.82915500000001</v>
      </c>
      <c r="K21" s="111">
        <v>1279.553312</v>
      </c>
      <c r="L21" s="82">
        <f t="shared" si="5"/>
        <v>0.71723915624229373</v>
      </c>
      <c r="M21" s="103"/>
      <c r="N21" s="103"/>
      <c r="O21" s="103"/>
      <c r="P21" s="103"/>
      <c r="Q21" s="138"/>
      <c r="R21" s="138"/>
    </row>
    <row r="22" spans="1:22" s="26" customFormat="1" ht="15" customHeight="1" x14ac:dyDescent="0.2">
      <c r="B22" s="58" t="s">
        <v>69</v>
      </c>
      <c r="C22" s="111">
        <v>268.43365799999987</v>
      </c>
      <c r="D22" s="111">
        <v>557.57961499999988</v>
      </c>
      <c r="E22" s="111">
        <v>386.73693500000002</v>
      </c>
      <c r="F22" s="112">
        <f t="shared" si="2"/>
        <v>0.45578321417894052</v>
      </c>
      <c r="G22" s="116">
        <f t="shared" si="3"/>
        <v>118.30327700000015</v>
      </c>
      <c r="H22" s="114">
        <f t="shared" si="4"/>
        <v>44.07170020385454</v>
      </c>
      <c r="I22" s="114"/>
      <c r="J22" s="111">
        <v>640.99685999999974</v>
      </c>
      <c r="K22" s="111">
        <v>944.31655000000001</v>
      </c>
      <c r="L22" s="82">
        <f t="shared" si="5"/>
        <v>0.52932597586651686</v>
      </c>
      <c r="M22" s="103"/>
      <c r="N22" s="103"/>
      <c r="O22" s="138"/>
      <c r="P22" s="138"/>
      <c r="Q22" s="103"/>
      <c r="R22" s="103"/>
      <c r="S22" s="106"/>
      <c r="T22" s="106"/>
    </row>
    <row r="23" spans="1:22" s="26" customFormat="1" ht="15" customHeight="1" x14ac:dyDescent="0.2">
      <c r="B23" s="58" t="s">
        <v>71</v>
      </c>
      <c r="C23" s="111">
        <v>284.17122999999998</v>
      </c>
      <c r="D23" s="111">
        <v>311.79514800000004</v>
      </c>
      <c r="E23" s="111">
        <v>289.20073099999996</v>
      </c>
      <c r="F23" s="112">
        <f t="shared" si="2"/>
        <v>0.34083333343395078</v>
      </c>
      <c r="G23" s="116">
        <f t="shared" si="3"/>
        <v>5.029500999999982</v>
      </c>
      <c r="H23" s="114">
        <f t="shared" si="4"/>
        <v>1.7698839534177977</v>
      </c>
      <c r="I23" s="114"/>
      <c r="J23" s="111">
        <v>579.89673699999992</v>
      </c>
      <c r="K23" s="111">
        <v>600.99587899999995</v>
      </c>
      <c r="L23" s="82">
        <f t="shared" si="5"/>
        <v>0.33688145161008781</v>
      </c>
      <c r="M23" s="138"/>
      <c r="N23" s="138"/>
      <c r="O23" s="103"/>
      <c r="P23" s="103"/>
      <c r="Q23" s="103"/>
      <c r="R23" s="103"/>
      <c r="U23" s="106"/>
      <c r="V23" s="106"/>
    </row>
    <row r="24" spans="1:22" s="106" customFormat="1" ht="15" customHeight="1" x14ac:dyDescent="0.2">
      <c r="A24" s="26"/>
      <c r="B24" s="1" t="s">
        <v>63</v>
      </c>
      <c r="C24" s="111">
        <v>1718.5867919999998</v>
      </c>
      <c r="D24" s="111">
        <v>2530.7682670000008</v>
      </c>
      <c r="E24" s="111">
        <v>1670.2868050000004</v>
      </c>
      <c r="F24" s="112">
        <f t="shared" si="2"/>
        <v>1.9684923256258768</v>
      </c>
      <c r="G24" s="116">
        <f t="shared" si="3"/>
        <v>-48.299986999999419</v>
      </c>
      <c r="H24" s="114">
        <f t="shared" si="4"/>
        <v>-2.810447934595754</v>
      </c>
      <c r="I24" s="114"/>
      <c r="J24" s="111">
        <v>3883.5115480000018</v>
      </c>
      <c r="K24" s="111">
        <v>4201.055072000001</v>
      </c>
      <c r="L24" s="112">
        <f t="shared" si="5"/>
        <v>2.3548539688893313</v>
      </c>
      <c r="M24" s="103"/>
      <c r="N24" s="103"/>
      <c r="O24" s="103"/>
      <c r="P24" s="103"/>
      <c r="Q24" s="103"/>
      <c r="R24" s="103"/>
      <c r="S24" s="26"/>
      <c r="T24" s="26"/>
      <c r="U24" s="26"/>
      <c r="V24" s="26"/>
    </row>
    <row r="25" spans="1:22" s="26" customFormat="1" ht="9.9499999999999993" customHeight="1" x14ac:dyDescent="0.2">
      <c r="B25" s="58"/>
      <c r="C25" s="81"/>
      <c r="D25" s="81"/>
      <c r="E25" s="81"/>
      <c r="F25" s="82"/>
      <c r="G25" s="83"/>
      <c r="H25" s="84"/>
      <c r="I25" s="84"/>
      <c r="J25" s="81"/>
      <c r="K25" s="81"/>
      <c r="L25" s="82"/>
      <c r="M25" s="103"/>
      <c r="N25" s="103"/>
      <c r="O25" s="103"/>
      <c r="P25" s="103"/>
      <c r="Q25" s="103"/>
      <c r="R25" s="103"/>
    </row>
    <row r="26" spans="1:22" s="27" customFormat="1" ht="15" customHeight="1" x14ac:dyDescent="0.2">
      <c r="A26" s="86" t="s">
        <v>53</v>
      </c>
      <c r="B26" s="87"/>
      <c r="C26" s="87">
        <f>SUM(C27:C33)</f>
        <v>5256.3503719999999</v>
      </c>
      <c r="D26" s="87">
        <f t="shared" ref="D26:E26" si="6">SUM(D27:D33)</f>
        <v>6792.3267009999981</v>
      </c>
      <c r="E26" s="87">
        <f t="shared" si="6"/>
        <v>5684.7134470000001</v>
      </c>
      <c r="F26" s="88">
        <f>E26/$E$46*100</f>
        <v>5.658863406017999</v>
      </c>
      <c r="G26" s="89">
        <f>E26-C26</f>
        <v>428.36307500000021</v>
      </c>
      <c r="H26" s="90">
        <f>(G26/C26)*100</f>
        <v>8.1494391485362758</v>
      </c>
      <c r="I26" s="90"/>
      <c r="J26" s="87">
        <f t="shared" ref="J26:K26" si="7">SUM(J27:J33)</f>
        <v>10960.248700000002</v>
      </c>
      <c r="K26" s="87">
        <f t="shared" si="7"/>
        <v>12477.040148</v>
      </c>
      <c r="L26" s="88">
        <f>K26/$K$46*100</f>
        <v>5.8661714346754286</v>
      </c>
    </row>
    <row r="27" spans="1:22" s="26" customFormat="1" x14ac:dyDescent="0.2">
      <c r="B27" s="59" t="s">
        <v>72</v>
      </c>
      <c r="C27" s="111">
        <v>508.3178999999999</v>
      </c>
      <c r="D27" s="111">
        <v>719.37775700000009</v>
      </c>
      <c r="E27" s="111">
        <v>852.92012999999997</v>
      </c>
      <c r="F27" s="112">
        <f>E27/$E$26*100</f>
        <v>15.003748877616907</v>
      </c>
      <c r="G27" s="116">
        <f>E27-C27</f>
        <v>344.60223000000008</v>
      </c>
      <c r="H27" s="114">
        <f>(G27/C27)*100</f>
        <v>67.79266085258854</v>
      </c>
      <c r="I27" s="114"/>
      <c r="J27" s="111">
        <v>1045.7054559999999</v>
      </c>
      <c r="K27" s="111">
        <v>1572.2978869999999</v>
      </c>
      <c r="L27" s="82">
        <f>K27/$K$26*100</f>
        <v>12.601529436066059</v>
      </c>
      <c r="M27" s="103"/>
      <c r="N27" s="103"/>
      <c r="O27" s="103"/>
      <c r="P27" s="103"/>
      <c r="Q27" s="103"/>
      <c r="R27" s="103"/>
    </row>
    <row r="28" spans="1:22" s="26" customFormat="1" ht="15" customHeight="1" x14ac:dyDescent="0.2">
      <c r="B28" s="58" t="s">
        <v>73</v>
      </c>
      <c r="C28" s="111">
        <v>350.69859799999995</v>
      </c>
      <c r="D28" s="111">
        <v>414.04682899999995</v>
      </c>
      <c r="E28" s="111">
        <v>331.37852999999984</v>
      </c>
      <c r="F28" s="112">
        <f t="shared" ref="F28:F33" si="8">E28/$E$26*100</f>
        <v>5.8292917152205552</v>
      </c>
      <c r="G28" s="116">
        <f t="shared" ref="G28:G33" si="9">E28-C28</f>
        <v>-19.320068000000106</v>
      </c>
      <c r="H28" s="114">
        <f t="shared" ref="H28:H33" si="10">(G28/C28)*100</f>
        <v>-5.5090234492468966</v>
      </c>
      <c r="I28" s="114"/>
      <c r="J28" s="111">
        <v>747.58863999999994</v>
      </c>
      <c r="K28" s="111">
        <v>745.42535899999996</v>
      </c>
      <c r="L28" s="82">
        <f t="shared" ref="L28:L33" si="11">K28/$K$26*100</f>
        <v>5.9743765360848622</v>
      </c>
      <c r="M28" s="103"/>
      <c r="N28" s="103"/>
      <c r="O28" s="103"/>
      <c r="P28" s="103"/>
      <c r="Q28" s="103"/>
      <c r="R28" s="103"/>
    </row>
    <row r="29" spans="1:22" s="26" customFormat="1" ht="15" customHeight="1" x14ac:dyDescent="0.2">
      <c r="B29" s="58" t="s">
        <v>74</v>
      </c>
      <c r="C29" s="111">
        <v>352.82953800000001</v>
      </c>
      <c r="D29" s="111">
        <v>260.72217000000006</v>
      </c>
      <c r="E29" s="111">
        <v>300.98340600000006</v>
      </c>
      <c r="F29" s="112">
        <f t="shared" si="8"/>
        <v>5.2946099888084657</v>
      </c>
      <c r="G29" s="116">
        <f t="shared" si="9"/>
        <v>-51.846131999999955</v>
      </c>
      <c r="H29" s="114">
        <f t="shared" si="10"/>
        <v>-14.694385366340828</v>
      </c>
      <c r="I29" s="114"/>
      <c r="J29" s="111">
        <v>646.08712800000001</v>
      </c>
      <c r="K29" s="111">
        <v>561.70557599999972</v>
      </c>
      <c r="L29" s="82">
        <f t="shared" si="11"/>
        <v>4.5019136697258926</v>
      </c>
      <c r="M29" s="103"/>
      <c r="N29" s="103"/>
      <c r="O29" s="103"/>
      <c r="P29" s="103"/>
      <c r="Q29" s="103"/>
      <c r="R29" s="103"/>
    </row>
    <row r="30" spans="1:22" s="26" customFormat="1" ht="15" customHeight="1" x14ac:dyDescent="0.2">
      <c r="B30" s="1" t="s">
        <v>179</v>
      </c>
      <c r="C30" s="111">
        <v>631.25678099999982</v>
      </c>
      <c r="D30" s="111">
        <v>284.94859700000001</v>
      </c>
      <c r="E30" s="111">
        <v>244.04413199999999</v>
      </c>
      <c r="F30" s="112">
        <f t="shared" si="8"/>
        <v>4.2929891590013156</v>
      </c>
      <c r="G30" s="116">
        <f t="shared" si="9"/>
        <v>-387.21264899999983</v>
      </c>
      <c r="H30" s="114">
        <f t="shared" si="10"/>
        <v>-61.339958738597687</v>
      </c>
      <c r="I30" s="114"/>
      <c r="J30" s="111">
        <v>1556.3899630000005</v>
      </c>
      <c r="K30" s="111">
        <v>528.99272899999983</v>
      </c>
      <c r="L30" s="112">
        <f t="shared" si="11"/>
        <v>4.2397293166103536</v>
      </c>
      <c r="M30" s="103"/>
      <c r="N30" s="103"/>
      <c r="O30" s="103"/>
      <c r="P30" s="103"/>
      <c r="Q30" s="103"/>
      <c r="R30" s="103"/>
    </row>
    <row r="31" spans="1:22" s="26" customFormat="1" ht="15" customHeight="1" x14ac:dyDescent="0.2">
      <c r="B31" s="1" t="s">
        <v>75</v>
      </c>
      <c r="C31" s="111">
        <v>49.097655000000003</v>
      </c>
      <c r="D31" s="111">
        <v>94.544247000000013</v>
      </c>
      <c r="E31" s="111">
        <v>62.070452999999986</v>
      </c>
      <c r="F31" s="112">
        <f t="shared" si="8"/>
        <v>1.0918835853152193</v>
      </c>
      <c r="G31" s="116">
        <f t="shared" si="9"/>
        <v>12.972797999999983</v>
      </c>
      <c r="H31" s="114">
        <f t="shared" si="10"/>
        <v>26.422439116491375</v>
      </c>
      <c r="I31" s="114"/>
      <c r="J31" s="111">
        <v>108.30256800000001</v>
      </c>
      <c r="K31" s="111">
        <v>156.61470000000006</v>
      </c>
      <c r="L31" s="112">
        <f t="shared" si="11"/>
        <v>1.25522317907348</v>
      </c>
      <c r="M31" s="103"/>
      <c r="N31" s="103"/>
      <c r="O31" s="103"/>
      <c r="P31" s="103"/>
      <c r="Q31" s="138"/>
      <c r="R31" s="138"/>
    </row>
    <row r="32" spans="1:22" s="26" customFormat="1" ht="15" customHeight="1" x14ac:dyDescent="0.2">
      <c r="B32" s="1" t="s">
        <v>76</v>
      </c>
      <c r="C32" s="111">
        <v>1.208769</v>
      </c>
      <c r="D32" s="111">
        <v>3.4654690000000001</v>
      </c>
      <c r="E32" s="111">
        <v>1.5396880000000002</v>
      </c>
      <c r="F32" s="112">
        <f t="shared" si="8"/>
        <v>2.7084707335820798E-2</v>
      </c>
      <c r="G32" s="116">
        <f t="shared" si="9"/>
        <v>0.33091900000000019</v>
      </c>
      <c r="H32" s="114">
        <f t="shared" si="10"/>
        <v>27.376529345143712</v>
      </c>
      <c r="I32" s="114"/>
      <c r="J32" s="111">
        <v>24.041021999999998</v>
      </c>
      <c r="K32" s="111">
        <v>5.0051570000000005</v>
      </c>
      <c r="L32" s="112">
        <f t="shared" si="11"/>
        <v>4.0114938644341055E-2</v>
      </c>
      <c r="M32" s="138"/>
      <c r="N32" s="138"/>
      <c r="O32" s="138"/>
      <c r="P32" s="138"/>
      <c r="Q32" s="103"/>
      <c r="R32" s="103"/>
      <c r="S32" s="106"/>
      <c r="T32" s="106"/>
      <c r="U32" s="106"/>
      <c r="V32" s="106"/>
    </row>
    <row r="33" spans="1:22" s="106" customFormat="1" ht="15" customHeight="1" x14ac:dyDescent="0.2">
      <c r="A33" s="26"/>
      <c r="B33" s="1" t="s">
        <v>136</v>
      </c>
      <c r="C33" s="111">
        <v>3362.941131</v>
      </c>
      <c r="D33" s="111">
        <v>5015.221631999998</v>
      </c>
      <c r="E33" s="111">
        <v>3891.7771080000002</v>
      </c>
      <c r="F33" s="112">
        <f t="shared" si="8"/>
        <v>68.460391966701721</v>
      </c>
      <c r="G33" s="116">
        <f t="shared" si="9"/>
        <v>528.83597700000018</v>
      </c>
      <c r="H33" s="114">
        <f t="shared" si="10"/>
        <v>15.725400963017933</v>
      </c>
      <c r="I33" s="114"/>
      <c r="J33" s="111">
        <v>6832.1339230000012</v>
      </c>
      <c r="K33" s="111">
        <v>8906.9987400000009</v>
      </c>
      <c r="L33" s="112">
        <f t="shared" si="11"/>
        <v>71.387112923795016</v>
      </c>
      <c r="M33" s="103"/>
      <c r="N33" s="103"/>
      <c r="O33" s="103"/>
      <c r="P33" s="103"/>
      <c r="Q33" s="103"/>
      <c r="R33" s="103"/>
      <c r="S33" s="26"/>
      <c r="T33" s="26"/>
      <c r="U33" s="26"/>
      <c r="V33" s="26"/>
    </row>
    <row r="34" spans="1:22" s="26" customFormat="1" ht="9.9499999999999993" customHeight="1" x14ac:dyDescent="0.2">
      <c r="B34" s="58"/>
      <c r="C34" s="81"/>
      <c r="D34" s="81"/>
      <c r="E34" s="81"/>
      <c r="F34" s="82"/>
      <c r="G34" s="83"/>
      <c r="H34" s="84"/>
      <c r="I34" s="84"/>
      <c r="J34" s="81"/>
      <c r="K34" s="81"/>
      <c r="L34" s="82"/>
      <c r="M34" s="103"/>
      <c r="N34" s="103"/>
      <c r="O34" s="137"/>
      <c r="P34" s="127"/>
      <c r="Q34" s="127"/>
      <c r="R34" s="127"/>
      <c r="S34" s="27"/>
      <c r="T34" s="27"/>
    </row>
    <row r="35" spans="1:22" s="27" customFormat="1" ht="15" customHeight="1" x14ac:dyDescent="0.2">
      <c r="A35" s="86" t="s">
        <v>54</v>
      </c>
      <c r="B35" s="87"/>
      <c r="C35" s="87">
        <f>SUM(C36:C42)</f>
        <v>9276.7153960000014</v>
      </c>
      <c r="D35" s="87">
        <f t="shared" ref="D35:E35" si="12">SUM(D36:D42)</f>
        <v>9934.7685769999989</v>
      </c>
      <c r="E35" s="87">
        <f t="shared" si="12"/>
        <v>8228.7586480000009</v>
      </c>
      <c r="F35" s="88">
        <f>E35/$E$46*100</f>
        <v>8.1913400955496485</v>
      </c>
      <c r="G35" s="89">
        <f>E35-C35</f>
        <v>-1047.9567480000005</v>
      </c>
      <c r="H35" s="90">
        <f>(G35/C35)*100</f>
        <v>-11.296635751613829</v>
      </c>
      <c r="I35" s="90"/>
      <c r="J35" s="87">
        <f t="shared" ref="J35:K35" si="13">SUM(J36:J42)</f>
        <v>18305.386746</v>
      </c>
      <c r="K35" s="87">
        <f t="shared" si="13"/>
        <v>18163.527224999998</v>
      </c>
      <c r="L35" s="88">
        <f>K35/$K$46*100</f>
        <v>8.5397148118757862</v>
      </c>
      <c r="O35" s="26"/>
      <c r="P35" s="26"/>
      <c r="Q35" s="26"/>
      <c r="R35" s="26"/>
      <c r="S35" s="26"/>
      <c r="T35" s="26"/>
      <c r="U35" s="108"/>
      <c r="V35" s="108"/>
    </row>
    <row r="36" spans="1:22" s="26" customFormat="1" ht="15" customHeight="1" x14ac:dyDescent="0.2">
      <c r="B36" s="1" t="s">
        <v>77</v>
      </c>
      <c r="C36" s="111">
        <v>5279.9698850000013</v>
      </c>
      <c r="D36" s="111">
        <v>5437.7164469999998</v>
      </c>
      <c r="E36" s="111">
        <v>3861.4630639999996</v>
      </c>
      <c r="F36" s="112">
        <f>E36/$E$35*100</f>
        <v>46.926434826698042</v>
      </c>
      <c r="G36" s="116">
        <f>E36-C36</f>
        <v>-1418.5068210000018</v>
      </c>
      <c r="H36" s="114">
        <f>(G36/C36)*100</f>
        <v>-26.865812720445113</v>
      </c>
      <c r="I36" s="114"/>
      <c r="J36" s="111">
        <v>9776.1252970000005</v>
      </c>
      <c r="K36" s="111">
        <v>9299.1795110000021</v>
      </c>
      <c r="L36" s="82">
        <f>K36/$K$35*100</f>
        <v>51.196991618460288</v>
      </c>
      <c r="M36" s="103"/>
      <c r="N36" s="103"/>
      <c r="O36" s="103"/>
      <c r="P36" s="103"/>
      <c r="Q36" s="103"/>
      <c r="R36" s="103"/>
    </row>
    <row r="37" spans="1:22" s="26" customFormat="1" ht="15" customHeight="1" x14ac:dyDescent="0.2">
      <c r="B37" s="1" t="s">
        <v>135</v>
      </c>
      <c r="C37" s="111">
        <v>939.12730499999998</v>
      </c>
      <c r="D37" s="111">
        <v>1401.3017049999999</v>
      </c>
      <c r="E37" s="111">
        <v>1642.7205620000004</v>
      </c>
      <c r="F37" s="112">
        <f t="shared" ref="F37:F42" si="14">E37/$E$35*100</f>
        <v>19.963163731862078</v>
      </c>
      <c r="G37" s="116">
        <f t="shared" ref="G37:G42" si="15">E37-C37</f>
        <v>703.59325700000045</v>
      </c>
      <c r="H37" s="114">
        <f t="shared" ref="H37:H42" si="16">(G37/C37)*100</f>
        <v>74.919902046719898</v>
      </c>
      <c r="I37" s="114"/>
      <c r="J37" s="111">
        <v>2420.2200370000005</v>
      </c>
      <c r="K37" s="111">
        <v>3044.0222669999989</v>
      </c>
      <c r="L37" s="82">
        <f t="shared" ref="L37:L42" si="17">K37/$K$35*100</f>
        <v>16.758982048433047</v>
      </c>
      <c r="M37" s="103"/>
      <c r="N37" s="103"/>
      <c r="O37" s="103"/>
      <c r="P37" s="103"/>
      <c r="Q37" s="103"/>
      <c r="R37" s="103"/>
    </row>
    <row r="38" spans="1:22" s="26" customFormat="1" ht="15" customHeight="1" x14ac:dyDescent="0.2">
      <c r="B38" s="1" t="s">
        <v>79</v>
      </c>
      <c r="C38" s="111">
        <v>536.62107000000003</v>
      </c>
      <c r="D38" s="111">
        <v>836.75045299999999</v>
      </c>
      <c r="E38" s="111">
        <v>848.04724199999998</v>
      </c>
      <c r="F38" s="112">
        <f t="shared" si="14"/>
        <v>10.305895193634314</v>
      </c>
      <c r="G38" s="116">
        <f t="shared" si="15"/>
        <v>311.42617199999995</v>
      </c>
      <c r="H38" s="114">
        <f t="shared" si="16"/>
        <v>58.034652273344378</v>
      </c>
      <c r="I38" s="114"/>
      <c r="J38" s="111">
        <v>988.83525399999996</v>
      </c>
      <c r="K38" s="111">
        <v>1684.797695</v>
      </c>
      <c r="L38" s="82">
        <f t="shared" si="17"/>
        <v>9.2757187198809632</v>
      </c>
      <c r="M38" s="103"/>
      <c r="N38" s="103"/>
      <c r="O38" s="103"/>
      <c r="P38" s="103"/>
      <c r="Q38" s="103"/>
      <c r="R38" s="103"/>
    </row>
    <row r="39" spans="1:22" s="26" customFormat="1" ht="15" customHeight="1" x14ac:dyDescent="0.2">
      <c r="B39" s="1" t="s">
        <v>137</v>
      </c>
      <c r="C39" s="111">
        <v>156.06711899999993</v>
      </c>
      <c r="D39" s="111">
        <v>263.97671600000001</v>
      </c>
      <c r="E39" s="111">
        <v>216.68223200000006</v>
      </c>
      <c r="F39" s="112">
        <f t="shared" si="14"/>
        <v>2.6332311016639753</v>
      </c>
      <c r="G39" s="116">
        <f t="shared" si="15"/>
        <v>60.615113000000122</v>
      </c>
      <c r="H39" s="114">
        <f t="shared" si="16"/>
        <v>38.839131130497869</v>
      </c>
      <c r="I39" s="114"/>
      <c r="J39" s="111">
        <v>313.6801099999999</v>
      </c>
      <c r="K39" s="111">
        <v>480.65894800000007</v>
      </c>
      <c r="L39" s="82">
        <f t="shared" si="17"/>
        <v>2.6462863850498626</v>
      </c>
      <c r="M39" s="103"/>
      <c r="N39" s="103"/>
      <c r="O39" s="103"/>
      <c r="P39" s="103"/>
      <c r="Q39" s="103"/>
      <c r="R39" s="103"/>
    </row>
    <row r="40" spans="1:22" s="26" customFormat="1" ht="15" customHeight="1" x14ac:dyDescent="0.2">
      <c r="B40" s="1" t="s">
        <v>180</v>
      </c>
      <c r="C40" s="111">
        <v>0</v>
      </c>
      <c r="D40" s="111">
        <v>0</v>
      </c>
      <c r="E40" s="111">
        <v>221.86018999999999</v>
      </c>
      <c r="F40" s="112">
        <f t="shared" si="14"/>
        <v>2.6961562428851051</v>
      </c>
      <c r="G40" s="116">
        <f t="shared" si="15"/>
        <v>221.86018999999999</v>
      </c>
      <c r="H40" s="114" t="e">
        <f t="shared" si="16"/>
        <v>#DIV/0!</v>
      </c>
      <c r="I40" s="114"/>
      <c r="J40" s="111">
        <v>28.446110000000001</v>
      </c>
      <c r="K40" s="111">
        <v>221.86018999999999</v>
      </c>
      <c r="L40" s="82">
        <f t="shared" si="17"/>
        <v>1.221459836802155</v>
      </c>
      <c r="M40" s="103"/>
      <c r="N40" s="103"/>
      <c r="O40" s="103"/>
      <c r="P40" s="103"/>
      <c r="Q40" s="103"/>
      <c r="R40" s="103"/>
      <c r="U40" s="106"/>
      <c r="V40" s="106"/>
    </row>
    <row r="41" spans="1:22" s="26" customFormat="1" ht="15" customHeight="1" x14ac:dyDescent="0.2">
      <c r="B41" s="1" t="s">
        <v>80</v>
      </c>
      <c r="C41" s="111">
        <v>36.905152999999999</v>
      </c>
      <c r="D41" s="111">
        <v>24.899598000000001</v>
      </c>
      <c r="E41" s="111">
        <v>68.132608000000005</v>
      </c>
      <c r="F41" s="112">
        <f t="shared" si="14"/>
        <v>0.82798160590795333</v>
      </c>
      <c r="G41" s="116">
        <f t="shared" si="15"/>
        <v>31.227455000000006</v>
      </c>
      <c r="H41" s="114">
        <f t="shared" si="16"/>
        <v>84.615432972192266</v>
      </c>
      <c r="I41" s="114"/>
      <c r="J41" s="111">
        <v>110.83028300000001</v>
      </c>
      <c r="K41" s="111">
        <v>93.032205999999988</v>
      </c>
      <c r="L41" s="112">
        <f t="shared" si="17"/>
        <v>0.51219239989880327</v>
      </c>
      <c r="M41" s="138"/>
      <c r="N41" s="138"/>
      <c r="O41" s="138"/>
      <c r="P41" s="138"/>
      <c r="Q41" s="103"/>
      <c r="R41" s="103"/>
    </row>
    <row r="42" spans="1:22" s="106" customFormat="1" ht="15" customHeight="1" x14ac:dyDescent="0.2">
      <c r="A42" s="26"/>
      <c r="B42" s="1" t="s">
        <v>78</v>
      </c>
      <c r="C42" s="111">
        <v>2328.0248640000004</v>
      </c>
      <c r="D42" s="111">
        <v>1970.123658</v>
      </c>
      <c r="E42" s="111">
        <v>1369.8527500000002</v>
      </c>
      <c r="F42" s="112">
        <f t="shared" si="14"/>
        <v>16.647137297348525</v>
      </c>
      <c r="G42" s="116">
        <f t="shared" si="15"/>
        <v>-958.17211400000019</v>
      </c>
      <c r="H42" s="114">
        <f t="shared" si="16"/>
        <v>-41.158156376116786</v>
      </c>
      <c r="I42" s="114"/>
      <c r="J42" s="111">
        <v>4667.2496550000005</v>
      </c>
      <c r="K42" s="111">
        <v>3339.976408</v>
      </c>
      <c r="L42" s="112">
        <f t="shared" si="17"/>
        <v>18.388368991474895</v>
      </c>
      <c r="M42" s="103"/>
      <c r="N42" s="103"/>
      <c r="O42" s="103"/>
      <c r="P42" s="103"/>
      <c r="Q42" s="103"/>
      <c r="R42" s="103"/>
      <c r="S42" s="26"/>
      <c r="T42" s="26"/>
      <c r="U42" s="26"/>
      <c r="V42" s="26"/>
    </row>
    <row r="43" spans="1:22" s="26" customFormat="1" ht="9.9499999999999993" customHeight="1" x14ac:dyDescent="0.2">
      <c r="B43" s="58"/>
      <c r="C43" s="81"/>
      <c r="D43" s="81"/>
      <c r="E43" s="81"/>
      <c r="F43" s="82"/>
      <c r="G43" s="83"/>
      <c r="H43" s="84"/>
      <c r="I43" s="84"/>
      <c r="J43" s="81"/>
      <c r="K43" s="81"/>
      <c r="L43" s="82"/>
      <c r="M43" s="103"/>
      <c r="N43" s="103"/>
      <c r="O43" s="103"/>
      <c r="P43" s="103"/>
      <c r="Q43" s="103"/>
      <c r="R43" s="103"/>
    </row>
    <row r="44" spans="1:22" s="27" customFormat="1" ht="15" customHeight="1" x14ac:dyDescent="0.2">
      <c r="A44" s="86" t="s">
        <v>55</v>
      </c>
      <c r="B44" s="87"/>
      <c r="C44" s="87">
        <v>1712.9829290000002</v>
      </c>
      <c r="D44" s="87">
        <v>1962.1311260000004</v>
      </c>
      <c r="E44" s="87">
        <v>1692.2639469999999</v>
      </c>
      <c r="F44" s="88">
        <f>E44/$E$46*100</f>
        <v>1.6845687319658285</v>
      </c>
      <c r="G44" s="89">
        <f>E44-C44</f>
        <v>-20.718982000000324</v>
      </c>
      <c r="H44" s="90">
        <f>(G44/C44)*100</f>
        <v>-1.2095264727533266</v>
      </c>
      <c r="I44" s="90"/>
      <c r="J44" s="87">
        <v>2823.3980169999995</v>
      </c>
      <c r="K44" s="87">
        <v>3654.3950730000006</v>
      </c>
      <c r="L44" s="88">
        <f>K44/$K$46*100</f>
        <v>1.7181404991862201</v>
      </c>
    </row>
    <row r="45" spans="1:22" s="26" customFormat="1" ht="9.9499999999999993" customHeight="1" x14ac:dyDescent="0.2">
      <c r="B45" s="58"/>
      <c r="C45" s="81"/>
      <c r="D45" s="81"/>
      <c r="E45" s="81"/>
      <c r="F45" s="82"/>
      <c r="G45" s="83"/>
      <c r="H45" s="84"/>
      <c r="I45" s="84"/>
      <c r="J45" s="81"/>
      <c r="K45" s="81"/>
      <c r="L45" s="82"/>
    </row>
    <row r="46" spans="1:22" s="26" customFormat="1" ht="15" customHeight="1" x14ac:dyDescent="0.2">
      <c r="A46" s="48" t="s">
        <v>56</v>
      </c>
      <c r="B46" s="91"/>
      <c r="C46" s="91">
        <v>92699.896535000022</v>
      </c>
      <c r="D46" s="91">
        <v>112237.96900000001</v>
      </c>
      <c r="E46" s="91">
        <v>100456.806237</v>
      </c>
      <c r="F46" s="92">
        <v>100</v>
      </c>
      <c r="G46" s="93">
        <f>E46-C46</f>
        <v>7756.9097019999754</v>
      </c>
      <c r="H46" s="92">
        <f>(G46/C46)*100</f>
        <v>8.3677652208287583</v>
      </c>
      <c r="I46" s="94"/>
      <c r="J46" s="91">
        <v>187224.61691599997</v>
      </c>
      <c r="K46" s="91">
        <v>212694.77523699999</v>
      </c>
      <c r="L46" s="92">
        <v>100</v>
      </c>
    </row>
  </sheetData>
  <sortState xmlns:xlrd2="http://schemas.microsoft.com/office/spreadsheetml/2017/richdata2" ref="M6:R23">
    <sortCondition descending="1" ref="R6:R23"/>
  </sortState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0"/>
  <sheetViews>
    <sheetView view="pageBreakPreview" zoomScaleNormal="100" zoomScaleSheetLayoutView="100" workbookViewId="0">
      <pane xSplit="2" ySplit="4" topLeftCell="C5" activePane="bottomRight" state="frozen"/>
      <selection activeCell="H76" sqref="H76:L77"/>
      <selection pane="topRight" activeCell="H76" sqref="H76:L77"/>
      <selection pane="bottomLeft" activeCell="H76" sqref="H76:L77"/>
      <selection pane="bottomRight" activeCell="O17" sqref="O17"/>
    </sheetView>
  </sheetViews>
  <sheetFormatPr defaultColWidth="9.140625" defaultRowHeight="12.75" x14ac:dyDescent="0.2"/>
  <cols>
    <col min="1" max="1" width="1.42578125" style="25" customWidth="1"/>
    <col min="2" max="2" width="54.85546875" style="25" customWidth="1"/>
    <col min="3" max="5" width="8.5703125" style="25" bestFit="1" customWidth="1"/>
    <col min="6" max="6" width="6.5703125" style="25" bestFit="1" customWidth="1"/>
    <col min="7" max="7" width="11.85546875" style="25" customWidth="1"/>
    <col min="8" max="8" width="8.140625" style="25" bestFit="1" customWidth="1"/>
    <col min="9" max="9" width="0.85546875" style="25" customWidth="1"/>
    <col min="10" max="11" width="10" style="25" bestFit="1" customWidth="1"/>
    <col min="12" max="12" width="8.28515625" style="25" customWidth="1"/>
    <col min="13" max="16384" width="9.140625" style="25"/>
  </cols>
  <sheetData>
    <row r="1" spans="1:16" x14ac:dyDescent="0.2">
      <c r="A1" s="34" t="s">
        <v>132</v>
      </c>
    </row>
    <row r="3" spans="1:16" s="1" customFormat="1" ht="12" x14ac:dyDescent="0.2">
      <c r="A3" s="35"/>
      <c r="B3" s="17"/>
      <c r="C3" s="148" t="s">
        <v>122</v>
      </c>
      <c r="D3" s="148"/>
      <c r="E3" s="148"/>
      <c r="F3" s="17"/>
      <c r="G3" s="149" t="s">
        <v>106</v>
      </c>
      <c r="H3" s="149"/>
      <c r="I3" s="18"/>
      <c r="J3" s="148" t="s">
        <v>122</v>
      </c>
      <c r="K3" s="148"/>
      <c r="L3" s="148"/>
    </row>
    <row r="4" spans="1:16" s="26" customFormat="1" ht="24" x14ac:dyDescent="0.2">
      <c r="A4" s="36"/>
      <c r="B4" s="36" t="s">
        <v>81</v>
      </c>
      <c r="C4" s="21" t="s">
        <v>183</v>
      </c>
      <c r="D4" s="21" t="s">
        <v>171</v>
      </c>
      <c r="E4" s="21" t="s">
        <v>184</v>
      </c>
      <c r="F4" s="22" t="s">
        <v>116</v>
      </c>
      <c r="G4" s="21" t="s">
        <v>123</v>
      </c>
      <c r="H4" s="21" t="s">
        <v>2</v>
      </c>
      <c r="I4" s="24"/>
      <c r="J4" s="21" t="s">
        <v>185</v>
      </c>
      <c r="K4" s="21" t="s">
        <v>186</v>
      </c>
      <c r="L4" s="22" t="s">
        <v>116</v>
      </c>
    </row>
    <row r="5" spans="1:16" s="26" customFormat="1" ht="15" customHeight="1" x14ac:dyDescent="0.2">
      <c r="A5" s="53" t="s">
        <v>115</v>
      </c>
      <c r="B5" s="55"/>
      <c r="C5" s="55">
        <f>SUM(C6:C7)</f>
        <v>7856.9582279999995</v>
      </c>
      <c r="D5" s="55">
        <f t="shared" ref="D5:E5" si="0">SUM(D6:D7)</f>
        <v>13687.771866999999</v>
      </c>
      <c r="E5" s="55">
        <f t="shared" si="0"/>
        <v>10239.504951000001</v>
      </c>
      <c r="F5" s="56">
        <f>E5/E$36*100</f>
        <v>10.192942951862046</v>
      </c>
      <c r="G5" s="57">
        <f>E5-C5</f>
        <v>2382.5467230000013</v>
      </c>
      <c r="H5" s="57">
        <f>G5/C5*100</f>
        <v>30.324034490972242</v>
      </c>
      <c r="I5" s="57">
        <v>91343.749976999999</v>
      </c>
      <c r="J5" s="55">
        <f t="shared" ref="J5:K5" si="1">SUM(J6:J7)</f>
        <v>17532.827550999998</v>
      </c>
      <c r="K5" s="55">
        <f t="shared" si="1"/>
        <v>23927.276817999998</v>
      </c>
      <c r="L5" s="56">
        <f>K5/K$36*100</f>
        <v>11.249583724536008</v>
      </c>
      <c r="M5" s="28"/>
    </row>
    <row r="6" spans="1:16" s="26" customFormat="1" ht="15" customHeight="1" x14ac:dyDescent="0.2">
      <c r="A6" s="1"/>
      <c r="B6" s="59" t="s">
        <v>83</v>
      </c>
      <c r="C6" s="121">
        <v>7261.3862989999998</v>
      </c>
      <c r="D6" s="121">
        <v>12770.668917999999</v>
      </c>
      <c r="E6" s="121">
        <v>9919.1205630000004</v>
      </c>
      <c r="F6" s="122">
        <f>E6/E$36*100</f>
        <v>9.8740154446066963</v>
      </c>
      <c r="G6" s="123">
        <f t="shared" ref="G6:G36" si="2">E6-C6</f>
        <v>2657.7342640000006</v>
      </c>
      <c r="H6" s="123">
        <f t="shared" ref="H6:H36" si="3">G6/C6*100</f>
        <v>36.600921016500806</v>
      </c>
      <c r="I6" s="123">
        <v>-610.72689200000002</v>
      </c>
      <c r="J6" s="124">
        <v>15770.978496</v>
      </c>
      <c r="K6" s="124">
        <v>22689.789481</v>
      </c>
      <c r="L6" s="122">
        <f>K6/K$36*100</f>
        <v>10.667770026657863</v>
      </c>
    </row>
    <row r="7" spans="1:16" s="26" customFormat="1" ht="15" customHeight="1" x14ac:dyDescent="0.2">
      <c r="A7" s="1"/>
      <c r="B7" s="59" t="s">
        <v>84</v>
      </c>
      <c r="C7" s="144">
        <v>595.57192899999995</v>
      </c>
      <c r="D7" s="144">
        <v>917.10294899999997</v>
      </c>
      <c r="E7" s="144">
        <v>320.384388</v>
      </c>
      <c r="F7" s="116">
        <f>E7/E$36*100</f>
        <v>0.31892750725534896</v>
      </c>
      <c r="G7" s="123">
        <f t="shared" si="2"/>
        <v>-275.18754099999995</v>
      </c>
      <c r="H7" s="123">
        <f t="shared" si="3"/>
        <v>-46.20559291000432</v>
      </c>
      <c r="I7" s="123">
        <v>90733.023084999993</v>
      </c>
      <c r="J7" s="124">
        <v>1761.8490549999999</v>
      </c>
      <c r="K7" s="145">
        <v>1237.487337</v>
      </c>
      <c r="L7" s="116">
        <f>K7/K$36*100</f>
        <v>0.58181369787814552</v>
      </c>
    </row>
    <row r="8" spans="1:16" s="26" customFormat="1" ht="8.1" customHeight="1" x14ac:dyDescent="0.2">
      <c r="A8" s="1"/>
      <c r="B8" s="59"/>
      <c r="C8" s="100"/>
      <c r="D8" s="100"/>
      <c r="E8" s="100"/>
      <c r="F8" s="83"/>
      <c r="G8" s="62"/>
      <c r="H8" s="62"/>
      <c r="I8" s="62"/>
      <c r="J8" s="63"/>
      <c r="K8" s="101"/>
      <c r="L8" s="83"/>
    </row>
    <row r="9" spans="1:16" s="26" customFormat="1" ht="15" customHeight="1" x14ac:dyDescent="0.2">
      <c r="A9" s="53" t="s">
        <v>114</v>
      </c>
      <c r="B9" s="54"/>
      <c r="C9" s="55">
        <f>SUM(C10:C15)</f>
        <v>7044.7653070000006</v>
      </c>
      <c r="D9" s="55">
        <f t="shared" ref="D9:E9" si="4">SUM(D10:D15)</f>
        <v>10329.393167999999</v>
      </c>
      <c r="E9" s="55">
        <f t="shared" si="4"/>
        <v>8432.0036490000002</v>
      </c>
      <c r="F9" s="56">
        <f t="shared" ref="F9:F15" si="5">E9/E$36*100</f>
        <v>8.3936608825757659</v>
      </c>
      <c r="G9" s="57">
        <f t="shared" si="2"/>
        <v>1387.2383419999996</v>
      </c>
      <c r="H9" s="57">
        <f t="shared" si="3"/>
        <v>19.691760925258592</v>
      </c>
      <c r="I9" s="57"/>
      <c r="J9" s="55">
        <f t="shared" ref="J9:K9" si="6">SUM(J10:J15)</f>
        <v>15290.182156999999</v>
      </c>
      <c r="K9" s="55">
        <f t="shared" si="6"/>
        <v>18761.396817000001</v>
      </c>
      <c r="L9" s="56">
        <f t="shared" ref="L9:L15" si="7">K9/K$36*100</f>
        <v>8.8208075614902555</v>
      </c>
      <c r="M9" s="28"/>
    </row>
    <row r="10" spans="1:16" s="26" customFormat="1" ht="15" customHeight="1" x14ac:dyDescent="0.2">
      <c r="A10" s="58"/>
      <c r="B10" s="59" t="s">
        <v>85</v>
      </c>
      <c r="C10" s="121">
        <v>866.79970500000002</v>
      </c>
      <c r="D10" s="121">
        <v>1402.6303809999999</v>
      </c>
      <c r="E10" s="121">
        <v>1211.2295280000001</v>
      </c>
      <c r="F10" s="122">
        <f t="shared" si="5"/>
        <v>1.2057217160004468</v>
      </c>
      <c r="G10" s="123">
        <f t="shared" si="2"/>
        <v>344.42982300000006</v>
      </c>
      <c r="H10" s="123">
        <f t="shared" si="3"/>
        <v>39.735802978843886</v>
      </c>
      <c r="I10" s="123"/>
      <c r="J10" s="124">
        <v>1815.7981540000001</v>
      </c>
      <c r="K10" s="124">
        <v>2613.8599089999998</v>
      </c>
      <c r="L10" s="61">
        <f t="shared" si="7"/>
        <v>1.2289253020378363</v>
      </c>
      <c r="O10" s="131"/>
      <c r="P10" s="131"/>
    </row>
    <row r="11" spans="1:16" s="26" customFormat="1" ht="15" customHeight="1" x14ac:dyDescent="0.2">
      <c r="A11" s="58"/>
      <c r="B11" s="58" t="s">
        <v>86</v>
      </c>
      <c r="C11" s="121">
        <v>987.95551</v>
      </c>
      <c r="D11" s="121">
        <v>1612.098164</v>
      </c>
      <c r="E11" s="121">
        <v>1001.186865</v>
      </c>
      <c r="F11" s="122">
        <f t="shared" si="5"/>
        <v>0.99663417791520992</v>
      </c>
      <c r="G11" s="123">
        <f t="shared" si="2"/>
        <v>13.231355000000008</v>
      </c>
      <c r="H11" s="123">
        <f t="shared" si="3"/>
        <v>1.3392662793084689</v>
      </c>
      <c r="I11" s="123"/>
      <c r="J11" s="124">
        <v>2246.5509959999999</v>
      </c>
      <c r="K11" s="124">
        <v>2613.2850290000001</v>
      </c>
      <c r="L11" s="61">
        <f t="shared" si="7"/>
        <v>1.2286550180125899</v>
      </c>
      <c r="O11" s="131"/>
      <c r="P11" s="131"/>
    </row>
    <row r="12" spans="1:16" s="26" customFormat="1" ht="15" customHeight="1" x14ac:dyDescent="0.2">
      <c r="A12" s="58"/>
      <c r="B12" s="58" t="s">
        <v>87</v>
      </c>
      <c r="C12" s="121">
        <v>2281.683254</v>
      </c>
      <c r="D12" s="121">
        <v>3075.6043570000002</v>
      </c>
      <c r="E12" s="121">
        <v>2878.6253539999998</v>
      </c>
      <c r="F12" s="122">
        <f t="shared" si="5"/>
        <v>2.8655354095258425</v>
      </c>
      <c r="G12" s="123">
        <f t="shared" si="2"/>
        <v>596.94209999999975</v>
      </c>
      <c r="H12" s="123">
        <f t="shared" si="3"/>
        <v>26.162356188287987</v>
      </c>
      <c r="I12" s="123"/>
      <c r="J12" s="124">
        <v>4872.5407260000002</v>
      </c>
      <c r="K12" s="124">
        <v>5954.229711</v>
      </c>
      <c r="L12" s="61">
        <f t="shared" si="7"/>
        <v>2.799424529523757</v>
      </c>
      <c r="O12" s="132"/>
      <c r="P12" s="132"/>
    </row>
    <row r="13" spans="1:16" s="26" customFormat="1" ht="15" customHeight="1" x14ac:dyDescent="0.2">
      <c r="A13" s="58"/>
      <c r="B13" s="59" t="s">
        <v>88</v>
      </c>
      <c r="C13" s="121">
        <v>1672.168056</v>
      </c>
      <c r="D13" s="121">
        <v>2053.180899</v>
      </c>
      <c r="E13" s="121">
        <v>1795.5949049999999</v>
      </c>
      <c r="F13" s="122">
        <f t="shared" si="5"/>
        <v>1.7874298141270704</v>
      </c>
      <c r="G13" s="123">
        <f t="shared" si="2"/>
        <v>123.42684899999995</v>
      </c>
      <c r="H13" s="123">
        <f t="shared" si="3"/>
        <v>7.3812466729719626</v>
      </c>
      <c r="I13" s="123"/>
      <c r="J13" s="124">
        <v>3414.085333</v>
      </c>
      <c r="K13" s="124">
        <v>3848.7758039999999</v>
      </c>
      <c r="L13" s="61">
        <f t="shared" si="7"/>
        <v>1.8095300177032621</v>
      </c>
    </row>
    <row r="14" spans="1:16" s="26" customFormat="1" ht="15" customHeight="1" x14ac:dyDescent="0.2">
      <c r="A14" s="58"/>
      <c r="B14" s="59" t="s">
        <v>89</v>
      </c>
      <c r="C14" s="121">
        <v>1129.0210059999999</v>
      </c>
      <c r="D14" s="121">
        <v>2064.7951499999999</v>
      </c>
      <c r="E14" s="121">
        <v>1423.2434949999999</v>
      </c>
      <c r="F14" s="122">
        <f t="shared" si="5"/>
        <v>1.4167715939945886</v>
      </c>
      <c r="G14" s="123">
        <f t="shared" si="2"/>
        <v>294.222489</v>
      </c>
      <c r="H14" s="123">
        <f t="shared" si="3"/>
        <v>26.059965885169724</v>
      </c>
      <c r="I14" s="123"/>
      <c r="J14" s="124">
        <v>2721.1906269999999</v>
      </c>
      <c r="K14" s="124">
        <v>3488.0386450000001</v>
      </c>
      <c r="L14" s="61">
        <f t="shared" si="7"/>
        <v>1.6399268111374026</v>
      </c>
    </row>
    <row r="15" spans="1:16" s="26" customFormat="1" ht="15" customHeight="1" x14ac:dyDescent="0.2">
      <c r="A15" s="58"/>
      <c r="B15" s="59" t="s">
        <v>90</v>
      </c>
      <c r="C15" s="121">
        <v>107.137776</v>
      </c>
      <c r="D15" s="121">
        <v>121.084217</v>
      </c>
      <c r="E15" s="121">
        <v>122.123502</v>
      </c>
      <c r="F15" s="122">
        <f t="shared" si="5"/>
        <v>0.12156817101260761</v>
      </c>
      <c r="G15" s="123">
        <f t="shared" ref="G15" si="8">E15-C15</f>
        <v>14.985726</v>
      </c>
      <c r="H15" s="123">
        <f t="shared" ref="H15" si="9">G15/C15*100</f>
        <v>13.987340935656531</v>
      </c>
      <c r="I15" s="123">
        <v>26.627193808311965</v>
      </c>
      <c r="J15" s="124">
        <v>220.016321</v>
      </c>
      <c r="K15" s="124">
        <v>243.207719</v>
      </c>
      <c r="L15" s="61">
        <f t="shared" si="7"/>
        <v>0.11434588307540709</v>
      </c>
    </row>
    <row r="16" spans="1:16" s="26" customFormat="1" ht="8.1" customHeight="1" x14ac:dyDescent="0.2">
      <c r="A16" s="58"/>
      <c r="B16" s="59"/>
      <c r="C16" s="60"/>
      <c r="D16" s="60"/>
      <c r="E16" s="60"/>
      <c r="F16" s="61"/>
      <c r="G16" s="62"/>
      <c r="H16" s="62"/>
      <c r="I16" s="62"/>
      <c r="J16" s="63"/>
      <c r="K16" s="63"/>
      <c r="L16" s="61"/>
    </row>
    <row r="17" spans="1:13" s="26" customFormat="1" ht="15" customHeight="1" x14ac:dyDescent="0.2">
      <c r="A17" s="53" t="s">
        <v>113</v>
      </c>
      <c r="B17" s="54"/>
      <c r="C17" s="55">
        <f t="shared" ref="C17:E17" si="10">SUM(C18:C19)</f>
        <v>3910.4247459999997</v>
      </c>
      <c r="D17" s="55">
        <f t="shared" si="10"/>
        <v>1465.60582</v>
      </c>
      <c r="E17" s="64">
        <f t="shared" si="10"/>
        <v>5825.8034109999999</v>
      </c>
      <c r="F17" s="57">
        <f>E17/E$36*100</f>
        <v>5.79931179302638</v>
      </c>
      <c r="G17" s="57">
        <f t="shared" si="2"/>
        <v>1915.3786650000002</v>
      </c>
      <c r="H17" s="57">
        <f t="shared" si="3"/>
        <v>48.981345746629032</v>
      </c>
      <c r="I17" s="57"/>
      <c r="J17" s="55">
        <f t="shared" ref="J17" si="11">SUM(J18:J19)</f>
        <v>5225.1070540000001</v>
      </c>
      <c r="K17" s="55">
        <f t="shared" ref="K17" si="12">SUM(K18:K19)</f>
        <v>7291.4092309999996</v>
      </c>
      <c r="L17" s="56">
        <f>K17/K$36*100</f>
        <v>3.4281092344066186</v>
      </c>
      <c r="M17" s="28"/>
    </row>
    <row r="18" spans="1:13" s="26" customFormat="1" ht="15" customHeight="1" x14ac:dyDescent="0.2">
      <c r="A18" s="58"/>
      <c r="B18" s="59" t="s">
        <v>91</v>
      </c>
      <c r="C18" s="121">
        <v>3356.5223059999998</v>
      </c>
      <c r="D18" s="121">
        <v>976.07131800000002</v>
      </c>
      <c r="E18" s="124">
        <v>4942.8650289999996</v>
      </c>
      <c r="F18" s="123">
        <f>E18/E$36*100</f>
        <v>4.9203883879591794</v>
      </c>
      <c r="G18" s="123">
        <f t="shared" si="2"/>
        <v>1586.3427229999998</v>
      </c>
      <c r="H18" s="123">
        <f t="shared" si="3"/>
        <v>47.261498014308138</v>
      </c>
      <c r="I18" s="123">
        <f t="shared" ref="I18" si="13">H18/D18*100</f>
        <v>4.8420127856177961</v>
      </c>
      <c r="J18" s="124">
        <v>4266.3643549999997</v>
      </c>
      <c r="K18" s="124">
        <v>5918.9363469999998</v>
      </c>
      <c r="L18" s="61">
        <f>K18/K$36*100</f>
        <v>2.7828310970049404</v>
      </c>
    </row>
    <row r="19" spans="1:13" s="26" customFormat="1" ht="15" customHeight="1" x14ac:dyDescent="0.2">
      <c r="A19" s="58"/>
      <c r="B19" s="59" t="s">
        <v>92</v>
      </c>
      <c r="C19" s="121">
        <v>553.90243999999996</v>
      </c>
      <c r="D19" s="121">
        <v>489.53450199999997</v>
      </c>
      <c r="E19" s="121">
        <v>882.93838200000005</v>
      </c>
      <c r="F19" s="122">
        <f>E19/E$36*100</f>
        <v>0.87892340506720046</v>
      </c>
      <c r="G19" s="123">
        <f t="shared" si="2"/>
        <v>329.03594200000009</v>
      </c>
      <c r="H19" s="123">
        <f t="shared" si="3"/>
        <v>59.403230287268663</v>
      </c>
      <c r="I19" s="123"/>
      <c r="J19" s="124">
        <v>958.74269900000002</v>
      </c>
      <c r="K19" s="124">
        <v>1372.472884</v>
      </c>
      <c r="L19" s="61">
        <f>K19/K$36*100</f>
        <v>0.64527813740167839</v>
      </c>
    </row>
    <row r="20" spans="1:13" s="26" customFormat="1" ht="8.1" customHeight="1" x14ac:dyDescent="0.2">
      <c r="A20" s="58"/>
      <c r="B20" s="59"/>
      <c r="C20" s="60"/>
      <c r="D20" s="60"/>
      <c r="E20" s="60"/>
      <c r="F20" s="61"/>
      <c r="G20" s="62"/>
      <c r="H20" s="62"/>
      <c r="I20" s="62"/>
      <c r="J20" s="63"/>
      <c r="K20" s="63"/>
      <c r="L20" s="61"/>
    </row>
    <row r="21" spans="1:13" s="26" customFormat="1" ht="15" customHeight="1" x14ac:dyDescent="0.2">
      <c r="A21" s="53" t="s">
        <v>82</v>
      </c>
      <c r="B21" s="55"/>
      <c r="C21" s="64">
        <v>264.392111</v>
      </c>
      <c r="D21" s="64">
        <v>278.86239999999998</v>
      </c>
      <c r="E21" s="64">
        <v>363.91543899999999</v>
      </c>
      <c r="F21" s="56">
        <f>E21/E$36*100</f>
        <v>0.36226060993960169</v>
      </c>
      <c r="G21" s="57">
        <f t="shared" si="2"/>
        <v>99.523327999999992</v>
      </c>
      <c r="H21" s="57">
        <f t="shared" si="3"/>
        <v>37.642321332348679</v>
      </c>
      <c r="I21" s="57"/>
      <c r="J21" s="64">
        <v>493.40487000000002</v>
      </c>
      <c r="K21" s="64">
        <v>642.77783899999997</v>
      </c>
      <c r="L21" s="56">
        <f>K21/K$36*100</f>
        <v>0.30220668950789698</v>
      </c>
    </row>
    <row r="22" spans="1:13" s="26" customFormat="1" ht="8.1" customHeight="1" x14ac:dyDescent="0.2">
      <c r="A22" s="65"/>
      <c r="B22" s="66"/>
      <c r="C22" s="66"/>
      <c r="D22" s="66"/>
      <c r="E22" s="66"/>
      <c r="F22" s="67"/>
      <c r="G22" s="68"/>
      <c r="H22" s="68"/>
      <c r="I22" s="68"/>
      <c r="J22" s="69"/>
      <c r="K22" s="69"/>
      <c r="L22" s="67"/>
    </row>
    <row r="23" spans="1:13" s="26" customFormat="1" ht="15" customHeight="1" x14ac:dyDescent="0.2">
      <c r="A23" s="53" t="s">
        <v>112</v>
      </c>
      <c r="B23" s="55"/>
      <c r="C23" s="55">
        <f>SUM(C24:C31)</f>
        <v>48791.512309999998</v>
      </c>
      <c r="D23" s="55">
        <f t="shared" ref="D23:E23" si="14">SUM(D24:D31)</f>
        <v>58770.681153999998</v>
      </c>
      <c r="E23" s="55">
        <f t="shared" si="14"/>
        <v>55774.579289999994</v>
      </c>
      <c r="F23" s="56">
        <f t="shared" ref="F23:F31" si="15">E23/E$36*100</f>
        <v>55.520956099694565</v>
      </c>
      <c r="G23" s="57">
        <f t="shared" si="2"/>
        <v>6983.066979999996</v>
      </c>
      <c r="H23" s="57">
        <f t="shared" si="3"/>
        <v>14.312052751373297</v>
      </c>
      <c r="I23" s="57"/>
      <c r="J23" s="55">
        <f t="shared" ref="J23" si="16">SUM(J24:J31)</f>
        <v>97234.875477999987</v>
      </c>
      <c r="K23" s="55">
        <f t="shared" ref="K23" si="17">SUM(K24:K31)</f>
        <v>114545.26044400001</v>
      </c>
      <c r="L23" s="56">
        <f t="shared" ref="L23:L31" si="18">K23/K$36*100</f>
        <v>53.854289705219763</v>
      </c>
      <c r="M23" s="28"/>
    </row>
    <row r="24" spans="1:13" s="26" customFormat="1" ht="15" customHeight="1" x14ac:dyDescent="0.2">
      <c r="A24" s="58"/>
      <c r="B24" s="59" t="s">
        <v>93</v>
      </c>
      <c r="C24" s="121">
        <v>1192.679979</v>
      </c>
      <c r="D24" s="121">
        <v>1614.5052470000001</v>
      </c>
      <c r="E24" s="121">
        <v>1501.214469</v>
      </c>
      <c r="F24" s="122">
        <f t="shared" si="15"/>
        <v>1.4943880113591315</v>
      </c>
      <c r="G24" s="123">
        <f t="shared" si="2"/>
        <v>308.53449000000001</v>
      </c>
      <c r="H24" s="123">
        <f t="shared" si="3"/>
        <v>25.869008907040602</v>
      </c>
      <c r="I24" s="123"/>
      <c r="J24" s="124">
        <v>2102.956115</v>
      </c>
      <c r="K24" s="124">
        <v>3115.7197160000001</v>
      </c>
      <c r="L24" s="61">
        <f t="shared" si="18"/>
        <v>1.4648783509271621</v>
      </c>
    </row>
    <row r="25" spans="1:13" s="26" customFormat="1" ht="15" customHeight="1" x14ac:dyDescent="0.2">
      <c r="A25" s="58"/>
      <c r="B25" s="59" t="s">
        <v>94</v>
      </c>
      <c r="C25" s="121">
        <v>1364.334075</v>
      </c>
      <c r="D25" s="121">
        <v>1608.111981</v>
      </c>
      <c r="E25" s="121">
        <v>781.42193799999995</v>
      </c>
      <c r="F25" s="122">
        <f t="shared" si="15"/>
        <v>0.77786858578447293</v>
      </c>
      <c r="G25" s="123">
        <f t="shared" si="2"/>
        <v>-582.91213700000003</v>
      </c>
      <c r="H25" s="123">
        <f t="shared" si="3"/>
        <v>-42.725029571661182</v>
      </c>
      <c r="I25" s="123"/>
      <c r="J25" s="124">
        <v>3101.7950219999998</v>
      </c>
      <c r="K25" s="124">
        <v>2389.533919</v>
      </c>
      <c r="L25" s="61">
        <f t="shared" si="18"/>
        <v>1.1234568015774751</v>
      </c>
    </row>
    <row r="26" spans="1:13" s="26" customFormat="1" ht="15" customHeight="1" x14ac:dyDescent="0.2">
      <c r="A26" s="58"/>
      <c r="B26" s="59" t="s">
        <v>95</v>
      </c>
      <c r="C26" s="121">
        <v>6985.651038</v>
      </c>
      <c r="D26" s="121">
        <v>6356.3901910000004</v>
      </c>
      <c r="E26" s="121">
        <v>4886.9176420000003</v>
      </c>
      <c r="F26" s="122">
        <f t="shared" si="15"/>
        <v>4.8646954099562683</v>
      </c>
      <c r="G26" s="123">
        <f t="shared" si="2"/>
        <v>-2098.7333959999996</v>
      </c>
      <c r="H26" s="123">
        <f t="shared" si="3"/>
        <v>-30.043490357355001</v>
      </c>
      <c r="I26" s="123"/>
      <c r="J26" s="124">
        <v>13662.824263</v>
      </c>
      <c r="K26" s="124">
        <v>11243.307833000001</v>
      </c>
      <c r="L26" s="61">
        <f t="shared" si="18"/>
        <v>5.2861231877801824</v>
      </c>
    </row>
    <row r="27" spans="1:13" s="26" customFormat="1" ht="15" customHeight="1" x14ac:dyDescent="0.2">
      <c r="A27" s="58"/>
      <c r="B27" s="59" t="s">
        <v>96</v>
      </c>
      <c r="C27" s="121">
        <v>2754.2644759999998</v>
      </c>
      <c r="D27" s="121">
        <v>1854.3959150000001</v>
      </c>
      <c r="E27" s="121">
        <v>3835.6041519999999</v>
      </c>
      <c r="F27" s="122">
        <f t="shared" si="15"/>
        <v>3.8181625473449312</v>
      </c>
      <c r="G27" s="123">
        <f t="shared" si="2"/>
        <v>1081.3396760000001</v>
      </c>
      <c r="H27" s="123">
        <f t="shared" si="3"/>
        <v>39.260560684078619</v>
      </c>
      <c r="I27" s="123"/>
      <c r="J27" s="124">
        <v>4916.2053999999998</v>
      </c>
      <c r="K27" s="124">
        <v>5690.0000669999999</v>
      </c>
      <c r="L27" s="61">
        <f t="shared" si="18"/>
        <v>2.6751950350730462</v>
      </c>
    </row>
    <row r="28" spans="1:13" s="26" customFormat="1" ht="15" customHeight="1" x14ac:dyDescent="0.2">
      <c r="A28" s="58"/>
      <c r="B28" s="59" t="s">
        <v>97</v>
      </c>
      <c r="C28" s="121">
        <v>2229.1190040000001</v>
      </c>
      <c r="D28" s="121">
        <v>3555.1904669999999</v>
      </c>
      <c r="E28" s="121">
        <v>3478.6182960000001</v>
      </c>
      <c r="F28" s="122">
        <f t="shared" si="15"/>
        <v>3.4628000095813958</v>
      </c>
      <c r="G28" s="123">
        <f t="shared" si="2"/>
        <v>1249.499292</v>
      </c>
      <c r="H28" s="123">
        <f t="shared" si="3"/>
        <v>56.053503189280597</v>
      </c>
      <c r="I28" s="123"/>
      <c r="J28" s="124">
        <v>5109.6958640000003</v>
      </c>
      <c r="K28" s="124">
        <v>7033.808763</v>
      </c>
      <c r="L28" s="61">
        <f t="shared" si="18"/>
        <v>3.3069964954063482</v>
      </c>
    </row>
    <row r="29" spans="1:13" s="26" customFormat="1" ht="15" customHeight="1" x14ac:dyDescent="0.2">
      <c r="A29" s="58"/>
      <c r="B29" s="59" t="s">
        <v>98</v>
      </c>
      <c r="C29" s="121">
        <v>18410.296702</v>
      </c>
      <c r="D29" s="121">
        <v>24525.794699999999</v>
      </c>
      <c r="E29" s="121">
        <v>19418.156534999998</v>
      </c>
      <c r="F29" s="122">
        <f t="shared" si="15"/>
        <v>19.329856544700657</v>
      </c>
      <c r="G29" s="123">
        <f t="shared" si="2"/>
        <v>1007.8598329999986</v>
      </c>
      <c r="H29" s="123">
        <f t="shared" si="3"/>
        <v>5.4744355797943758</v>
      </c>
      <c r="I29" s="123"/>
      <c r="J29" s="124">
        <v>37956.352978000003</v>
      </c>
      <c r="K29" s="124">
        <v>43943.951235</v>
      </c>
      <c r="L29" s="61">
        <f t="shared" si="18"/>
        <v>20.660569205818266</v>
      </c>
    </row>
    <row r="30" spans="1:13" s="26" customFormat="1" ht="15" customHeight="1" x14ac:dyDescent="0.2">
      <c r="A30" s="58"/>
      <c r="B30" s="59" t="s">
        <v>99</v>
      </c>
      <c r="C30" s="121">
        <v>12574.629111</v>
      </c>
      <c r="D30" s="121">
        <v>15381.281499000001</v>
      </c>
      <c r="E30" s="121">
        <v>18223.582025</v>
      </c>
      <c r="F30" s="122">
        <f t="shared" si="15"/>
        <v>18.140714111502319</v>
      </c>
      <c r="G30" s="123">
        <f t="shared" si="2"/>
        <v>5648.9529139999995</v>
      </c>
      <c r="H30" s="123">
        <f t="shared" si="3"/>
        <v>44.923415745585878</v>
      </c>
      <c r="I30" s="123"/>
      <c r="J30" s="124">
        <v>23615.150689999999</v>
      </c>
      <c r="K30" s="124">
        <v>33604.863524</v>
      </c>
      <c r="L30" s="61">
        <f t="shared" si="18"/>
        <v>15.79957170389118</v>
      </c>
    </row>
    <row r="31" spans="1:13" s="26" customFormat="1" ht="15" customHeight="1" x14ac:dyDescent="0.2">
      <c r="A31" s="58"/>
      <c r="B31" s="59" t="s">
        <v>100</v>
      </c>
      <c r="C31" s="121">
        <v>3280.5379250000001</v>
      </c>
      <c r="D31" s="121">
        <v>3875.0111539999998</v>
      </c>
      <c r="E31" s="121">
        <v>3649.0642330000001</v>
      </c>
      <c r="F31" s="122">
        <f t="shared" si="15"/>
        <v>3.6324708794653935</v>
      </c>
      <c r="G31" s="123">
        <f t="shared" si="2"/>
        <v>368.52630799999997</v>
      </c>
      <c r="H31" s="123">
        <f t="shared" si="3"/>
        <v>11.23371582421197</v>
      </c>
      <c r="I31" s="123"/>
      <c r="J31" s="124">
        <v>6769.8951459999998</v>
      </c>
      <c r="K31" s="124">
        <v>7524.0753869999999</v>
      </c>
      <c r="L31" s="61">
        <f t="shared" si="18"/>
        <v>3.5374989247460951</v>
      </c>
    </row>
    <row r="32" spans="1:13" s="26" customFormat="1" ht="8.1" customHeight="1" x14ac:dyDescent="0.2">
      <c r="A32" s="58"/>
      <c r="B32" s="59"/>
      <c r="C32" s="121"/>
      <c r="D32" s="121"/>
      <c r="E32" s="121"/>
      <c r="F32" s="122"/>
      <c r="G32" s="123"/>
      <c r="H32" s="123"/>
      <c r="I32" s="123"/>
      <c r="J32" s="124"/>
      <c r="K32" s="124"/>
      <c r="L32" s="61"/>
    </row>
    <row r="33" spans="1:13" s="26" customFormat="1" ht="15" customHeight="1" x14ac:dyDescent="0.2">
      <c r="A33" s="53" t="s">
        <v>111</v>
      </c>
      <c r="B33" s="55"/>
      <c r="C33" s="64">
        <v>3.764348</v>
      </c>
      <c r="D33" s="64">
        <v>0</v>
      </c>
      <c r="E33" s="64">
        <v>0</v>
      </c>
      <c r="F33" s="64">
        <f>E33/E$36*100</f>
        <v>0</v>
      </c>
      <c r="G33" s="57">
        <f>E33-C33</f>
        <v>-3.764348</v>
      </c>
      <c r="H33" s="64">
        <f t="shared" si="3"/>
        <v>-100</v>
      </c>
      <c r="I33" s="64"/>
      <c r="J33" s="64">
        <v>7.8642019999999997</v>
      </c>
      <c r="K33" s="64">
        <v>0</v>
      </c>
      <c r="L33" s="64">
        <f>K33/K$36*100</f>
        <v>0</v>
      </c>
      <c r="M33" s="28"/>
    </row>
    <row r="34" spans="1:13" s="26" customFormat="1" ht="15" customHeight="1" x14ac:dyDescent="0.2">
      <c r="A34" s="70" t="s">
        <v>110</v>
      </c>
      <c r="B34" s="71"/>
      <c r="C34" s="72">
        <f>+C33+C23+C21+C17+C9+C5</f>
        <v>67871.817049999998</v>
      </c>
      <c r="D34" s="72">
        <f>+D33+D23+D21+D17+D9+D5</f>
        <v>84532.314408999999</v>
      </c>
      <c r="E34" s="72">
        <f>+E33+E23+E21+E17+E9+E5</f>
        <v>80635.806739999985</v>
      </c>
      <c r="F34" s="73">
        <f>E34/E$36*100</f>
        <v>80.269132337098341</v>
      </c>
      <c r="G34" s="74">
        <f t="shared" si="2"/>
        <v>12763.989689999988</v>
      </c>
      <c r="H34" s="74">
        <f t="shared" si="3"/>
        <v>18.80602324319235</v>
      </c>
      <c r="I34" s="74"/>
      <c r="J34" s="72">
        <f>+J33+J23+J21+J17+J9+J5</f>
        <v>135784.26131199999</v>
      </c>
      <c r="K34" s="72">
        <f>+K33+K23+K21+K17+K9+K5</f>
        <v>165168.12114900001</v>
      </c>
      <c r="L34" s="73">
        <f>K34/K$36*100</f>
        <v>77.654996915160552</v>
      </c>
    </row>
    <row r="35" spans="1:13" s="26" customFormat="1" ht="15" customHeight="1" x14ac:dyDescent="0.2">
      <c r="A35" s="70" t="s">
        <v>108</v>
      </c>
      <c r="B35" s="71"/>
      <c r="C35" s="72">
        <v>24828.079484999998</v>
      </c>
      <c r="D35" s="72">
        <v>27705.654590999999</v>
      </c>
      <c r="E35" s="72">
        <v>19820.999497000001</v>
      </c>
      <c r="F35" s="73">
        <f>E35/E$36*100</f>
        <v>19.730867662901652</v>
      </c>
      <c r="G35" s="74">
        <f t="shared" si="2"/>
        <v>-5007.0799879999977</v>
      </c>
      <c r="H35" s="74">
        <f t="shared" si="3"/>
        <v>-20.167004826229302</v>
      </c>
      <c r="I35" s="74"/>
      <c r="J35" s="72">
        <v>51440.355603999997</v>
      </c>
      <c r="K35" s="72">
        <v>47526.654088000003</v>
      </c>
      <c r="L35" s="73">
        <f>K35/K$36*100</f>
        <v>22.345003084839458</v>
      </c>
      <c r="M35" s="28"/>
    </row>
    <row r="36" spans="1:13" s="26" customFormat="1" ht="15" customHeight="1" x14ac:dyDescent="0.2">
      <c r="A36" s="50" t="s">
        <v>109</v>
      </c>
      <c r="B36" s="51"/>
      <c r="C36" s="75">
        <f>+C34+C35</f>
        <v>92699.896534999993</v>
      </c>
      <c r="D36" s="75">
        <f t="shared" ref="D36:E36" si="19">+D34+D35</f>
        <v>112237.969</v>
      </c>
      <c r="E36" s="75">
        <f t="shared" si="19"/>
        <v>100456.80623699998</v>
      </c>
      <c r="F36" s="76">
        <f>E36/E$36*100</f>
        <v>100</v>
      </c>
      <c r="G36" s="76">
        <f t="shared" si="2"/>
        <v>7756.9097019999899</v>
      </c>
      <c r="H36" s="76">
        <f t="shared" si="3"/>
        <v>8.3677652208287761</v>
      </c>
      <c r="I36" s="77"/>
      <c r="J36" s="75">
        <f>+J34+J35</f>
        <v>187224.61691599997</v>
      </c>
      <c r="K36" s="75">
        <f>+K34+K35</f>
        <v>212694.77523700002</v>
      </c>
      <c r="L36" s="76">
        <f>K36/K$36*100</f>
        <v>100</v>
      </c>
      <c r="M36" s="28"/>
    </row>
    <row r="37" spans="1:13" s="26" customFormat="1" x14ac:dyDescent="0.2">
      <c r="M37" s="28"/>
    </row>
    <row r="38" spans="1:13" s="26" customFormat="1" x14ac:dyDescent="0.2">
      <c r="C38" s="102"/>
      <c r="D38" s="102"/>
      <c r="E38" s="78"/>
      <c r="F38" s="78"/>
      <c r="G38" s="79"/>
      <c r="H38" s="79"/>
      <c r="J38" s="78"/>
      <c r="K38" s="78"/>
      <c r="L38" s="79"/>
    </row>
    <row r="39" spans="1:13" s="26" customFormat="1" x14ac:dyDescent="0.2">
      <c r="A39" s="27"/>
      <c r="B39" s="27"/>
      <c r="C39" s="80"/>
      <c r="D39" s="80"/>
      <c r="E39" s="79"/>
      <c r="G39" s="78"/>
      <c r="H39" s="78"/>
      <c r="K39" s="79"/>
    </row>
    <row r="40" spans="1:13" s="26" customFormat="1" x14ac:dyDescent="0.2"/>
  </sheetData>
  <mergeCells count="3">
    <mergeCell ref="C3:E3"/>
    <mergeCell ref="J3:L3"/>
    <mergeCell ref="G3:H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Appendix i</vt:lpstr>
      <vt:lpstr>Appendix ii-iii</vt:lpstr>
      <vt:lpstr>Appendix iv</vt:lpstr>
      <vt:lpstr>Appendix v</vt:lpstr>
      <vt:lpstr>Appendix vi</vt:lpstr>
      <vt:lpstr>'Appendix i'!Print_Area</vt:lpstr>
      <vt:lpstr>'Appendix ii-iii'!Print_Area</vt:lpstr>
      <vt:lpstr>'Appendix iv'!Print_Area</vt:lpstr>
      <vt:lpstr>'Appendix v'!Print_Area</vt:lpstr>
      <vt:lpstr>'Appendix vi'!Print_Area</vt:lpstr>
      <vt:lpstr>'Appendix 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Ainie Hamid</dc:creator>
  <cp:lastModifiedBy>Nurizzati Syafiqah Nor Hisam</cp:lastModifiedBy>
  <cp:lastPrinted>2023-11-14T04:23:03Z</cp:lastPrinted>
  <dcterms:created xsi:type="dcterms:W3CDTF">2020-06-23T08:33:49Z</dcterms:created>
  <dcterms:modified xsi:type="dcterms:W3CDTF">2024-03-18T00:50:46Z</dcterms:modified>
</cp:coreProperties>
</file>