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4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nurdiyana\Desktop\Jadual MLS Malaysia 2022\Jadual 2022\"/>
    </mc:Choice>
  </mc:AlternateContent>
  <xr:revisionPtr revIDLastSave="0" documentId="13_ncr:1_{FE72A9DE-C44F-437E-97E8-D9B5015592A7}" xr6:coauthVersionLast="36" xr6:coauthVersionMax="36" xr10:uidLastSave="{00000000-0000-0000-0000-000000000000}"/>
  <bookViews>
    <workbookView xWindow="10230" yWindow="-15" windowWidth="10275" windowHeight="7770" tabRatio="562" activeTab="88" xr2:uid="{00000000-000D-0000-FFFF-FFFF00000000}"/>
  </bookViews>
  <sheets>
    <sheet name="6.1" sheetId="51" r:id="rId1"/>
    <sheet name="6.2" sheetId="53" r:id="rId2"/>
    <sheet name="6.3 " sheetId="55" r:id="rId3"/>
    <sheet name="6.3  (2)" sheetId="126" r:id="rId4"/>
    <sheet name="6.4" sheetId="58" r:id="rId5"/>
    <sheet name="6.5 (3)" sheetId="59" r:id="rId6"/>
    <sheet name="6.5 (4)" sheetId="60" r:id="rId7"/>
    <sheet name="6.6 (5)" sheetId="61" r:id="rId8"/>
    <sheet name="6.6 (6)" sheetId="62" r:id="rId9"/>
    <sheet name="6.7" sheetId="63" r:id="rId10"/>
    <sheet name="6.7(n)" sheetId="1" state="hidden" r:id="rId11"/>
    <sheet name="6.8 (n)" sheetId="2" state="hidden" r:id="rId12"/>
    <sheet name="6.9 (n)" sheetId="3" state="hidden" r:id="rId13"/>
    <sheet name="6.8" sheetId="132" r:id="rId14"/>
    <sheet name="6.8 (2)" sheetId="133" r:id="rId15"/>
    <sheet name="6.9" sheetId="134" r:id="rId16"/>
    <sheet name="6.9 (2)" sheetId="135" r:id="rId17"/>
    <sheet name="6.10a" sheetId="136" r:id="rId18"/>
    <sheet name="6.10b " sheetId="137" r:id="rId19"/>
    <sheet name="6.10c " sheetId="138" r:id="rId20"/>
    <sheet name="6.10d " sheetId="139" r:id="rId21"/>
    <sheet name="6.10e" sheetId="140" r:id="rId22"/>
    <sheet name="6.11" sheetId="141" r:id="rId23"/>
    <sheet name="6.12" sheetId="142" r:id="rId24"/>
    <sheet name="6.13 " sheetId="92" r:id="rId25"/>
    <sheet name="6.14 " sheetId="129" r:id="rId26"/>
    <sheet name="6.15" sheetId="127" r:id="rId27"/>
    <sheet name="6.15 (2)" sheetId="128" r:id="rId28"/>
    <sheet name="6.16" sheetId="130" r:id="rId29"/>
    <sheet name="6.16 (2)" sheetId="144" r:id="rId30"/>
    <sheet name="6.17" sheetId="18" r:id="rId31"/>
    <sheet name="6.18" sheetId="64" r:id="rId32"/>
    <sheet name="6.19 " sheetId="65" r:id="rId33"/>
    <sheet name="6.20" sheetId="20" r:id="rId34"/>
    <sheet name="6.20 (samb.)" sheetId="21" r:id="rId35"/>
    <sheet name="6.21" sheetId="22" r:id="rId36"/>
    <sheet name="6.21 (2)" sheetId="99" r:id="rId37"/>
    <sheet name="6.21 (3)" sheetId="100" r:id="rId38"/>
    <sheet name="6.21 (samb.)" sheetId="23" r:id="rId39"/>
    <sheet name="6.22 (4)" sheetId="105" r:id="rId40"/>
    <sheet name="6.22 (5)" sheetId="106" r:id="rId41"/>
    <sheet name="6.22 (6)" sheetId="107" r:id="rId42"/>
    <sheet name="6.22 (samb.) " sheetId="108" r:id="rId43"/>
    <sheet name="6.23 (new)" sheetId="143" r:id="rId44"/>
    <sheet name="6.24" sheetId="26" r:id="rId45"/>
    <sheet name="6.24 (samb)" sheetId="27" r:id="rId46"/>
    <sheet name="6.25 (1)" sheetId="109" r:id="rId47"/>
    <sheet name="6.25 (samb) (2)" sheetId="110" r:id="rId48"/>
    <sheet name="6.25 (samb)2" sheetId="69" r:id="rId49"/>
    <sheet name="6.25 (samb)2 (2)" sheetId="111" r:id="rId50"/>
    <sheet name="6.26 (2)" sheetId="67" r:id="rId51"/>
    <sheet name="6.26 2 (samb)" sheetId="68" r:id="rId52"/>
    <sheet name="6.26 (samb)2 (3)" sheetId="112" r:id="rId53"/>
    <sheet name="6.27 (2)" sheetId="70" r:id="rId54"/>
    <sheet name="6.27 2 (samb) " sheetId="71" r:id="rId55"/>
    <sheet name="6.27 (samb) 2" sheetId="72" r:id="rId56"/>
    <sheet name="6.27 (samb) 3" sheetId="73" r:id="rId57"/>
    <sheet name="6.27 (samb) 4" sheetId="74" r:id="rId58"/>
    <sheet name="6.27 (samb) 5" sheetId="75" r:id="rId59"/>
    <sheet name="6.27 (samb) 6" sheetId="76" r:id="rId60"/>
    <sheet name="6.28" sheetId="77" r:id="rId61"/>
    <sheet name="6.28 (samb)" sheetId="78" r:id="rId62"/>
    <sheet name="6.28 (3)" sheetId="79" r:id="rId63"/>
    <sheet name="6.28 (4)" sheetId="80" r:id="rId64"/>
    <sheet name="6.28 (5)" sheetId="81" r:id="rId65"/>
    <sheet name="6.29 (1)" sheetId="82" r:id="rId66"/>
    <sheet name="6.29 (2)" sheetId="83" r:id="rId67"/>
    <sheet name="6.29 (3)" sheetId="84" r:id="rId68"/>
    <sheet name="6.29 (4)" sheetId="85" r:id="rId69"/>
    <sheet name="6.29 (5)" sheetId="86" r:id="rId70"/>
    <sheet name="6.30" sheetId="121" r:id="rId71"/>
    <sheet name="6.30 (2)" sheetId="122" r:id="rId72"/>
    <sheet name="6.30 (3)" sheetId="123" r:id="rId73"/>
    <sheet name="6.31" sheetId="124" r:id="rId74"/>
    <sheet name="6.31 (2)" sheetId="125" r:id="rId75"/>
    <sheet name="6.32" sheetId="97" r:id="rId76"/>
    <sheet name="6.33" sheetId="88" r:id="rId77"/>
    <sheet name="6.34" sheetId="89" r:id="rId78"/>
    <sheet name="6.34 (2)" sheetId="90" r:id="rId79"/>
    <sheet name="6.35" sheetId="87" r:id="rId80"/>
    <sheet name="6.36" sheetId="113" r:id="rId81"/>
    <sheet name="6.36 (2)" sheetId="114" r:id="rId82"/>
    <sheet name="6.37" sheetId="115" r:id="rId83"/>
    <sheet name="6.37 (2)" sheetId="116" r:id="rId84"/>
    <sheet name="6.37 (3)" sheetId="117" r:id="rId85"/>
    <sheet name="6.37 (4)" sheetId="119" r:id="rId86"/>
    <sheet name="6.38" sheetId="95" r:id="rId87"/>
    <sheet name="6.39" sheetId="96" r:id="rId88"/>
    <sheet name="6.40" sheetId="19" r:id="rId89"/>
  </sheets>
  <externalReferences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</externalReferences>
  <definedNames>
    <definedName name="__123Graph_A" localSheetId="0" hidden="1">'[1]4.9'!#REF!</definedName>
    <definedName name="__123Graph_A" localSheetId="17" hidden="1">#REF!</definedName>
    <definedName name="__123Graph_A" localSheetId="18" hidden="1">#REF!</definedName>
    <definedName name="__123Graph_A" localSheetId="19" hidden="1">#REF!</definedName>
    <definedName name="__123Graph_A" localSheetId="20" hidden="1">#REF!</definedName>
    <definedName name="__123Graph_A" localSheetId="21" hidden="1">#REF!</definedName>
    <definedName name="__123Graph_A" localSheetId="22" hidden="1">'6.11'!#REF!</definedName>
    <definedName name="__123Graph_A" localSheetId="23" hidden="1">#REF!</definedName>
    <definedName name="__123Graph_A" localSheetId="24" hidden="1">#REF!</definedName>
    <definedName name="__123Graph_A" localSheetId="25" hidden="1">#REF!</definedName>
    <definedName name="__123Graph_A" localSheetId="26" hidden="1">#REF!</definedName>
    <definedName name="__123Graph_A" localSheetId="27" hidden="1">#REF!</definedName>
    <definedName name="__123Graph_A" localSheetId="28" hidden="1">#REF!</definedName>
    <definedName name="__123Graph_A" localSheetId="29" hidden="1">#REF!</definedName>
    <definedName name="__123Graph_A" localSheetId="31" hidden="1">#REF!</definedName>
    <definedName name="__123Graph_A" localSheetId="32" hidden="1">#REF!</definedName>
    <definedName name="__123Graph_A" localSheetId="1" hidden="1">'[1]4.9'!#REF!</definedName>
    <definedName name="__123Graph_A" localSheetId="33" hidden="1">'[1]4.9'!#REF!</definedName>
    <definedName name="__123Graph_A" localSheetId="34" hidden="1">'[1]4.9'!#REF!</definedName>
    <definedName name="__123Graph_A" localSheetId="35" hidden="1">'[1]4.9'!#REF!</definedName>
    <definedName name="__123Graph_A" localSheetId="36" hidden="1">'[1]4.9'!#REF!</definedName>
    <definedName name="__123Graph_A" localSheetId="37" hidden="1">'[1]4.9'!#REF!</definedName>
    <definedName name="__123Graph_A" localSheetId="38" hidden="1">'[1]4.9'!#REF!</definedName>
    <definedName name="__123Graph_A" localSheetId="39" hidden="1">'[1]4.9'!#REF!</definedName>
    <definedName name="__123Graph_A" localSheetId="40" hidden="1">'[1]4.9'!#REF!</definedName>
    <definedName name="__123Graph_A" localSheetId="41" hidden="1">'[1]4.9'!#REF!</definedName>
    <definedName name="__123Graph_A" localSheetId="42" hidden="1">'[1]4.9'!#REF!</definedName>
    <definedName name="__123Graph_A" localSheetId="43" hidden="1">#REF!</definedName>
    <definedName name="__123Graph_A" localSheetId="46" hidden="1">#REF!</definedName>
    <definedName name="__123Graph_A" localSheetId="47" hidden="1">#REF!</definedName>
    <definedName name="__123Graph_A" localSheetId="49" hidden="1">#REF!</definedName>
    <definedName name="__123Graph_A" localSheetId="52" hidden="1">#REF!</definedName>
    <definedName name="__123Graph_A" localSheetId="58" hidden="1">'[2]4.9'!#REF!</definedName>
    <definedName name="__123Graph_A" localSheetId="59" hidden="1">'[2]4.9'!#REF!</definedName>
    <definedName name="__123Graph_A" localSheetId="60" hidden="1">#REF!</definedName>
    <definedName name="__123Graph_A" localSheetId="62" hidden="1">#REF!</definedName>
    <definedName name="__123Graph_A" localSheetId="64" hidden="1">#REF!</definedName>
    <definedName name="__123Graph_A" localSheetId="65" hidden="1">#REF!</definedName>
    <definedName name="__123Graph_A" localSheetId="67" hidden="1">#REF!</definedName>
    <definedName name="__123Graph_A" localSheetId="69" hidden="1">#REF!</definedName>
    <definedName name="__123Graph_A" localSheetId="2" hidden="1">'[1]4.9'!#REF!</definedName>
    <definedName name="__123Graph_A" localSheetId="3" hidden="1">'[1]4.9'!#REF!</definedName>
    <definedName name="__123Graph_A" localSheetId="71" hidden="1">#REF!</definedName>
    <definedName name="__123Graph_A" localSheetId="72" hidden="1">#REF!</definedName>
    <definedName name="__123Graph_A" localSheetId="73" hidden="1">#REF!</definedName>
    <definedName name="__123Graph_A" localSheetId="74" hidden="1">#REF!</definedName>
    <definedName name="__123Graph_A" localSheetId="75" hidden="1">'[3]4.9'!#REF!</definedName>
    <definedName name="__123Graph_A" localSheetId="77" hidden="1">'[1]4.9'!#REF!</definedName>
    <definedName name="__123Graph_A" localSheetId="78" hidden="1">'[1]4.9'!#REF!</definedName>
    <definedName name="__123Graph_A" localSheetId="79" hidden="1">#REF!</definedName>
    <definedName name="__123Graph_A" localSheetId="80" hidden="1">'[1]4.9'!#REF!</definedName>
    <definedName name="__123Graph_A" localSheetId="81" hidden="1">'[1]4.9'!#REF!</definedName>
    <definedName name="__123Graph_A" localSheetId="82" hidden="1">#REF!</definedName>
    <definedName name="__123Graph_A" localSheetId="84" hidden="1">#REF!</definedName>
    <definedName name="__123Graph_A" localSheetId="85" hidden="1">#REF!</definedName>
    <definedName name="__123Graph_A" localSheetId="86" hidden="1">'[4]4.9'!#REF!</definedName>
    <definedName name="__123Graph_A" localSheetId="87" hidden="1">'[4]4.9'!#REF!</definedName>
    <definedName name="__123Graph_A" localSheetId="4" hidden="1">'[1]4.9'!#REF!</definedName>
    <definedName name="__123Graph_A" localSheetId="88" hidden="1">#REF!</definedName>
    <definedName name="__123Graph_A" localSheetId="5" hidden="1">'[1]4.9'!#REF!</definedName>
    <definedName name="__123Graph_A" localSheetId="6" hidden="1">'[1]4.9'!#REF!</definedName>
    <definedName name="__123Graph_A" localSheetId="7" hidden="1">'[1]4.9'!#REF!</definedName>
    <definedName name="__123Graph_A" localSheetId="8" hidden="1">'[1]4.9'!#REF!</definedName>
    <definedName name="__123Graph_A" localSheetId="9" hidden="1">'[1]4.9'!#REF!</definedName>
    <definedName name="__123Graph_A" localSheetId="10" hidden="1">'6.7(n)'!#REF!</definedName>
    <definedName name="__123Graph_A" localSheetId="13" hidden="1">'6.8'!#REF!</definedName>
    <definedName name="__123Graph_A" localSheetId="14" hidden="1">'6.8 (2)'!#REF!</definedName>
    <definedName name="__123Graph_A" localSheetId="11" hidden="1">'6.8 (n)'!#REF!</definedName>
    <definedName name="__123Graph_A" localSheetId="15" hidden="1">'6.9'!#REF!</definedName>
    <definedName name="__123Graph_A" localSheetId="16" hidden="1">'6.9 (2)'!#REF!</definedName>
    <definedName name="__123Graph_A" hidden="1">#REF!</definedName>
    <definedName name="__123Graph_A_4" localSheetId="0">#REF!</definedName>
    <definedName name="__123Graph_A_4" localSheetId="23">#REF!</definedName>
    <definedName name="__123Graph_A_4" localSheetId="25">#REF!</definedName>
    <definedName name="__123Graph_A_4" localSheetId="28">#REF!</definedName>
    <definedName name="__123Graph_A_4" localSheetId="29">#REF!</definedName>
    <definedName name="__123Graph_A_4" localSheetId="31">#REF!</definedName>
    <definedName name="__123Graph_A_4" localSheetId="32">#REF!</definedName>
    <definedName name="__123Graph_A_4" localSheetId="1">#REF!</definedName>
    <definedName name="__123Graph_A_4" localSheetId="33">#REF!</definedName>
    <definedName name="__123Graph_A_4" localSheetId="34">#REF!</definedName>
    <definedName name="__123Graph_A_4" localSheetId="35">#REF!</definedName>
    <definedName name="__123Graph_A_4" localSheetId="36">#REF!</definedName>
    <definedName name="__123Graph_A_4" localSheetId="37">#REF!</definedName>
    <definedName name="__123Graph_A_4" localSheetId="38">#REF!</definedName>
    <definedName name="__123Graph_A_4" localSheetId="39">#REF!</definedName>
    <definedName name="__123Graph_A_4" localSheetId="40">#REF!</definedName>
    <definedName name="__123Graph_A_4" localSheetId="41">#REF!</definedName>
    <definedName name="__123Graph_A_4" localSheetId="42">#REF!</definedName>
    <definedName name="__123Graph_A_4" localSheetId="46">#REF!</definedName>
    <definedName name="__123Graph_A_4" localSheetId="47">#REF!</definedName>
    <definedName name="__123Graph_A_4" localSheetId="49">#REF!</definedName>
    <definedName name="__123Graph_A_4" localSheetId="52">#REF!</definedName>
    <definedName name="__123Graph_A_4" localSheetId="58">#REF!</definedName>
    <definedName name="__123Graph_A_4" localSheetId="59">#REF!</definedName>
    <definedName name="__123Graph_A_4" localSheetId="2">#REF!</definedName>
    <definedName name="__123Graph_A_4" localSheetId="3">#REF!</definedName>
    <definedName name="__123Graph_A_4" localSheetId="75">#REF!</definedName>
    <definedName name="__123Graph_A_4" localSheetId="77">#REF!</definedName>
    <definedName name="__123Graph_A_4" localSheetId="78">#REF!</definedName>
    <definedName name="__123Graph_A_4" localSheetId="80">#REF!</definedName>
    <definedName name="__123Graph_A_4" localSheetId="81">#REF!</definedName>
    <definedName name="__123Graph_A_4" localSheetId="86">#REF!</definedName>
    <definedName name="__123Graph_A_4" localSheetId="87">#REF!</definedName>
    <definedName name="__123Graph_A_4" localSheetId="4">#REF!</definedName>
    <definedName name="__123Graph_A_4" localSheetId="5">#REF!</definedName>
    <definedName name="__123Graph_A_4" localSheetId="6">#REF!</definedName>
    <definedName name="__123Graph_A_4" localSheetId="7">#REF!</definedName>
    <definedName name="__123Graph_A_4" localSheetId="8">#REF!</definedName>
    <definedName name="__123Graph_A_4" localSheetId="9">#REF!</definedName>
    <definedName name="__123Graph_A_4">#REF!</definedName>
    <definedName name="__123Graph_B" localSheetId="23" hidden="1">#REF!</definedName>
    <definedName name="__123Graph_B" localSheetId="25" hidden="1">#REF!</definedName>
    <definedName name="__123Graph_B" localSheetId="28" hidden="1">#REF!</definedName>
    <definedName name="__123Graph_B" localSheetId="29" hidden="1">#REF!</definedName>
    <definedName name="__123Graph_B" localSheetId="31" hidden="1">#REF!</definedName>
    <definedName name="__123Graph_B" localSheetId="32" hidden="1">#REF!</definedName>
    <definedName name="__123Graph_B" localSheetId="36" hidden="1">#REF!</definedName>
    <definedName name="__123Graph_B" localSheetId="37" hidden="1">#REF!</definedName>
    <definedName name="__123Graph_B" localSheetId="40" hidden="1">#REF!</definedName>
    <definedName name="__123Graph_B" localSheetId="41" hidden="1">#REF!</definedName>
    <definedName name="__123Graph_B" localSheetId="46" hidden="1">#REF!</definedName>
    <definedName name="__123Graph_B" localSheetId="47" hidden="1">#REF!</definedName>
    <definedName name="__123Graph_B" localSheetId="49" hidden="1">#REF!</definedName>
    <definedName name="__123Graph_B" localSheetId="52" hidden="1">#REF!</definedName>
    <definedName name="__123Graph_B" localSheetId="3" hidden="1">#REF!</definedName>
    <definedName name="__123Graph_B" localSheetId="75" hidden="1">#REF!</definedName>
    <definedName name="__123Graph_B" localSheetId="77" hidden="1">#REF!</definedName>
    <definedName name="__123Graph_B" localSheetId="78" hidden="1">#REF!</definedName>
    <definedName name="__123Graph_B" localSheetId="80" hidden="1">#REF!</definedName>
    <definedName name="__123Graph_B" localSheetId="81" hidden="1">#REF!</definedName>
    <definedName name="__123Graph_B" localSheetId="86" hidden="1">#REF!</definedName>
    <definedName name="__123Graph_B" localSheetId="87" hidden="1">#REF!</definedName>
    <definedName name="__123Graph_B" localSheetId="4" hidden="1">#REF!</definedName>
    <definedName name="__123Graph_B" localSheetId="5" hidden="1">#REF!</definedName>
    <definedName name="__123Graph_B" localSheetId="6" hidden="1">#REF!</definedName>
    <definedName name="__123Graph_B" localSheetId="7" hidden="1">#REF!</definedName>
    <definedName name="__123Graph_B" localSheetId="8" hidden="1">#REF!</definedName>
    <definedName name="__123Graph_B" localSheetId="9" hidden="1">#REF!</definedName>
    <definedName name="__123Graph_B" hidden="1">#REF!</definedName>
    <definedName name="__123Graph_C" localSheetId="0" hidden="1">#REF!</definedName>
    <definedName name="__123Graph_C" localSheetId="23" hidden="1">#REF!</definedName>
    <definedName name="__123Graph_C" localSheetId="25" hidden="1">#REF!</definedName>
    <definedName name="__123Graph_C" localSheetId="28" hidden="1">#REF!</definedName>
    <definedName name="__123Graph_C" localSheetId="29" hidden="1">#REF!</definedName>
    <definedName name="__123Graph_C" localSheetId="31" hidden="1">#REF!</definedName>
    <definedName name="__123Graph_C" localSheetId="32" hidden="1">#REF!</definedName>
    <definedName name="__123Graph_C" localSheetId="1" hidden="1">#REF!</definedName>
    <definedName name="__123Graph_C" localSheetId="33" hidden="1">#REF!</definedName>
    <definedName name="__123Graph_C" localSheetId="34" hidden="1">#REF!</definedName>
    <definedName name="__123Graph_C" localSheetId="35" hidden="1">#REF!</definedName>
    <definedName name="__123Graph_C" localSheetId="36" hidden="1">#REF!</definedName>
    <definedName name="__123Graph_C" localSheetId="37" hidden="1">#REF!</definedName>
    <definedName name="__123Graph_C" localSheetId="38" hidden="1">#REF!</definedName>
    <definedName name="__123Graph_C" localSheetId="39" hidden="1">#REF!</definedName>
    <definedName name="__123Graph_C" localSheetId="40" hidden="1">#REF!</definedName>
    <definedName name="__123Graph_C" localSheetId="41" hidden="1">#REF!</definedName>
    <definedName name="__123Graph_C" localSheetId="42" hidden="1">#REF!</definedName>
    <definedName name="__123Graph_C" localSheetId="46" hidden="1">#REF!</definedName>
    <definedName name="__123Graph_C" localSheetId="47" hidden="1">#REF!</definedName>
    <definedName name="__123Graph_C" localSheetId="49" hidden="1">#REF!</definedName>
    <definedName name="__123Graph_C" localSheetId="52" hidden="1">#REF!</definedName>
    <definedName name="__123Graph_C" localSheetId="58" hidden="1">#REF!</definedName>
    <definedName name="__123Graph_C" localSheetId="59" hidden="1">#REF!</definedName>
    <definedName name="__123Graph_C" localSheetId="2" hidden="1">#REF!</definedName>
    <definedName name="__123Graph_C" localSheetId="3" hidden="1">#REF!</definedName>
    <definedName name="__123Graph_C" localSheetId="75" hidden="1">#REF!</definedName>
    <definedName name="__123Graph_C" localSheetId="77" hidden="1">#REF!</definedName>
    <definedName name="__123Graph_C" localSheetId="78" hidden="1">#REF!</definedName>
    <definedName name="__123Graph_C" localSheetId="80" hidden="1">#REF!</definedName>
    <definedName name="__123Graph_C" localSheetId="81" hidden="1">#REF!</definedName>
    <definedName name="__123Graph_C" localSheetId="86" hidden="1">#REF!</definedName>
    <definedName name="__123Graph_C" localSheetId="87" hidden="1">#REF!</definedName>
    <definedName name="__123Graph_C" localSheetId="4" hidden="1">#REF!</definedName>
    <definedName name="__123Graph_C" localSheetId="5" hidden="1">#REF!</definedName>
    <definedName name="__123Graph_C" localSheetId="6" hidden="1">#REF!</definedName>
    <definedName name="__123Graph_C" localSheetId="7" hidden="1">#REF!</definedName>
    <definedName name="__123Graph_C" localSheetId="8" hidden="1">#REF!</definedName>
    <definedName name="__123Graph_C" localSheetId="9" hidden="1">#REF!</definedName>
    <definedName name="__123Graph_C" hidden="1">#REF!</definedName>
    <definedName name="__123Graph_D" localSheetId="0" hidden="1">'[1]4.3'!#REF!</definedName>
    <definedName name="__123Graph_D" localSheetId="17" hidden="1">#REF!</definedName>
    <definedName name="__123Graph_D" localSheetId="18" hidden="1">#REF!</definedName>
    <definedName name="__123Graph_D" localSheetId="19" hidden="1">#REF!</definedName>
    <definedName name="__123Graph_D" localSheetId="20" hidden="1">#REF!</definedName>
    <definedName name="__123Graph_D" localSheetId="21" hidden="1">#REF!</definedName>
    <definedName name="__123Graph_D" localSheetId="22" hidden="1">#REF!</definedName>
    <definedName name="__123Graph_D" localSheetId="23" hidden="1">#REF!</definedName>
    <definedName name="__123Graph_D" localSheetId="24" hidden="1">#REF!</definedName>
    <definedName name="__123Graph_D" localSheetId="25" hidden="1">#REF!</definedName>
    <definedName name="__123Graph_D" localSheetId="26" hidden="1">#REF!</definedName>
    <definedName name="__123Graph_D" localSheetId="27" hidden="1">#REF!</definedName>
    <definedName name="__123Graph_D" localSheetId="28" hidden="1">#REF!</definedName>
    <definedName name="__123Graph_D" localSheetId="29" hidden="1">#REF!</definedName>
    <definedName name="__123Graph_D" localSheetId="31" hidden="1">#REF!</definedName>
    <definedName name="__123Graph_D" localSheetId="32" hidden="1">#REF!</definedName>
    <definedName name="__123Graph_D" localSheetId="1" hidden="1">'[1]4.3'!#REF!</definedName>
    <definedName name="__123Graph_D" localSheetId="33" hidden="1">'[1]4.3'!#REF!</definedName>
    <definedName name="__123Graph_D" localSheetId="34" hidden="1">'[1]4.3'!#REF!</definedName>
    <definedName name="__123Graph_D" localSheetId="35" hidden="1">'[1]4.3'!#REF!</definedName>
    <definedName name="__123Graph_D" localSheetId="36" hidden="1">'[1]4.3'!#REF!</definedName>
    <definedName name="__123Graph_D" localSheetId="37" hidden="1">'[1]4.3'!#REF!</definedName>
    <definedName name="__123Graph_D" localSheetId="38" hidden="1">'[1]4.3'!#REF!</definedName>
    <definedName name="__123Graph_D" localSheetId="39" hidden="1">'[1]4.3'!#REF!</definedName>
    <definedName name="__123Graph_D" localSheetId="40" hidden="1">'[1]4.3'!#REF!</definedName>
    <definedName name="__123Graph_D" localSheetId="41" hidden="1">'[1]4.3'!#REF!</definedName>
    <definedName name="__123Graph_D" localSheetId="42" hidden="1">'[1]4.3'!#REF!</definedName>
    <definedName name="__123Graph_D" localSheetId="43" hidden="1">#REF!</definedName>
    <definedName name="__123Graph_D" localSheetId="46" hidden="1">#REF!</definedName>
    <definedName name="__123Graph_D" localSheetId="47" hidden="1">#REF!</definedName>
    <definedName name="__123Graph_D" localSheetId="49" hidden="1">#REF!</definedName>
    <definedName name="__123Graph_D" localSheetId="52" hidden="1">#REF!</definedName>
    <definedName name="__123Graph_D" localSheetId="58" hidden="1">'[2]4.3'!#REF!</definedName>
    <definedName name="__123Graph_D" localSheetId="59" hidden="1">'[2]4.3'!#REF!</definedName>
    <definedName name="__123Graph_D" localSheetId="62" hidden="1">#REF!</definedName>
    <definedName name="__123Graph_D" localSheetId="64" hidden="1">#REF!</definedName>
    <definedName name="__123Graph_D" localSheetId="65" hidden="1">#REF!</definedName>
    <definedName name="__123Graph_D" localSheetId="69" hidden="1">#REF!</definedName>
    <definedName name="__123Graph_D" localSheetId="2" hidden="1">'[1]4.3'!#REF!</definedName>
    <definedName name="__123Graph_D" localSheetId="3" hidden="1">'[1]4.3'!#REF!</definedName>
    <definedName name="__123Graph_D" localSheetId="72" hidden="1">#REF!</definedName>
    <definedName name="__123Graph_D" localSheetId="74" hidden="1">#REF!</definedName>
    <definedName name="__123Graph_D" localSheetId="75" hidden="1">'[3]4.3'!#REF!</definedName>
    <definedName name="__123Graph_D" localSheetId="77" hidden="1">'[1]4.3'!#REF!</definedName>
    <definedName name="__123Graph_D" localSheetId="78" hidden="1">'[1]4.3'!#REF!</definedName>
    <definedName name="__123Graph_D" localSheetId="80" hidden="1">'[1]4.3'!#REF!</definedName>
    <definedName name="__123Graph_D" localSheetId="81" hidden="1">'[1]4.3'!#REF!</definedName>
    <definedName name="__123Graph_D" localSheetId="82" hidden="1">#REF!</definedName>
    <definedName name="__123Graph_D" localSheetId="85" hidden="1">#REF!</definedName>
    <definedName name="__123Graph_D" localSheetId="86" hidden="1">'[4]4.3'!#REF!</definedName>
    <definedName name="__123Graph_D" localSheetId="87" hidden="1">'[4]4.3'!#REF!</definedName>
    <definedName name="__123Graph_D" localSheetId="4" hidden="1">'[1]4.3'!#REF!</definedName>
    <definedName name="__123Graph_D" localSheetId="88" hidden="1">#REF!</definedName>
    <definedName name="__123Graph_D" localSheetId="5" hidden="1">'[1]4.3'!#REF!</definedName>
    <definedName name="__123Graph_D" localSheetId="6" hidden="1">'[1]4.3'!#REF!</definedName>
    <definedName name="__123Graph_D" localSheetId="7" hidden="1">'[1]4.3'!#REF!</definedName>
    <definedName name="__123Graph_D" localSheetId="8" hidden="1">'[1]4.3'!#REF!</definedName>
    <definedName name="__123Graph_D" localSheetId="9" hidden="1">'[1]4.3'!#REF!</definedName>
    <definedName name="__123Graph_D" localSheetId="13" hidden="1">#REF!</definedName>
    <definedName name="__123Graph_D" localSheetId="14" hidden="1">#REF!</definedName>
    <definedName name="__123Graph_D" localSheetId="15" hidden="1">#REF!</definedName>
    <definedName name="__123Graph_D" localSheetId="16" hidden="1">#REF!</definedName>
    <definedName name="__123Graph_D" hidden="1">#REF!</definedName>
    <definedName name="__123Graph_E" localSheetId="0" hidden="1">#REF!</definedName>
    <definedName name="__123Graph_E" localSheetId="23" hidden="1">#REF!</definedName>
    <definedName name="__123Graph_E" localSheetId="25" hidden="1">#REF!</definedName>
    <definedName name="__123Graph_E" localSheetId="28" hidden="1">#REF!</definedName>
    <definedName name="__123Graph_E" localSheetId="29" hidden="1">#REF!</definedName>
    <definedName name="__123Graph_E" localSheetId="31" hidden="1">#REF!</definedName>
    <definedName name="__123Graph_E" localSheetId="32" hidden="1">#REF!</definedName>
    <definedName name="__123Graph_E" localSheetId="1" hidden="1">#REF!</definedName>
    <definedName name="__123Graph_E" localSheetId="33" hidden="1">#REF!</definedName>
    <definedName name="__123Graph_E" localSheetId="34" hidden="1">#REF!</definedName>
    <definedName name="__123Graph_E" localSheetId="35" hidden="1">#REF!</definedName>
    <definedName name="__123Graph_E" localSheetId="36" hidden="1">#REF!</definedName>
    <definedName name="__123Graph_E" localSheetId="37" hidden="1">#REF!</definedName>
    <definedName name="__123Graph_E" localSheetId="38" hidden="1">#REF!</definedName>
    <definedName name="__123Graph_E" localSheetId="39" hidden="1">#REF!</definedName>
    <definedName name="__123Graph_E" localSheetId="40" hidden="1">#REF!</definedName>
    <definedName name="__123Graph_E" localSheetId="41" hidden="1">#REF!</definedName>
    <definedName name="__123Graph_E" localSheetId="42" hidden="1">#REF!</definedName>
    <definedName name="__123Graph_E" localSheetId="46" hidden="1">#REF!</definedName>
    <definedName name="__123Graph_E" localSheetId="47" hidden="1">#REF!</definedName>
    <definedName name="__123Graph_E" localSheetId="49" hidden="1">#REF!</definedName>
    <definedName name="__123Graph_E" localSheetId="52" hidden="1">#REF!</definedName>
    <definedName name="__123Graph_E" localSheetId="58" hidden="1">#REF!</definedName>
    <definedName name="__123Graph_E" localSheetId="59" hidden="1">#REF!</definedName>
    <definedName name="__123Graph_E" localSheetId="2" hidden="1">#REF!</definedName>
    <definedName name="__123Graph_E" localSheetId="3" hidden="1">#REF!</definedName>
    <definedName name="__123Graph_E" localSheetId="75" hidden="1">#REF!</definedName>
    <definedName name="__123Graph_E" localSheetId="77" hidden="1">#REF!</definedName>
    <definedName name="__123Graph_E" localSheetId="78" hidden="1">#REF!</definedName>
    <definedName name="__123Graph_E" localSheetId="80" hidden="1">#REF!</definedName>
    <definedName name="__123Graph_E" localSheetId="81" hidden="1">#REF!</definedName>
    <definedName name="__123Graph_E" localSheetId="86" hidden="1">#REF!</definedName>
    <definedName name="__123Graph_E" localSheetId="87" hidden="1">#REF!</definedName>
    <definedName name="__123Graph_E" localSheetId="4" hidden="1">#REF!</definedName>
    <definedName name="__123Graph_E" localSheetId="5" hidden="1">#REF!</definedName>
    <definedName name="__123Graph_E" localSheetId="6" hidden="1">#REF!</definedName>
    <definedName name="__123Graph_E" localSheetId="7" hidden="1">#REF!</definedName>
    <definedName name="__123Graph_E" localSheetId="8" hidden="1">#REF!</definedName>
    <definedName name="__123Graph_E" localSheetId="9" hidden="1">#REF!</definedName>
    <definedName name="__123Graph_E" hidden="1">#REF!</definedName>
    <definedName name="__123Graph_F" localSheetId="0" hidden="1">#REF!</definedName>
    <definedName name="__123Graph_F" localSheetId="17" hidden="1">#REF!</definedName>
    <definedName name="__123Graph_F" localSheetId="18" hidden="1">#REF!</definedName>
    <definedName name="__123Graph_F" localSheetId="19" hidden="1">#REF!</definedName>
    <definedName name="__123Graph_F" localSheetId="20" hidden="1">#REF!</definedName>
    <definedName name="__123Graph_F" localSheetId="21" hidden="1">#REF!</definedName>
    <definedName name="__123Graph_F" localSheetId="22" hidden="1">#REF!</definedName>
    <definedName name="__123Graph_F" localSheetId="23" hidden="1">#REF!</definedName>
    <definedName name="__123Graph_F" localSheetId="24" hidden="1">#REF!</definedName>
    <definedName name="__123Graph_F" localSheetId="25" hidden="1">#REF!</definedName>
    <definedName name="__123Graph_F" localSheetId="26" hidden="1">#REF!</definedName>
    <definedName name="__123Graph_F" localSheetId="27" hidden="1">#REF!</definedName>
    <definedName name="__123Graph_F" localSheetId="28" hidden="1">#REF!</definedName>
    <definedName name="__123Graph_F" localSheetId="29" hidden="1">#REF!</definedName>
    <definedName name="__123Graph_F" localSheetId="31" hidden="1">#REF!</definedName>
    <definedName name="__123Graph_F" localSheetId="32" hidden="1">#REF!</definedName>
    <definedName name="__123Graph_F" localSheetId="1" hidden="1">#REF!</definedName>
    <definedName name="__123Graph_F" localSheetId="33" hidden="1">#REF!</definedName>
    <definedName name="__123Graph_F" localSheetId="34" hidden="1">#REF!</definedName>
    <definedName name="__123Graph_F" localSheetId="35" hidden="1">#REF!</definedName>
    <definedName name="__123Graph_F" localSheetId="36" hidden="1">#REF!</definedName>
    <definedName name="__123Graph_F" localSheetId="37" hidden="1">#REF!</definedName>
    <definedName name="__123Graph_F" localSheetId="38" hidden="1">#REF!</definedName>
    <definedName name="__123Graph_F" localSheetId="39" hidden="1">#REF!</definedName>
    <definedName name="__123Graph_F" localSheetId="40" hidden="1">#REF!</definedName>
    <definedName name="__123Graph_F" localSheetId="41" hidden="1">#REF!</definedName>
    <definedName name="__123Graph_F" localSheetId="42" hidden="1">#REF!</definedName>
    <definedName name="__123Graph_F" localSheetId="43" hidden="1">#REF!</definedName>
    <definedName name="__123Graph_F" localSheetId="46" hidden="1">#REF!</definedName>
    <definedName name="__123Graph_F" localSheetId="47" hidden="1">#REF!</definedName>
    <definedName name="__123Graph_F" localSheetId="49" hidden="1">#REF!</definedName>
    <definedName name="__123Graph_F" localSheetId="52" hidden="1">#REF!</definedName>
    <definedName name="__123Graph_F" localSheetId="58" hidden="1">#REF!</definedName>
    <definedName name="__123Graph_F" localSheetId="59" hidden="1">#REF!</definedName>
    <definedName name="__123Graph_F" localSheetId="62" hidden="1">#REF!</definedName>
    <definedName name="__123Graph_F" localSheetId="64" hidden="1">#REF!</definedName>
    <definedName name="__123Graph_F" localSheetId="65" hidden="1">#REF!</definedName>
    <definedName name="__123Graph_F" localSheetId="69" hidden="1">#REF!</definedName>
    <definedName name="__123Graph_F" localSheetId="2" hidden="1">#REF!</definedName>
    <definedName name="__123Graph_F" localSheetId="3" hidden="1">#REF!</definedName>
    <definedName name="__123Graph_F" localSheetId="72" hidden="1">#REF!</definedName>
    <definedName name="__123Graph_F" localSheetId="74" hidden="1">#REF!</definedName>
    <definedName name="__123Graph_F" localSheetId="75" hidden="1">#REF!</definedName>
    <definedName name="__123Graph_F" localSheetId="77" hidden="1">#REF!</definedName>
    <definedName name="__123Graph_F" localSheetId="78" hidden="1">#REF!</definedName>
    <definedName name="__123Graph_F" localSheetId="80" hidden="1">#REF!</definedName>
    <definedName name="__123Graph_F" localSheetId="81" hidden="1">#REF!</definedName>
    <definedName name="__123Graph_F" localSheetId="82" hidden="1">#REF!</definedName>
    <definedName name="__123Graph_F" localSheetId="85" hidden="1">#REF!</definedName>
    <definedName name="__123Graph_F" localSheetId="86" hidden="1">#REF!</definedName>
    <definedName name="__123Graph_F" localSheetId="87" hidden="1">#REF!</definedName>
    <definedName name="__123Graph_F" localSheetId="4" hidden="1">#REF!</definedName>
    <definedName name="__123Graph_F" localSheetId="88" hidden="1">#REF!</definedName>
    <definedName name="__123Graph_F" localSheetId="5" hidden="1">#REF!</definedName>
    <definedName name="__123Graph_F" localSheetId="6" hidden="1">#REF!</definedName>
    <definedName name="__123Graph_F" localSheetId="7" hidden="1">#REF!</definedName>
    <definedName name="__123Graph_F" localSheetId="8" hidden="1">#REF!</definedName>
    <definedName name="__123Graph_F" localSheetId="9" hidden="1">#REF!</definedName>
    <definedName name="__123Graph_F" localSheetId="13" hidden="1">#REF!</definedName>
    <definedName name="__123Graph_F" localSheetId="14" hidden="1">#REF!</definedName>
    <definedName name="__123Graph_F" localSheetId="15" hidden="1">#REF!</definedName>
    <definedName name="__123Graph_F" localSheetId="16" hidden="1">#REF!</definedName>
    <definedName name="__123Graph_F" hidden="1">#REF!</definedName>
    <definedName name="__123Graph_X" localSheetId="0" hidden="1">'[1]4.9'!#REF!</definedName>
    <definedName name="__123Graph_X" localSheetId="23" hidden="1">'[2]4.9'!#REF!</definedName>
    <definedName name="__123Graph_X" localSheetId="25" hidden="1">'[1]4.9'!#REF!</definedName>
    <definedName name="__123Graph_X" localSheetId="28" hidden="1">'[1]4.9'!#REF!</definedName>
    <definedName name="__123Graph_X" localSheetId="29" hidden="1">'[1]4.9'!#REF!</definedName>
    <definedName name="__123Graph_X" localSheetId="31" hidden="1">'[1]4.9'!#REF!</definedName>
    <definedName name="__123Graph_X" localSheetId="32" hidden="1">'[1]4.9'!#REF!</definedName>
    <definedName name="__123Graph_X" localSheetId="1" hidden="1">'[1]4.9'!#REF!</definedName>
    <definedName name="__123Graph_X" localSheetId="33" hidden="1">'[1]4.9'!#REF!</definedName>
    <definedName name="__123Graph_X" localSheetId="34" hidden="1">'[1]4.9'!#REF!</definedName>
    <definedName name="__123Graph_X" localSheetId="35" hidden="1">'[1]4.9'!#REF!</definedName>
    <definedName name="__123Graph_X" localSheetId="36" hidden="1">'[1]4.9'!#REF!</definedName>
    <definedName name="__123Graph_X" localSheetId="37" hidden="1">'[1]4.9'!#REF!</definedName>
    <definedName name="__123Graph_X" localSheetId="38" hidden="1">'[1]4.9'!#REF!</definedName>
    <definedName name="__123Graph_X" localSheetId="39" hidden="1">'[1]4.9'!#REF!</definedName>
    <definedName name="__123Graph_X" localSheetId="40" hidden="1">'[1]4.9'!#REF!</definedName>
    <definedName name="__123Graph_X" localSheetId="41" hidden="1">'[1]4.9'!#REF!</definedName>
    <definedName name="__123Graph_X" localSheetId="42" hidden="1">'[1]4.9'!#REF!</definedName>
    <definedName name="__123Graph_X" localSheetId="46" hidden="1">'[1]4.9'!#REF!</definedName>
    <definedName name="__123Graph_X" localSheetId="47" hidden="1">'[1]4.9'!#REF!</definedName>
    <definedName name="__123Graph_X" localSheetId="49" hidden="1">'[1]4.9'!#REF!</definedName>
    <definedName name="__123Graph_X" localSheetId="52" hidden="1">'[1]4.9'!#REF!</definedName>
    <definedName name="__123Graph_X" localSheetId="58" hidden="1">'[2]4.9'!#REF!</definedName>
    <definedName name="__123Graph_X" localSheetId="59" hidden="1">'[2]4.9'!#REF!</definedName>
    <definedName name="__123Graph_X" localSheetId="2" hidden="1">'[1]4.9'!#REF!</definedName>
    <definedName name="__123Graph_X" localSheetId="3" hidden="1">'[1]4.9'!#REF!</definedName>
    <definedName name="__123Graph_X" localSheetId="75" hidden="1">'[3]4.9'!#REF!</definedName>
    <definedName name="__123Graph_X" localSheetId="77" hidden="1">'[1]4.9'!#REF!</definedName>
    <definedName name="__123Graph_X" localSheetId="78" hidden="1">'[1]4.9'!#REF!</definedName>
    <definedName name="__123Graph_X" localSheetId="80" hidden="1">'[1]4.9'!#REF!</definedName>
    <definedName name="__123Graph_X" localSheetId="81" hidden="1">'[1]4.9'!#REF!</definedName>
    <definedName name="__123Graph_X" localSheetId="86" hidden="1">'[4]4.9'!#REF!</definedName>
    <definedName name="__123Graph_X" localSheetId="87" hidden="1">'[4]4.9'!#REF!</definedName>
    <definedName name="__123Graph_X" localSheetId="4" hidden="1">'[1]4.9'!#REF!</definedName>
    <definedName name="__123Graph_X" localSheetId="5" hidden="1">'[1]4.9'!#REF!</definedName>
    <definedName name="__123Graph_X" localSheetId="6" hidden="1">'[1]4.9'!#REF!</definedName>
    <definedName name="__123Graph_X" localSheetId="7" hidden="1">'[1]4.9'!#REF!</definedName>
    <definedName name="__123Graph_X" localSheetId="8" hidden="1">'[1]4.9'!#REF!</definedName>
    <definedName name="__123Graph_X" localSheetId="9" hidden="1">'[1]4.9'!#REF!</definedName>
    <definedName name="__123Graph_X" hidden="1">'[1]4.9'!#REF!</definedName>
    <definedName name="__123Graph_X_1" localSheetId="0">#REF!</definedName>
    <definedName name="__123Graph_X_1" localSheetId="23">#REF!</definedName>
    <definedName name="__123Graph_X_1" localSheetId="25">#REF!</definedName>
    <definedName name="__123Graph_X_1" localSheetId="28">#REF!</definedName>
    <definedName name="__123Graph_X_1" localSheetId="29">#REF!</definedName>
    <definedName name="__123Graph_X_1" localSheetId="31">#REF!</definedName>
    <definedName name="__123Graph_X_1" localSheetId="32">#REF!</definedName>
    <definedName name="__123Graph_X_1" localSheetId="1">#REF!</definedName>
    <definedName name="__123Graph_X_1" localSheetId="33">#REF!</definedName>
    <definedName name="__123Graph_X_1" localSheetId="34">#REF!</definedName>
    <definedName name="__123Graph_X_1" localSheetId="35">#REF!</definedName>
    <definedName name="__123Graph_X_1" localSheetId="36">#REF!</definedName>
    <definedName name="__123Graph_X_1" localSheetId="37">#REF!</definedName>
    <definedName name="__123Graph_X_1" localSheetId="38">#REF!</definedName>
    <definedName name="__123Graph_X_1" localSheetId="39">#REF!</definedName>
    <definedName name="__123Graph_X_1" localSheetId="40">#REF!</definedName>
    <definedName name="__123Graph_X_1" localSheetId="41">#REF!</definedName>
    <definedName name="__123Graph_X_1" localSheetId="42">#REF!</definedName>
    <definedName name="__123Graph_X_1" localSheetId="46">#REF!</definedName>
    <definedName name="__123Graph_X_1" localSheetId="47">#REF!</definedName>
    <definedName name="__123Graph_X_1" localSheetId="49">#REF!</definedName>
    <definedName name="__123Graph_X_1" localSheetId="52">#REF!</definedName>
    <definedName name="__123Graph_X_1" localSheetId="58">#REF!</definedName>
    <definedName name="__123Graph_X_1" localSheetId="59">#REF!</definedName>
    <definedName name="__123Graph_X_1" localSheetId="2">#REF!</definedName>
    <definedName name="__123Graph_X_1" localSheetId="3">#REF!</definedName>
    <definedName name="__123Graph_X_1" localSheetId="75">#REF!</definedName>
    <definedName name="__123Graph_X_1" localSheetId="77">#REF!</definedName>
    <definedName name="__123Graph_X_1" localSheetId="78">#REF!</definedName>
    <definedName name="__123Graph_X_1" localSheetId="80">#REF!</definedName>
    <definedName name="__123Graph_X_1" localSheetId="81">#REF!</definedName>
    <definedName name="__123Graph_X_1" localSheetId="86">#REF!</definedName>
    <definedName name="__123Graph_X_1" localSheetId="87">#REF!</definedName>
    <definedName name="__123Graph_X_1" localSheetId="4">#REF!</definedName>
    <definedName name="__123Graph_X_1" localSheetId="5">#REF!</definedName>
    <definedName name="__123Graph_X_1" localSheetId="6">#REF!</definedName>
    <definedName name="__123Graph_X_1" localSheetId="7">#REF!</definedName>
    <definedName name="__123Graph_X_1" localSheetId="8">#REF!</definedName>
    <definedName name="__123Graph_X_1" localSheetId="9">#REF!</definedName>
    <definedName name="__123Graph_X_1">#REF!</definedName>
    <definedName name="_7.4a" localSheetId="25" hidden="1">'[4]4.9'!#REF!</definedName>
    <definedName name="_7.4a" localSheetId="28" hidden="1">'[4]4.9'!#REF!</definedName>
    <definedName name="_7.4a" localSheetId="29" hidden="1">'[4]4.9'!#REF!</definedName>
    <definedName name="_7.4a" localSheetId="36" hidden="1">'[4]4.9'!#REF!</definedName>
    <definedName name="_7.4a" localSheetId="37" hidden="1">'[4]4.9'!#REF!</definedName>
    <definedName name="_7.4a" localSheetId="40" hidden="1">'[4]4.9'!#REF!</definedName>
    <definedName name="_7.4a" localSheetId="41" hidden="1">'[4]4.9'!#REF!</definedName>
    <definedName name="_7.4a" localSheetId="46" hidden="1">'[4]4.9'!#REF!</definedName>
    <definedName name="_7.4a" localSheetId="47" hidden="1">'[4]4.9'!#REF!</definedName>
    <definedName name="_7.4a" localSheetId="49" hidden="1">'[4]4.9'!#REF!</definedName>
    <definedName name="_7.4a" localSheetId="52" hidden="1">'[4]4.9'!#REF!</definedName>
    <definedName name="_7.4a" localSheetId="3" hidden="1">'[4]4.9'!#REF!</definedName>
    <definedName name="_7.4a" localSheetId="75" hidden="1">'[2]4.9'!#REF!</definedName>
    <definedName name="_7.4a" localSheetId="86" hidden="1">'[4]4.9'!#REF!</definedName>
    <definedName name="_7.4a" localSheetId="87" hidden="1">'[4]4.9'!#REF!</definedName>
    <definedName name="_7.4a" hidden="1">'[4]4.9'!#REF!</definedName>
    <definedName name="_xlnm._FilterDatabase" localSheetId="17" hidden="1">'6.10a'!$B$6:$M$78</definedName>
    <definedName name="_xlnm._FilterDatabase" localSheetId="18" hidden="1">'6.10b '!$B$7:$M$81</definedName>
    <definedName name="_xlnm._FilterDatabase" localSheetId="19" hidden="1">'6.10c '!$B$7:$M$78</definedName>
    <definedName name="_xlnm._FilterDatabase" localSheetId="20" hidden="1">'6.10d '!$B$7:$M$85</definedName>
    <definedName name="_xlnm._FilterDatabase" localSheetId="21" hidden="1">'6.10e'!$B$7:$M$34</definedName>
    <definedName name="_xlnm._FilterDatabase" localSheetId="15" hidden="1">'6.9'!$B$8:$I$60</definedName>
    <definedName name="_xlnm._FilterDatabase" localSheetId="16" hidden="1">'6.9 (2)'!$B$8:$H$55</definedName>
    <definedName name="_Parse_Out" localSheetId="0" hidden="1">#REF!</definedName>
    <definedName name="_Parse_Out" localSheetId="23" hidden="1">#REF!</definedName>
    <definedName name="_Parse_Out" localSheetId="25" hidden="1">#REF!</definedName>
    <definedName name="_Parse_Out" localSheetId="28" hidden="1">#REF!</definedName>
    <definedName name="_Parse_Out" localSheetId="29" hidden="1">#REF!</definedName>
    <definedName name="_Parse_Out" localSheetId="31" hidden="1">#REF!</definedName>
    <definedName name="_Parse_Out" localSheetId="32" hidden="1">#REF!</definedName>
    <definedName name="_Parse_Out" localSheetId="1" hidden="1">#REF!</definedName>
    <definedName name="_Parse_Out" localSheetId="33" hidden="1">#REF!</definedName>
    <definedName name="_Parse_Out" localSheetId="34" hidden="1">#REF!</definedName>
    <definedName name="_Parse_Out" localSheetId="35" hidden="1">#REF!</definedName>
    <definedName name="_Parse_Out" localSheetId="36" hidden="1">#REF!</definedName>
    <definedName name="_Parse_Out" localSheetId="37" hidden="1">#REF!</definedName>
    <definedName name="_Parse_Out" localSheetId="38" hidden="1">#REF!</definedName>
    <definedName name="_Parse_Out" localSheetId="39" hidden="1">#REF!</definedName>
    <definedName name="_Parse_Out" localSheetId="40" hidden="1">#REF!</definedName>
    <definedName name="_Parse_Out" localSheetId="41" hidden="1">#REF!</definedName>
    <definedName name="_Parse_Out" localSheetId="42" hidden="1">#REF!</definedName>
    <definedName name="_Parse_Out" localSheetId="46" hidden="1">#REF!</definedName>
    <definedName name="_Parse_Out" localSheetId="47" hidden="1">#REF!</definedName>
    <definedName name="_Parse_Out" localSheetId="49" hidden="1">#REF!</definedName>
    <definedName name="_Parse_Out" localSheetId="52" hidden="1">#REF!</definedName>
    <definedName name="_Parse_Out" localSheetId="58" hidden="1">#REF!</definedName>
    <definedName name="_Parse_Out" localSheetId="59" hidden="1">#REF!</definedName>
    <definedName name="_Parse_Out" localSheetId="2" hidden="1">#REF!</definedName>
    <definedName name="_Parse_Out" localSheetId="3" hidden="1">#REF!</definedName>
    <definedName name="_Parse_Out" localSheetId="75" hidden="1">#REF!</definedName>
    <definedName name="_Parse_Out" localSheetId="77" hidden="1">#REF!</definedName>
    <definedName name="_Parse_Out" localSheetId="78" hidden="1">#REF!</definedName>
    <definedName name="_Parse_Out" localSheetId="80" hidden="1">#REF!</definedName>
    <definedName name="_Parse_Out" localSheetId="81" hidden="1">#REF!</definedName>
    <definedName name="_Parse_Out" localSheetId="86" hidden="1">#REF!</definedName>
    <definedName name="_Parse_Out" localSheetId="87" hidden="1">#REF!</definedName>
    <definedName name="_Parse_Out" localSheetId="4" hidden="1">#REF!</definedName>
    <definedName name="_Parse_Out" localSheetId="5" hidden="1">#REF!</definedName>
    <definedName name="_Parse_Out" localSheetId="6" hidden="1">#REF!</definedName>
    <definedName name="_Parse_Out" localSheetId="7" hidden="1">#REF!</definedName>
    <definedName name="_Parse_Out" localSheetId="8" hidden="1">#REF!</definedName>
    <definedName name="_Parse_Out" localSheetId="9" hidden="1">#REF!</definedName>
    <definedName name="_Parse_Out" hidden="1">#REF!</definedName>
    <definedName name="a" localSheetId="0" hidden="1">#REF!</definedName>
    <definedName name="a" localSheetId="17" hidden="1">#REF!</definedName>
    <definedName name="a" localSheetId="18" hidden="1">#REF!</definedName>
    <definedName name="a" localSheetId="19" hidden="1">#REF!</definedName>
    <definedName name="a" localSheetId="20" hidden="1">#REF!</definedName>
    <definedName name="a" localSheetId="21" hidden="1">#REF!</definedName>
    <definedName name="a" localSheetId="22" hidden="1">#REF!</definedName>
    <definedName name="a" localSheetId="23" hidden="1">#REF!</definedName>
    <definedName name="a" localSheetId="24" hidden="1">#REF!</definedName>
    <definedName name="a" localSheetId="25" hidden="1">#REF!</definedName>
    <definedName name="a" localSheetId="26" hidden="1">#REF!</definedName>
    <definedName name="a" localSheetId="27" hidden="1">#REF!</definedName>
    <definedName name="a" localSheetId="28" hidden="1">#REF!</definedName>
    <definedName name="a" localSheetId="29" hidden="1">#REF!</definedName>
    <definedName name="a" localSheetId="31" hidden="1">#REF!</definedName>
    <definedName name="a" localSheetId="32" hidden="1">#REF!</definedName>
    <definedName name="a" localSheetId="1" hidden="1">#REF!</definedName>
    <definedName name="a" localSheetId="33" hidden="1">#REF!</definedName>
    <definedName name="a" localSheetId="34" hidden="1">#REF!</definedName>
    <definedName name="a" localSheetId="35" hidden="1">#REF!</definedName>
    <definedName name="a" localSheetId="36" hidden="1">#REF!</definedName>
    <definedName name="a" localSheetId="37" hidden="1">#REF!</definedName>
    <definedName name="a" localSheetId="38" hidden="1">#REF!</definedName>
    <definedName name="a" localSheetId="39" hidden="1">#REF!</definedName>
    <definedName name="a" localSheetId="40" hidden="1">#REF!</definedName>
    <definedName name="a" localSheetId="41" hidden="1">#REF!</definedName>
    <definedName name="a" localSheetId="42" hidden="1">#REF!</definedName>
    <definedName name="a" localSheetId="43" hidden="1">#REF!</definedName>
    <definedName name="a" localSheetId="46" hidden="1">#REF!</definedName>
    <definedName name="a" localSheetId="47" hidden="1">#REF!</definedName>
    <definedName name="a" localSheetId="49" hidden="1">#REF!</definedName>
    <definedName name="a" localSheetId="52" hidden="1">#REF!</definedName>
    <definedName name="a" localSheetId="58" hidden="1">#REF!</definedName>
    <definedName name="a" localSheetId="59" hidden="1">#REF!</definedName>
    <definedName name="a" localSheetId="62" hidden="1">#REF!</definedName>
    <definedName name="a" localSheetId="64" hidden="1">#REF!</definedName>
    <definedName name="a" localSheetId="69" hidden="1">#REF!</definedName>
    <definedName name="a" localSheetId="2" hidden="1">#REF!</definedName>
    <definedName name="a" localSheetId="3" hidden="1">#REF!</definedName>
    <definedName name="a" localSheetId="72" hidden="1">#REF!</definedName>
    <definedName name="a" localSheetId="74" hidden="1">#REF!</definedName>
    <definedName name="a" localSheetId="75" hidden="1">#REF!</definedName>
    <definedName name="a" localSheetId="77" hidden="1">#REF!</definedName>
    <definedName name="a" localSheetId="78" hidden="1">#REF!</definedName>
    <definedName name="a" localSheetId="80" hidden="1">#REF!</definedName>
    <definedName name="a" localSheetId="81" hidden="1">#REF!</definedName>
    <definedName name="a" localSheetId="85" hidden="1">#REF!</definedName>
    <definedName name="a" localSheetId="86" hidden="1">#REF!</definedName>
    <definedName name="a" localSheetId="87" hidden="1">#REF!</definedName>
    <definedName name="a" localSheetId="4" hidden="1">#REF!</definedName>
    <definedName name="a" localSheetId="88" hidden="1">#REF!</definedName>
    <definedName name="a" localSheetId="5" hidden="1">#REF!</definedName>
    <definedName name="a" localSheetId="6" hidden="1">#REF!</definedName>
    <definedName name="a" localSheetId="7" hidden="1">#REF!</definedName>
    <definedName name="a" localSheetId="8" hidden="1">#REF!</definedName>
    <definedName name="a" localSheetId="9" hidden="1">#REF!</definedName>
    <definedName name="a" localSheetId="13" hidden="1">#REF!</definedName>
    <definedName name="a" localSheetId="14" hidden="1">#REF!</definedName>
    <definedName name="a" localSheetId="16" hidden="1">#REF!</definedName>
    <definedName name="a" hidden="1">#REF!</definedName>
    <definedName name="aa" localSheetId="23" hidden="1">#REF!</definedName>
    <definedName name="aa" localSheetId="25" hidden="1">#REF!</definedName>
    <definedName name="aa" localSheetId="28" hidden="1">#REF!</definedName>
    <definedName name="aa" localSheetId="29" hidden="1">#REF!</definedName>
    <definedName name="aa" localSheetId="31" hidden="1">#REF!</definedName>
    <definedName name="aa" localSheetId="32" hidden="1">#REF!</definedName>
    <definedName name="aa" localSheetId="36" hidden="1">#REF!</definedName>
    <definedName name="aa" localSheetId="37" hidden="1">#REF!</definedName>
    <definedName name="aa" localSheetId="40" hidden="1">#REF!</definedName>
    <definedName name="aa" localSheetId="41" hidden="1">#REF!</definedName>
    <definedName name="aa" localSheetId="46" hidden="1">#REF!</definedName>
    <definedName name="aa" localSheetId="47" hidden="1">#REF!</definedName>
    <definedName name="aa" localSheetId="49" hidden="1">#REF!</definedName>
    <definedName name="aa" localSheetId="52" hidden="1">#REF!</definedName>
    <definedName name="aa" localSheetId="3" hidden="1">#REF!</definedName>
    <definedName name="aa" localSheetId="75" hidden="1">#REF!</definedName>
    <definedName name="aa" localSheetId="77" hidden="1">#REF!</definedName>
    <definedName name="aa" localSheetId="78" hidden="1">#REF!</definedName>
    <definedName name="aa" localSheetId="80" hidden="1">#REF!</definedName>
    <definedName name="aa" localSheetId="81" hidden="1">#REF!</definedName>
    <definedName name="aa" localSheetId="86" hidden="1">#REF!</definedName>
    <definedName name="aa" localSheetId="87" hidden="1">#REF!</definedName>
    <definedName name="aa" localSheetId="4" hidden="1">#REF!</definedName>
    <definedName name="aa" localSheetId="5" hidden="1">#REF!</definedName>
    <definedName name="aa" localSheetId="6" hidden="1">#REF!</definedName>
    <definedName name="aa" localSheetId="7" hidden="1">#REF!</definedName>
    <definedName name="aa" localSheetId="8" hidden="1">#REF!</definedName>
    <definedName name="aa" localSheetId="9" hidden="1">#REF!</definedName>
    <definedName name="aa" hidden="1">#REF!</definedName>
    <definedName name="aaa" localSheetId="0">#REF!</definedName>
    <definedName name="aaa" localSheetId="23">#REF!</definedName>
    <definedName name="aaa" localSheetId="25">#REF!</definedName>
    <definedName name="aaa" localSheetId="28">#REF!</definedName>
    <definedName name="aaa" localSheetId="29">#REF!</definedName>
    <definedName name="aaa" localSheetId="31">#REF!</definedName>
    <definedName name="aaa" localSheetId="32">#REF!</definedName>
    <definedName name="aaa" localSheetId="1">#REF!</definedName>
    <definedName name="aaa" localSheetId="33">#REF!</definedName>
    <definedName name="aaa" localSheetId="34">#REF!</definedName>
    <definedName name="aaa" localSheetId="35">#REF!</definedName>
    <definedName name="aaa" localSheetId="36">#REF!</definedName>
    <definedName name="aaa" localSheetId="37">#REF!</definedName>
    <definedName name="aaa" localSheetId="38">#REF!</definedName>
    <definedName name="aaa" localSheetId="39">#REF!</definedName>
    <definedName name="aaa" localSheetId="40">#REF!</definedName>
    <definedName name="aaa" localSheetId="41">#REF!</definedName>
    <definedName name="aaa" localSheetId="42">#REF!</definedName>
    <definedName name="aaa" localSheetId="46">#REF!</definedName>
    <definedName name="aaa" localSheetId="47">#REF!</definedName>
    <definedName name="aaa" localSheetId="49">#REF!</definedName>
    <definedName name="aaa" localSheetId="52">#REF!</definedName>
    <definedName name="aaa" localSheetId="58">#REF!</definedName>
    <definedName name="aaa" localSheetId="59">#REF!</definedName>
    <definedName name="aaa" localSheetId="2">#REF!</definedName>
    <definedName name="aaa" localSheetId="3">#REF!</definedName>
    <definedName name="aaa" localSheetId="75">#REF!</definedName>
    <definedName name="aaa" localSheetId="77">#REF!</definedName>
    <definedName name="aaa" localSheetId="78">#REF!</definedName>
    <definedName name="aaa" localSheetId="80">#REF!</definedName>
    <definedName name="aaa" localSheetId="81">#REF!</definedName>
    <definedName name="aaa" localSheetId="86">#REF!</definedName>
    <definedName name="aaa" localSheetId="87">#REF!</definedName>
    <definedName name="aaa" localSheetId="4">#REF!</definedName>
    <definedName name="aaa" localSheetId="5">#REF!</definedName>
    <definedName name="aaa" localSheetId="6">#REF!</definedName>
    <definedName name="aaa" localSheetId="7">#REF!</definedName>
    <definedName name="aaa" localSheetId="8">#REF!</definedName>
    <definedName name="aaa" localSheetId="9">#REF!</definedName>
    <definedName name="aaa">#REF!</definedName>
    <definedName name="aaab" localSheetId="0">#REF!</definedName>
    <definedName name="aaab" localSheetId="23">#REF!</definedName>
    <definedName name="aaab" localSheetId="25">#REF!</definedName>
    <definedName name="aaab" localSheetId="28">#REF!</definedName>
    <definedName name="aaab" localSheetId="29">#REF!</definedName>
    <definedName name="aaab" localSheetId="31">#REF!</definedName>
    <definedName name="aaab" localSheetId="32">#REF!</definedName>
    <definedName name="aaab" localSheetId="1">#REF!</definedName>
    <definedName name="aaab" localSheetId="33">#REF!</definedName>
    <definedName name="aaab" localSheetId="34">#REF!</definedName>
    <definedName name="aaab" localSheetId="35">#REF!</definedName>
    <definedName name="aaab" localSheetId="36">#REF!</definedName>
    <definedName name="aaab" localSheetId="37">#REF!</definedName>
    <definedName name="aaab" localSheetId="38">#REF!</definedName>
    <definedName name="aaab" localSheetId="39">#REF!</definedName>
    <definedName name="aaab" localSheetId="40">#REF!</definedName>
    <definedName name="aaab" localSheetId="41">#REF!</definedName>
    <definedName name="aaab" localSheetId="42">#REF!</definedName>
    <definedName name="aaab" localSheetId="46">#REF!</definedName>
    <definedName name="aaab" localSheetId="47">#REF!</definedName>
    <definedName name="aaab" localSheetId="49">#REF!</definedName>
    <definedName name="aaab" localSheetId="52">#REF!</definedName>
    <definedName name="aaab" localSheetId="58">#REF!</definedName>
    <definedName name="aaab" localSheetId="59">#REF!</definedName>
    <definedName name="aaab" localSheetId="2">#REF!</definedName>
    <definedName name="aaab" localSheetId="3">#REF!</definedName>
    <definedName name="aaab" localSheetId="75">#REF!</definedName>
    <definedName name="aaab" localSheetId="77">#REF!</definedName>
    <definedName name="aaab" localSheetId="78">#REF!</definedName>
    <definedName name="aaab" localSheetId="80">#REF!</definedName>
    <definedName name="aaab" localSheetId="81">#REF!</definedName>
    <definedName name="aaab" localSheetId="86">#REF!</definedName>
    <definedName name="aaab" localSheetId="87">#REF!</definedName>
    <definedName name="aaab" localSheetId="4">#REF!</definedName>
    <definedName name="aaab" localSheetId="5">#REF!</definedName>
    <definedName name="aaab" localSheetId="6">#REF!</definedName>
    <definedName name="aaab" localSheetId="7">#REF!</definedName>
    <definedName name="aaab" localSheetId="8">#REF!</definedName>
    <definedName name="aaab" localSheetId="9">#REF!</definedName>
    <definedName name="aaab">#REF!</definedName>
    <definedName name="aaad" localSheetId="23">#REF!</definedName>
    <definedName name="aaad" localSheetId="25">#REF!</definedName>
    <definedName name="aaad" localSheetId="28">#REF!</definedName>
    <definedName name="aaad" localSheetId="29">#REF!</definedName>
    <definedName name="aaad" localSheetId="31">#REF!</definedName>
    <definedName name="aaad" localSheetId="32">#REF!</definedName>
    <definedName name="aaad" localSheetId="36">#REF!</definedName>
    <definedName name="aaad" localSheetId="37">#REF!</definedName>
    <definedName name="aaad" localSheetId="40">#REF!</definedName>
    <definedName name="aaad" localSheetId="41">#REF!</definedName>
    <definedName name="aaad" localSheetId="46">#REF!</definedName>
    <definedName name="aaad" localSheetId="47">#REF!</definedName>
    <definedName name="aaad" localSheetId="49">#REF!</definedName>
    <definedName name="aaad" localSheetId="52">#REF!</definedName>
    <definedName name="aaad" localSheetId="3">#REF!</definedName>
    <definedName name="aaad" localSheetId="75">#REF!</definedName>
    <definedName name="aaad" localSheetId="77">#REF!</definedName>
    <definedName name="aaad" localSheetId="78">#REF!</definedName>
    <definedName name="aaad" localSheetId="80">#REF!</definedName>
    <definedName name="aaad" localSheetId="81">#REF!</definedName>
    <definedName name="aaad" localSheetId="86">#REF!</definedName>
    <definedName name="aaad" localSheetId="87">#REF!</definedName>
    <definedName name="aaad" localSheetId="4">#REF!</definedName>
    <definedName name="aaad" localSheetId="5">#REF!</definedName>
    <definedName name="aaad" localSheetId="6">#REF!</definedName>
    <definedName name="aaad" localSheetId="7">#REF!</definedName>
    <definedName name="aaad" localSheetId="8">#REF!</definedName>
    <definedName name="aaad" localSheetId="9">#REF!</definedName>
    <definedName name="aaad">#REF!</definedName>
    <definedName name="aaart" localSheetId="23">#REF!</definedName>
    <definedName name="aaart" localSheetId="25">#REF!</definedName>
    <definedName name="aaart" localSheetId="28">#REF!</definedName>
    <definedName name="aaart" localSheetId="29">#REF!</definedName>
    <definedName name="aaart" localSheetId="31">#REF!</definedName>
    <definedName name="aaart" localSheetId="32">#REF!</definedName>
    <definedName name="aaart" localSheetId="36">#REF!</definedName>
    <definedName name="aaart" localSheetId="37">#REF!</definedName>
    <definedName name="aaart" localSheetId="40">#REF!</definedName>
    <definedName name="aaart" localSheetId="41">#REF!</definedName>
    <definedName name="aaart" localSheetId="46">#REF!</definedName>
    <definedName name="aaart" localSheetId="47">#REF!</definedName>
    <definedName name="aaart" localSheetId="49">#REF!</definedName>
    <definedName name="aaart" localSheetId="52">#REF!</definedName>
    <definedName name="aaart" localSheetId="3">#REF!</definedName>
    <definedName name="aaart" localSheetId="75">#REF!</definedName>
    <definedName name="aaart" localSheetId="77">#REF!</definedName>
    <definedName name="aaart" localSheetId="78">#REF!</definedName>
    <definedName name="aaart" localSheetId="80">#REF!</definedName>
    <definedName name="aaart" localSheetId="81">#REF!</definedName>
    <definedName name="aaart" localSheetId="86">#REF!</definedName>
    <definedName name="aaart" localSheetId="87">#REF!</definedName>
    <definedName name="aaart" localSheetId="4">#REF!</definedName>
    <definedName name="aaart" localSheetId="5">#REF!</definedName>
    <definedName name="aaart" localSheetId="6">#REF!</definedName>
    <definedName name="aaart" localSheetId="7">#REF!</definedName>
    <definedName name="aaart" localSheetId="8">#REF!</definedName>
    <definedName name="aaart" localSheetId="9">#REF!</definedName>
    <definedName name="aaart">#REF!</definedName>
    <definedName name="aaatr" localSheetId="23">#REF!</definedName>
    <definedName name="aaatr" localSheetId="25">#REF!</definedName>
    <definedName name="aaatr" localSheetId="28">#REF!</definedName>
    <definedName name="aaatr" localSheetId="29">#REF!</definedName>
    <definedName name="aaatr" localSheetId="31">#REF!</definedName>
    <definedName name="aaatr" localSheetId="32">#REF!</definedName>
    <definedName name="aaatr" localSheetId="36">#REF!</definedName>
    <definedName name="aaatr" localSheetId="37">#REF!</definedName>
    <definedName name="aaatr" localSheetId="40">#REF!</definedName>
    <definedName name="aaatr" localSheetId="41">#REF!</definedName>
    <definedName name="aaatr" localSheetId="46">#REF!</definedName>
    <definedName name="aaatr" localSheetId="47">#REF!</definedName>
    <definedName name="aaatr" localSheetId="49">#REF!</definedName>
    <definedName name="aaatr" localSheetId="52">#REF!</definedName>
    <definedName name="aaatr" localSheetId="3">#REF!</definedName>
    <definedName name="aaatr" localSheetId="75">#REF!</definedName>
    <definedName name="aaatr" localSheetId="77">#REF!</definedName>
    <definedName name="aaatr" localSheetId="78">#REF!</definedName>
    <definedName name="aaatr" localSheetId="80">#REF!</definedName>
    <definedName name="aaatr" localSheetId="81">#REF!</definedName>
    <definedName name="aaatr" localSheetId="86">#REF!</definedName>
    <definedName name="aaatr" localSheetId="87">#REF!</definedName>
    <definedName name="aaatr" localSheetId="4">#REF!</definedName>
    <definedName name="aaatr" localSheetId="5">#REF!</definedName>
    <definedName name="aaatr" localSheetId="6">#REF!</definedName>
    <definedName name="aaatr" localSheetId="7">#REF!</definedName>
    <definedName name="aaatr" localSheetId="8">#REF!</definedName>
    <definedName name="aaatr" localSheetId="9">#REF!</definedName>
    <definedName name="aaatr">#REF!</definedName>
    <definedName name="abggg" localSheetId="0" hidden="1">'[1]4.9'!#REF!</definedName>
    <definedName name="abggg" localSheetId="23" hidden="1">'[2]4.9'!#REF!</definedName>
    <definedName name="abggg" localSheetId="25" hidden="1">'[1]4.9'!#REF!</definedName>
    <definedName name="abggg" localSheetId="28" hidden="1">'[1]4.9'!#REF!</definedName>
    <definedName name="abggg" localSheetId="29" hidden="1">'[1]4.9'!#REF!</definedName>
    <definedName name="abggg" localSheetId="31" hidden="1">'[1]4.9'!#REF!</definedName>
    <definedName name="abggg" localSheetId="32" hidden="1">'[1]4.9'!#REF!</definedName>
    <definedName name="abggg" localSheetId="1" hidden="1">'[1]4.9'!#REF!</definedName>
    <definedName name="abggg" localSheetId="33" hidden="1">'[1]4.9'!#REF!</definedName>
    <definedName name="abggg" localSheetId="34" hidden="1">'[1]4.9'!#REF!</definedName>
    <definedName name="abggg" localSheetId="35" hidden="1">'[1]4.9'!#REF!</definedName>
    <definedName name="abggg" localSheetId="36" hidden="1">'[1]4.9'!#REF!</definedName>
    <definedName name="abggg" localSheetId="37" hidden="1">'[1]4.9'!#REF!</definedName>
    <definedName name="abggg" localSheetId="38" hidden="1">'[1]4.9'!#REF!</definedName>
    <definedName name="abggg" localSheetId="39" hidden="1">'[1]4.9'!#REF!</definedName>
    <definedName name="abggg" localSheetId="40" hidden="1">'[1]4.9'!#REF!</definedName>
    <definedName name="abggg" localSheetId="41" hidden="1">'[1]4.9'!#REF!</definedName>
    <definedName name="abggg" localSheetId="42" hidden="1">'[1]4.9'!#REF!</definedName>
    <definedName name="abggg" localSheetId="46" hidden="1">'[1]4.9'!#REF!</definedName>
    <definedName name="abggg" localSheetId="47" hidden="1">'[1]4.9'!#REF!</definedName>
    <definedName name="abggg" localSheetId="49" hidden="1">'[1]4.9'!#REF!</definedName>
    <definedName name="abggg" localSheetId="52" hidden="1">'[1]4.9'!#REF!</definedName>
    <definedName name="abggg" localSheetId="58" hidden="1">'[2]4.9'!#REF!</definedName>
    <definedName name="abggg" localSheetId="59" hidden="1">'[2]4.9'!#REF!</definedName>
    <definedName name="abggg" localSheetId="2" hidden="1">'[1]4.9'!#REF!</definedName>
    <definedName name="abggg" localSheetId="3" hidden="1">'[1]4.9'!#REF!</definedName>
    <definedName name="abggg" localSheetId="75" hidden="1">'[3]4.9'!#REF!</definedName>
    <definedName name="abggg" localSheetId="77" hidden="1">'[1]4.9'!#REF!</definedName>
    <definedName name="abggg" localSheetId="78" hidden="1">'[1]4.9'!#REF!</definedName>
    <definedName name="abggg" localSheetId="80" hidden="1">'[1]4.9'!#REF!</definedName>
    <definedName name="abggg" localSheetId="81" hidden="1">'[1]4.9'!#REF!</definedName>
    <definedName name="abggg" localSheetId="86" hidden="1">'[4]4.9'!#REF!</definedName>
    <definedName name="abggg" localSheetId="87" hidden="1">'[4]4.9'!#REF!</definedName>
    <definedName name="abggg" localSheetId="4" hidden="1">'[1]4.9'!#REF!</definedName>
    <definedName name="abggg" localSheetId="5" hidden="1">'[1]4.9'!#REF!</definedName>
    <definedName name="abggg" localSheetId="6" hidden="1">'[1]4.9'!#REF!</definedName>
    <definedName name="abggg" localSheetId="7" hidden="1">'[1]4.9'!#REF!</definedName>
    <definedName name="abggg" localSheetId="8" hidden="1">'[1]4.9'!#REF!</definedName>
    <definedName name="abggg" localSheetId="9" hidden="1">'[1]4.9'!#REF!</definedName>
    <definedName name="abggg" hidden="1">'[1]4.9'!#REF!</definedName>
    <definedName name="afaf" localSheetId="25" hidden="1">'[4]4.9'!#REF!</definedName>
    <definedName name="afaf" localSheetId="28" hidden="1">'[4]4.9'!#REF!</definedName>
    <definedName name="afaf" localSheetId="29" hidden="1">'[4]4.9'!#REF!</definedName>
    <definedName name="afaf" localSheetId="36" hidden="1">'[4]4.9'!#REF!</definedName>
    <definedName name="afaf" localSheetId="37" hidden="1">'[4]4.9'!#REF!</definedName>
    <definedName name="afaf" localSheetId="40" hidden="1">'[4]4.9'!#REF!</definedName>
    <definedName name="afaf" localSheetId="41" hidden="1">'[4]4.9'!#REF!</definedName>
    <definedName name="afaf" localSheetId="46" hidden="1">'[4]4.9'!#REF!</definedName>
    <definedName name="afaf" localSheetId="47" hidden="1">'[4]4.9'!#REF!</definedName>
    <definedName name="afaf" localSheetId="49" hidden="1">'[4]4.9'!#REF!</definedName>
    <definedName name="afaf" localSheetId="52" hidden="1">'[4]4.9'!#REF!</definedName>
    <definedName name="afaf" localSheetId="3" hidden="1">'[4]4.9'!#REF!</definedName>
    <definedName name="afaf" localSheetId="75" hidden="1">'[2]4.9'!#REF!</definedName>
    <definedName name="afaf" localSheetId="86" hidden="1">'[4]4.9'!#REF!</definedName>
    <definedName name="afaf" localSheetId="87" hidden="1">'[4]4.9'!#REF!</definedName>
    <definedName name="afaf" hidden="1">'[4]4.9'!#REF!</definedName>
    <definedName name="as" localSheetId="0" hidden="1">#REF!</definedName>
    <definedName name="as" localSheetId="23" hidden="1">#REF!</definedName>
    <definedName name="as" localSheetId="25" hidden="1">#REF!</definedName>
    <definedName name="as" localSheetId="28" hidden="1">#REF!</definedName>
    <definedName name="as" localSheetId="29" hidden="1">#REF!</definedName>
    <definedName name="as" localSheetId="31" hidden="1">#REF!</definedName>
    <definedName name="as" localSheetId="32" hidden="1">#REF!</definedName>
    <definedName name="as" localSheetId="1" hidden="1">#REF!</definedName>
    <definedName name="as" localSheetId="33" hidden="1">#REF!</definedName>
    <definedName name="as" localSheetId="34" hidden="1">#REF!</definedName>
    <definedName name="as" localSheetId="35" hidden="1">#REF!</definedName>
    <definedName name="as" localSheetId="36" hidden="1">#REF!</definedName>
    <definedName name="as" localSheetId="37" hidden="1">#REF!</definedName>
    <definedName name="as" localSheetId="38" hidden="1">#REF!</definedName>
    <definedName name="as" localSheetId="39" hidden="1">#REF!</definedName>
    <definedName name="as" localSheetId="40" hidden="1">#REF!</definedName>
    <definedName name="as" localSheetId="41" hidden="1">#REF!</definedName>
    <definedName name="as" localSheetId="42" hidden="1">#REF!</definedName>
    <definedName name="as" localSheetId="46" hidden="1">#REF!</definedName>
    <definedName name="as" localSheetId="47" hidden="1">#REF!</definedName>
    <definedName name="as" localSheetId="49" hidden="1">#REF!</definedName>
    <definedName name="as" localSheetId="52" hidden="1">#REF!</definedName>
    <definedName name="as" localSheetId="58" hidden="1">#REF!</definedName>
    <definedName name="as" localSheetId="59" hidden="1">#REF!</definedName>
    <definedName name="as" localSheetId="2" hidden="1">#REF!</definedName>
    <definedName name="as" localSheetId="3" hidden="1">#REF!</definedName>
    <definedName name="as" localSheetId="75" hidden="1">#REF!</definedName>
    <definedName name="as" localSheetId="77" hidden="1">#REF!</definedName>
    <definedName name="as" localSheetId="78" hidden="1">#REF!</definedName>
    <definedName name="as" localSheetId="80" hidden="1">#REF!</definedName>
    <definedName name="as" localSheetId="81" hidden="1">#REF!</definedName>
    <definedName name="as" localSheetId="86" hidden="1">#REF!</definedName>
    <definedName name="as" localSheetId="87" hidden="1">#REF!</definedName>
    <definedName name="as" localSheetId="4" hidden="1">#REF!</definedName>
    <definedName name="as" localSheetId="5" hidden="1">#REF!</definedName>
    <definedName name="as" localSheetId="6" hidden="1">#REF!</definedName>
    <definedName name="as" localSheetId="7" hidden="1">#REF!</definedName>
    <definedName name="as" localSheetId="8" hidden="1">#REF!</definedName>
    <definedName name="as" localSheetId="9" hidden="1">#REF!</definedName>
    <definedName name="as" hidden="1">#REF!</definedName>
    <definedName name="ass" localSheetId="0" hidden="1">'[5]4.8'!#REF!</definedName>
    <definedName name="ass" localSheetId="23" hidden="1">'[6]4.8'!#REF!</definedName>
    <definedName name="ass" localSheetId="25" hidden="1">'[5]4.8'!#REF!</definedName>
    <definedName name="ass" localSheetId="28" hidden="1">'[5]4.8'!#REF!</definedName>
    <definedName name="ass" localSheetId="29" hidden="1">'[5]4.8'!#REF!</definedName>
    <definedName name="ass" localSheetId="31" hidden="1">'[5]4.8'!#REF!</definedName>
    <definedName name="ass" localSheetId="32" hidden="1">'[5]4.8'!#REF!</definedName>
    <definedName name="ass" localSheetId="1" hidden="1">'[5]4.8'!#REF!</definedName>
    <definedName name="ass" localSheetId="33" hidden="1">'[5]4.8'!#REF!</definedName>
    <definedName name="ass" localSheetId="34" hidden="1">'[5]4.8'!#REF!</definedName>
    <definedName name="ass" localSheetId="35" hidden="1">'[5]4.8'!#REF!</definedName>
    <definedName name="ass" localSheetId="36" hidden="1">'[5]4.8'!#REF!</definedName>
    <definedName name="ass" localSheetId="37" hidden="1">'[5]4.8'!#REF!</definedName>
    <definedName name="ass" localSheetId="38" hidden="1">'[5]4.8'!#REF!</definedName>
    <definedName name="ass" localSheetId="39" hidden="1">'[5]4.8'!#REF!</definedName>
    <definedName name="ass" localSheetId="40" hidden="1">'[5]4.8'!#REF!</definedName>
    <definedName name="ass" localSheetId="41" hidden="1">'[5]4.8'!#REF!</definedName>
    <definedName name="ass" localSheetId="42" hidden="1">'[5]4.8'!#REF!</definedName>
    <definedName name="ass" localSheetId="46" hidden="1">'[5]4.8'!#REF!</definedName>
    <definedName name="ass" localSheetId="47" hidden="1">'[5]4.8'!#REF!</definedName>
    <definedName name="ass" localSheetId="49" hidden="1">'[5]4.8'!#REF!</definedName>
    <definedName name="ass" localSheetId="52" hidden="1">'[5]4.8'!#REF!</definedName>
    <definedName name="ass" localSheetId="58" hidden="1">'[6]4.8'!#REF!</definedName>
    <definedName name="ass" localSheetId="59" hidden="1">'[6]4.8'!#REF!</definedName>
    <definedName name="ass" localSheetId="2" hidden="1">'[5]4.8'!#REF!</definedName>
    <definedName name="ass" localSheetId="3" hidden="1">'[5]4.8'!#REF!</definedName>
    <definedName name="ass" localSheetId="75" hidden="1">'[7]4.8'!#REF!</definedName>
    <definedName name="ass" localSheetId="77" hidden="1">'[5]4.8'!#REF!</definedName>
    <definedName name="ass" localSheetId="78" hidden="1">'[5]4.8'!#REF!</definedName>
    <definedName name="ass" localSheetId="80" hidden="1">'[5]4.8'!#REF!</definedName>
    <definedName name="ass" localSheetId="81" hidden="1">'[5]4.8'!#REF!</definedName>
    <definedName name="ass" localSheetId="86" hidden="1">'[6]4.8'!#REF!</definedName>
    <definedName name="ass" localSheetId="87" hidden="1">'[6]4.8'!#REF!</definedName>
    <definedName name="ass" localSheetId="4" hidden="1">'[5]4.8'!#REF!</definedName>
    <definedName name="ass" localSheetId="5" hidden="1">'[5]4.8'!#REF!</definedName>
    <definedName name="ass" localSheetId="6" hidden="1">'[5]4.8'!#REF!</definedName>
    <definedName name="ass" localSheetId="7" hidden="1">'[5]4.8'!#REF!</definedName>
    <definedName name="ass" localSheetId="8" hidden="1">'[5]4.8'!#REF!</definedName>
    <definedName name="ass" localSheetId="9" hidden="1">'[5]4.8'!#REF!</definedName>
    <definedName name="ass" hidden="1">'[5]4.8'!#REF!</definedName>
    <definedName name="Asset91" localSheetId="0">#REF!</definedName>
    <definedName name="Asset91" localSheetId="23">#REF!</definedName>
    <definedName name="Asset91" localSheetId="25">#REF!</definedName>
    <definedName name="Asset91" localSheetId="28">#REF!</definedName>
    <definedName name="Asset91" localSheetId="29">#REF!</definedName>
    <definedName name="Asset91" localSheetId="31">#REF!</definedName>
    <definedName name="Asset91" localSheetId="32">#REF!</definedName>
    <definedName name="Asset91" localSheetId="1">#REF!</definedName>
    <definedName name="Asset91" localSheetId="33">#REF!</definedName>
    <definedName name="Asset91" localSheetId="34">#REF!</definedName>
    <definedName name="Asset91" localSheetId="35">#REF!</definedName>
    <definedName name="Asset91" localSheetId="36">#REF!</definedName>
    <definedName name="Asset91" localSheetId="37">#REF!</definedName>
    <definedName name="Asset91" localSheetId="38">#REF!</definedName>
    <definedName name="Asset91" localSheetId="39">#REF!</definedName>
    <definedName name="Asset91" localSheetId="40">#REF!</definedName>
    <definedName name="Asset91" localSheetId="41">#REF!</definedName>
    <definedName name="Asset91" localSheetId="42">#REF!</definedName>
    <definedName name="Asset91" localSheetId="46">#REF!</definedName>
    <definedName name="Asset91" localSheetId="47">#REF!</definedName>
    <definedName name="Asset91" localSheetId="49">#REF!</definedName>
    <definedName name="Asset91" localSheetId="52">#REF!</definedName>
    <definedName name="Asset91" localSheetId="58">#REF!</definedName>
    <definedName name="Asset91" localSheetId="59">#REF!</definedName>
    <definedName name="Asset91" localSheetId="2">#REF!</definedName>
    <definedName name="Asset91" localSheetId="3">#REF!</definedName>
    <definedName name="Asset91" localSheetId="75">#REF!</definedName>
    <definedName name="Asset91" localSheetId="77">#REF!</definedName>
    <definedName name="Asset91" localSheetId="78">#REF!</definedName>
    <definedName name="Asset91" localSheetId="80">#REF!</definedName>
    <definedName name="Asset91" localSheetId="81">#REF!</definedName>
    <definedName name="Asset91" localSheetId="86">#REF!</definedName>
    <definedName name="Asset91" localSheetId="87">#REF!</definedName>
    <definedName name="Asset91" localSheetId="4">#REF!</definedName>
    <definedName name="Asset91" localSheetId="5">#REF!</definedName>
    <definedName name="Asset91" localSheetId="6">#REF!</definedName>
    <definedName name="Asset91" localSheetId="7">#REF!</definedName>
    <definedName name="Asset91" localSheetId="8">#REF!</definedName>
    <definedName name="Asset91" localSheetId="9">#REF!</definedName>
    <definedName name="Asset91">#REF!</definedName>
    <definedName name="Asset92" localSheetId="0">#REF!</definedName>
    <definedName name="Asset92" localSheetId="23">#REF!</definedName>
    <definedName name="Asset92" localSheetId="25">#REF!</definedName>
    <definedName name="Asset92" localSheetId="28">#REF!</definedName>
    <definedName name="Asset92" localSheetId="29">#REF!</definedName>
    <definedName name="Asset92" localSheetId="31">#REF!</definedName>
    <definedName name="Asset92" localSheetId="32">#REF!</definedName>
    <definedName name="Asset92" localSheetId="1">#REF!</definedName>
    <definedName name="Asset92" localSheetId="33">#REF!</definedName>
    <definedName name="Asset92" localSheetId="34">#REF!</definedName>
    <definedName name="Asset92" localSheetId="35">#REF!</definedName>
    <definedName name="Asset92" localSheetId="36">#REF!</definedName>
    <definedName name="Asset92" localSheetId="37">#REF!</definedName>
    <definedName name="Asset92" localSheetId="38">#REF!</definedName>
    <definedName name="Asset92" localSheetId="39">#REF!</definedName>
    <definedName name="Asset92" localSheetId="40">#REF!</definedName>
    <definedName name="Asset92" localSheetId="41">#REF!</definedName>
    <definedName name="Asset92" localSheetId="42">#REF!</definedName>
    <definedName name="Asset92" localSheetId="46">#REF!</definedName>
    <definedName name="Asset92" localSheetId="47">#REF!</definedName>
    <definedName name="Asset92" localSheetId="49">#REF!</definedName>
    <definedName name="Asset92" localSheetId="52">#REF!</definedName>
    <definedName name="Asset92" localSheetId="58">#REF!</definedName>
    <definedName name="Asset92" localSheetId="59">#REF!</definedName>
    <definedName name="Asset92" localSheetId="2">#REF!</definedName>
    <definedName name="Asset92" localSheetId="3">#REF!</definedName>
    <definedName name="Asset92" localSheetId="75">#REF!</definedName>
    <definedName name="Asset92" localSheetId="77">#REF!</definedName>
    <definedName name="Asset92" localSheetId="78">#REF!</definedName>
    <definedName name="Asset92" localSheetId="80">#REF!</definedName>
    <definedName name="Asset92" localSheetId="81">#REF!</definedName>
    <definedName name="Asset92" localSheetId="86">#REF!</definedName>
    <definedName name="Asset92" localSheetId="87">#REF!</definedName>
    <definedName name="Asset92" localSheetId="4">#REF!</definedName>
    <definedName name="Asset92" localSheetId="5">#REF!</definedName>
    <definedName name="Asset92" localSheetId="6">#REF!</definedName>
    <definedName name="Asset92" localSheetId="7">#REF!</definedName>
    <definedName name="Asset92" localSheetId="8">#REF!</definedName>
    <definedName name="Asset92" localSheetId="9">#REF!</definedName>
    <definedName name="Asset92">#REF!</definedName>
    <definedName name="ax" localSheetId="23">#REF!</definedName>
    <definedName name="ax" localSheetId="25">#REF!</definedName>
    <definedName name="ax" localSheetId="28">#REF!</definedName>
    <definedName name="ax" localSheetId="29">#REF!</definedName>
    <definedName name="ax" localSheetId="31">#REF!</definedName>
    <definedName name="ax" localSheetId="32">#REF!</definedName>
    <definedName name="ax" localSheetId="36">#REF!</definedName>
    <definedName name="ax" localSheetId="37">#REF!</definedName>
    <definedName name="ax" localSheetId="40">#REF!</definedName>
    <definedName name="ax" localSheetId="41">#REF!</definedName>
    <definedName name="ax" localSheetId="46">#REF!</definedName>
    <definedName name="ax" localSheetId="47">#REF!</definedName>
    <definedName name="ax" localSheetId="49">#REF!</definedName>
    <definedName name="ax" localSheetId="52">#REF!</definedName>
    <definedName name="ax" localSheetId="3">#REF!</definedName>
    <definedName name="ax" localSheetId="75">#REF!</definedName>
    <definedName name="ax" localSheetId="77">#REF!</definedName>
    <definedName name="ax" localSheetId="78">#REF!</definedName>
    <definedName name="ax" localSheetId="80">#REF!</definedName>
    <definedName name="ax" localSheetId="81">#REF!</definedName>
    <definedName name="ax" localSheetId="86">#REF!</definedName>
    <definedName name="ax" localSheetId="87">#REF!</definedName>
    <definedName name="ax" localSheetId="4">#REF!</definedName>
    <definedName name="ax" localSheetId="5">#REF!</definedName>
    <definedName name="ax" localSheetId="6">#REF!</definedName>
    <definedName name="ax" localSheetId="7">#REF!</definedName>
    <definedName name="ax" localSheetId="8">#REF!</definedName>
    <definedName name="ax" localSheetId="9">#REF!</definedName>
    <definedName name="ax">#REF!</definedName>
    <definedName name="b" localSheetId="0" hidden="1">#REF!</definedName>
    <definedName name="b" localSheetId="17" hidden="1">#REF!</definedName>
    <definedName name="b" localSheetId="18" hidden="1">#REF!</definedName>
    <definedName name="b" localSheetId="19" hidden="1">#REF!</definedName>
    <definedName name="b" localSheetId="20" hidden="1">#REF!</definedName>
    <definedName name="b" localSheetId="21" hidden="1">#REF!</definedName>
    <definedName name="b" localSheetId="22" hidden="1">#REF!</definedName>
    <definedName name="b" localSheetId="23" hidden="1">#REF!</definedName>
    <definedName name="b" localSheetId="24" hidden="1">#REF!</definedName>
    <definedName name="b" localSheetId="25" hidden="1">#REF!</definedName>
    <definedName name="b" localSheetId="26" hidden="1">#REF!</definedName>
    <definedName name="b" localSheetId="27" hidden="1">#REF!</definedName>
    <definedName name="b" localSheetId="28" hidden="1">#REF!</definedName>
    <definedName name="b" localSheetId="29" hidden="1">#REF!</definedName>
    <definedName name="b" localSheetId="31" hidden="1">#REF!</definedName>
    <definedName name="b" localSheetId="32" hidden="1">#REF!</definedName>
    <definedName name="b" localSheetId="1" hidden="1">#REF!</definedName>
    <definedName name="b" localSheetId="36" hidden="1">#REF!</definedName>
    <definedName name="b" localSheetId="37" hidden="1">#REF!</definedName>
    <definedName name="b" localSheetId="40" hidden="1">#REF!</definedName>
    <definedName name="b" localSheetId="41" hidden="1">#REF!</definedName>
    <definedName name="b" localSheetId="43" hidden="1">#REF!</definedName>
    <definedName name="b" localSheetId="46" hidden="1">#REF!</definedName>
    <definedName name="b" localSheetId="47" hidden="1">#REF!</definedName>
    <definedName name="b" localSheetId="49" hidden="1">#REF!</definedName>
    <definedName name="b" localSheetId="52" hidden="1">#REF!</definedName>
    <definedName name="b" localSheetId="58" hidden="1">#REF!</definedName>
    <definedName name="b" localSheetId="59" hidden="1">#REF!</definedName>
    <definedName name="b" localSheetId="62" hidden="1">#REF!</definedName>
    <definedName name="b" localSheetId="64" hidden="1">#REF!</definedName>
    <definedName name="b" localSheetId="3" hidden="1">#REF!</definedName>
    <definedName name="b" localSheetId="75" hidden="1">#REF!</definedName>
    <definedName name="b" localSheetId="77" hidden="1">#REF!</definedName>
    <definedName name="b" localSheetId="78" hidden="1">#REF!</definedName>
    <definedName name="b" localSheetId="80" hidden="1">#REF!</definedName>
    <definedName name="b" localSheetId="81" hidden="1">#REF!</definedName>
    <definedName name="b" localSheetId="86" hidden="1">#REF!</definedName>
    <definedName name="b" localSheetId="87" hidden="1">#REF!</definedName>
    <definedName name="b" localSheetId="4" hidden="1">#REF!</definedName>
    <definedName name="b" localSheetId="88" hidden="1">#REF!</definedName>
    <definedName name="b" localSheetId="5" hidden="1">#REF!</definedName>
    <definedName name="b" localSheetId="6" hidden="1">#REF!</definedName>
    <definedName name="b" localSheetId="7" hidden="1">#REF!</definedName>
    <definedName name="b" localSheetId="8" hidden="1">#REF!</definedName>
    <definedName name="b" localSheetId="9" hidden="1">#REF!</definedName>
    <definedName name="b" localSheetId="13" hidden="1">#REF!</definedName>
    <definedName name="b" localSheetId="14" hidden="1">#REF!</definedName>
    <definedName name="b" localSheetId="16" hidden="1">#REF!</definedName>
    <definedName name="b" hidden="1">#REF!</definedName>
    <definedName name="bbbg" localSheetId="23">#REF!</definedName>
    <definedName name="bbbg" localSheetId="25">#REF!</definedName>
    <definedName name="bbbg" localSheetId="28">#REF!</definedName>
    <definedName name="bbbg" localSheetId="29">#REF!</definedName>
    <definedName name="bbbg" localSheetId="31">#REF!</definedName>
    <definedName name="bbbg" localSheetId="32">#REF!</definedName>
    <definedName name="bbbg" localSheetId="36">#REF!</definedName>
    <definedName name="bbbg" localSheetId="37">#REF!</definedName>
    <definedName name="bbbg" localSheetId="40">#REF!</definedName>
    <definedName name="bbbg" localSheetId="41">#REF!</definedName>
    <definedName name="bbbg" localSheetId="46">#REF!</definedName>
    <definedName name="bbbg" localSheetId="47">#REF!</definedName>
    <definedName name="bbbg" localSheetId="49">#REF!</definedName>
    <definedName name="bbbg" localSheetId="52">#REF!</definedName>
    <definedName name="bbbg" localSheetId="3">#REF!</definedName>
    <definedName name="bbbg" localSheetId="75">#REF!</definedName>
    <definedName name="bbbg" localSheetId="77">#REF!</definedName>
    <definedName name="bbbg" localSheetId="78">#REF!</definedName>
    <definedName name="bbbg" localSheetId="80">#REF!</definedName>
    <definedName name="bbbg" localSheetId="81">#REF!</definedName>
    <definedName name="bbbg" localSheetId="86">#REF!</definedName>
    <definedName name="bbbg" localSheetId="87">#REF!</definedName>
    <definedName name="bbbg" localSheetId="4">#REF!</definedName>
    <definedName name="bbbg" localSheetId="5">#REF!</definedName>
    <definedName name="bbbg" localSheetId="6">#REF!</definedName>
    <definedName name="bbbg" localSheetId="7">#REF!</definedName>
    <definedName name="bbbg" localSheetId="8">#REF!</definedName>
    <definedName name="bbbg" localSheetId="9">#REF!</definedName>
    <definedName name="bbbg">#REF!</definedName>
    <definedName name="bbbgt" localSheetId="23">#REF!</definedName>
    <definedName name="bbbgt" localSheetId="25">#REF!</definedName>
    <definedName name="bbbgt" localSheetId="28">#REF!</definedName>
    <definedName name="bbbgt" localSheetId="29">#REF!</definedName>
    <definedName name="bbbgt" localSheetId="31">#REF!</definedName>
    <definedName name="bbbgt" localSheetId="32">#REF!</definedName>
    <definedName name="bbbgt" localSheetId="36">#REF!</definedName>
    <definedName name="bbbgt" localSheetId="37">#REF!</definedName>
    <definedName name="bbbgt" localSheetId="40">#REF!</definedName>
    <definedName name="bbbgt" localSheetId="41">#REF!</definedName>
    <definedName name="bbbgt" localSheetId="46">#REF!</definedName>
    <definedName name="bbbgt" localSheetId="47">#REF!</definedName>
    <definedName name="bbbgt" localSheetId="49">#REF!</definedName>
    <definedName name="bbbgt" localSheetId="52">#REF!</definedName>
    <definedName name="bbbgt" localSheetId="3">#REF!</definedName>
    <definedName name="bbbgt" localSheetId="75">#REF!</definedName>
    <definedName name="bbbgt" localSheetId="77">#REF!</definedName>
    <definedName name="bbbgt" localSheetId="78">#REF!</definedName>
    <definedName name="bbbgt" localSheetId="80">#REF!</definedName>
    <definedName name="bbbgt" localSheetId="81">#REF!</definedName>
    <definedName name="bbbgt" localSheetId="86">#REF!</definedName>
    <definedName name="bbbgt" localSheetId="87">#REF!</definedName>
    <definedName name="bbbgt" localSheetId="4">#REF!</definedName>
    <definedName name="bbbgt" localSheetId="5">#REF!</definedName>
    <definedName name="bbbgt" localSheetId="6">#REF!</definedName>
    <definedName name="bbbgt" localSheetId="7">#REF!</definedName>
    <definedName name="bbbgt" localSheetId="8">#REF!</definedName>
    <definedName name="bbbgt" localSheetId="9">#REF!</definedName>
    <definedName name="bbbgt">#REF!</definedName>
    <definedName name="bbbh" localSheetId="23">#REF!</definedName>
    <definedName name="bbbh" localSheetId="25">#REF!</definedName>
    <definedName name="bbbh" localSheetId="28">#REF!</definedName>
    <definedName name="bbbh" localSheetId="29">#REF!</definedName>
    <definedName name="bbbh" localSheetId="31">#REF!</definedName>
    <definedName name="bbbh" localSheetId="32">#REF!</definedName>
    <definedName name="bbbh" localSheetId="36">#REF!</definedName>
    <definedName name="bbbh" localSheetId="37">#REF!</definedName>
    <definedName name="bbbh" localSheetId="40">#REF!</definedName>
    <definedName name="bbbh" localSheetId="41">#REF!</definedName>
    <definedName name="bbbh" localSheetId="46">#REF!</definedName>
    <definedName name="bbbh" localSheetId="47">#REF!</definedName>
    <definedName name="bbbh" localSheetId="49">#REF!</definedName>
    <definedName name="bbbh" localSheetId="52">#REF!</definedName>
    <definedName name="bbbh" localSheetId="3">#REF!</definedName>
    <definedName name="bbbh" localSheetId="75">#REF!</definedName>
    <definedName name="bbbh" localSheetId="77">#REF!</definedName>
    <definedName name="bbbh" localSheetId="78">#REF!</definedName>
    <definedName name="bbbh" localSheetId="80">#REF!</definedName>
    <definedName name="bbbh" localSheetId="81">#REF!</definedName>
    <definedName name="bbbh" localSheetId="86">#REF!</definedName>
    <definedName name="bbbh" localSheetId="87">#REF!</definedName>
    <definedName name="bbbh" localSheetId="4">#REF!</definedName>
    <definedName name="bbbh" localSheetId="5">#REF!</definedName>
    <definedName name="bbbh" localSheetId="6">#REF!</definedName>
    <definedName name="bbbh" localSheetId="7">#REF!</definedName>
    <definedName name="bbbh" localSheetId="8">#REF!</definedName>
    <definedName name="bbbh" localSheetId="9">#REF!</definedName>
    <definedName name="bbbh">#REF!</definedName>
    <definedName name="bcvb" localSheetId="23">#REF!</definedName>
    <definedName name="bcvb" localSheetId="25">#REF!</definedName>
    <definedName name="bcvb" localSheetId="28">#REF!</definedName>
    <definedName name="bcvb" localSheetId="29">#REF!</definedName>
    <definedName name="bcvb" localSheetId="31">#REF!</definedName>
    <definedName name="bcvb" localSheetId="32">#REF!</definedName>
    <definedName name="bcvb" localSheetId="36">#REF!</definedName>
    <definedName name="bcvb" localSheetId="37">#REF!</definedName>
    <definedName name="bcvb" localSheetId="40">#REF!</definedName>
    <definedName name="bcvb" localSheetId="41">#REF!</definedName>
    <definedName name="bcvb" localSheetId="46">#REF!</definedName>
    <definedName name="bcvb" localSheetId="47">#REF!</definedName>
    <definedName name="bcvb" localSheetId="49">#REF!</definedName>
    <definedName name="bcvb" localSheetId="52">#REF!</definedName>
    <definedName name="bcvb" localSheetId="3">#REF!</definedName>
    <definedName name="bcvb" localSheetId="75">#REF!</definedName>
    <definedName name="bcvb" localSheetId="77">#REF!</definedName>
    <definedName name="bcvb" localSheetId="78">#REF!</definedName>
    <definedName name="bcvb" localSheetId="80">#REF!</definedName>
    <definedName name="bcvb" localSheetId="81">#REF!</definedName>
    <definedName name="bcvb" localSheetId="86">#REF!</definedName>
    <definedName name="bcvb" localSheetId="87">#REF!</definedName>
    <definedName name="bcvb" localSheetId="4">#REF!</definedName>
    <definedName name="bcvb" localSheetId="5">#REF!</definedName>
    <definedName name="bcvb" localSheetId="6">#REF!</definedName>
    <definedName name="bcvb" localSheetId="7">#REF!</definedName>
    <definedName name="bcvb" localSheetId="8">#REF!</definedName>
    <definedName name="bcvb" localSheetId="9">#REF!</definedName>
    <definedName name="bcvb">#REF!</definedName>
    <definedName name="bf" localSheetId="25" hidden="1">'[8]7.6'!#REF!</definedName>
    <definedName name="bf" localSheetId="28" hidden="1">'[8]7.6'!#REF!</definedName>
    <definedName name="bf" localSheetId="29" hidden="1">'[8]7.6'!#REF!</definedName>
    <definedName name="bf" localSheetId="36" hidden="1">'[8]7.6'!#REF!</definedName>
    <definedName name="bf" localSheetId="37" hidden="1">'[8]7.6'!#REF!</definedName>
    <definedName name="bf" localSheetId="40" hidden="1">'[8]7.6'!#REF!</definedName>
    <definedName name="bf" localSheetId="41" hidden="1">'[8]7.6'!#REF!</definedName>
    <definedName name="bf" localSheetId="46" hidden="1">'[8]7.6'!#REF!</definedName>
    <definedName name="bf" localSheetId="47" hidden="1">'[8]7.6'!#REF!</definedName>
    <definedName name="bf" localSheetId="49" hidden="1">'[8]7.6'!#REF!</definedName>
    <definedName name="bf" localSheetId="52" hidden="1">'[8]7.6'!#REF!</definedName>
    <definedName name="bf" localSheetId="3" hidden="1">'[8]7.6'!#REF!</definedName>
    <definedName name="bf" localSheetId="75" hidden="1">'[8]7.6'!#REF!</definedName>
    <definedName name="bf" localSheetId="86" hidden="1">'[8]7.6'!#REF!</definedName>
    <definedName name="bf" localSheetId="87" hidden="1">'[8]7.6'!#REF!</definedName>
    <definedName name="bf" hidden="1">'[8]7.6'!#REF!</definedName>
    <definedName name="BH" localSheetId="23">#REF!</definedName>
    <definedName name="BH" localSheetId="25">#REF!</definedName>
    <definedName name="BH" localSheetId="28">#REF!</definedName>
    <definedName name="BH" localSheetId="29">#REF!</definedName>
    <definedName name="BH" localSheetId="31">#REF!</definedName>
    <definedName name="BH" localSheetId="32">#REF!</definedName>
    <definedName name="BH" localSheetId="36">#REF!</definedName>
    <definedName name="BH" localSheetId="37">#REF!</definedName>
    <definedName name="BH" localSheetId="40">#REF!</definedName>
    <definedName name="BH" localSheetId="41">#REF!</definedName>
    <definedName name="BH" localSheetId="46">#REF!</definedName>
    <definedName name="BH" localSheetId="47">#REF!</definedName>
    <definedName name="BH" localSheetId="49">#REF!</definedName>
    <definedName name="BH" localSheetId="52">#REF!</definedName>
    <definedName name="BH" localSheetId="3">#REF!</definedName>
    <definedName name="BH" localSheetId="75">#REF!</definedName>
    <definedName name="BH" localSheetId="77">#REF!</definedName>
    <definedName name="BH" localSheetId="78">#REF!</definedName>
    <definedName name="BH" localSheetId="80">#REF!</definedName>
    <definedName name="BH" localSheetId="81">#REF!</definedName>
    <definedName name="BH" localSheetId="86">#REF!</definedName>
    <definedName name="BH" localSheetId="87">#REF!</definedName>
    <definedName name="BH" localSheetId="4">#REF!</definedName>
    <definedName name="BH" localSheetId="5">#REF!</definedName>
    <definedName name="BH" localSheetId="6">#REF!</definedName>
    <definedName name="BH" localSheetId="7">#REF!</definedName>
    <definedName name="BH" localSheetId="8">#REF!</definedName>
    <definedName name="BH" localSheetId="9">#REF!</definedName>
    <definedName name="BH">#REF!</definedName>
    <definedName name="bnb" localSheetId="25" hidden="1">'[8]7.6'!#REF!</definedName>
    <definedName name="bnb" localSheetId="28" hidden="1">'[8]7.6'!#REF!</definedName>
    <definedName name="bnb" localSheetId="29" hidden="1">'[8]7.6'!#REF!</definedName>
    <definedName name="bnb" localSheetId="36" hidden="1">'[8]7.6'!#REF!</definedName>
    <definedName name="bnb" localSheetId="37" hidden="1">'[8]7.6'!#REF!</definedName>
    <definedName name="bnb" localSheetId="40" hidden="1">'[8]7.6'!#REF!</definedName>
    <definedName name="bnb" localSheetId="41" hidden="1">'[8]7.6'!#REF!</definedName>
    <definedName name="bnb" localSheetId="46" hidden="1">'[8]7.6'!#REF!</definedName>
    <definedName name="bnb" localSheetId="47" hidden="1">'[8]7.6'!#REF!</definedName>
    <definedName name="bnb" localSheetId="49" hidden="1">'[8]7.6'!#REF!</definedName>
    <definedName name="bnb" localSheetId="52" hidden="1">'[8]7.6'!#REF!</definedName>
    <definedName name="bnb" localSheetId="3" hidden="1">'[8]7.6'!#REF!</definedName>
    <definedName name="bnb" localSheetId="75" hidden="1">'[8]7.6'!#REF!</definedName>
    <definedName name="bnb" localSheetId="86" hidden="1">'[8]7.6'!#REF!</definedName>
    <definedName name="bnb" localSheetId="87" hidden="1">'[8]7.6'!#REF!</definedName>
    <definedName name="bnb" hidden="1">'[8]7.6'!#REF!</definedName>
    <definedName name="bv" localSheetId="23">#REF!</definedName>
    <definedName name="bv" localSheetId="25">#REF!</definedName>
    <definedName name="bv" localSheetId="28">#REF!</definedName>
    <definedName name="bv" localSheetId="29">#REF!</definedName>
    <definedName name="bv" localSheetId="31">#REF!</definedName>
    <definedName name="bv" localSheetId="32">#REF!</definedName>
    <definedName name="bv" localSheetId="36">#REF!</definedName>
    <definedName name="bv" localSheetId="37">#REF!</definedName>
    <definedName name="bv" localSheetId="40">#REF!</definedName>
    <definedName name="bv" localSheetId="41">#REF!</definedName>
    <definedName name="bv" localSheetId="46">#REF!</definedName>
    <definedName name="bv" localSheetId="47">#REF!</definedName>
    <definedName name="bv" localSheetId="49">#REF!</definedName>
    <definedName name="bv" localSheetId="52">#REF!</definedName>
    <definedName name="bv" localSheetId="3">#REF!</definedName>
    <definedName name="bv" localSheetId="75">#REF!</definedName>
    <definedName name="bv" localSheetId="77">#REF!</definedName>
    <definedName name="bv" localSheetId="78">#REF!</definedName>
    <definedName name="bv" localSheetId="80">#REF!</definedName>
    <definedName name="bv" localSheetId="81">#REF!</definedName>
    <definedName name="bv" localSheetId="86">#REF!</definedName>
    <definedName name="bv" localSheetId="87">#REF!</definedName>
    <definedName name="bv" localSheetId="4">#REF!</definedName>
    <definedName name="bv" localSheetId="5">#REF!</definedName>
    <definedName name="bv" localSheetId="6">#REF!</definedName>
    <definedName name="bv" localSheetId="7">#REF!</definedName>
    <definedName name="bv" localSheetId="8">#REF!</definedName>
    <definedName name="bv" localSheetId="9">#REF!</definedName>
    <definedName name="bv">#REF!</definedName>
    <definedName name="cc" localSheetId="0">#REF!</definedName>
    <definedName name="cc" localSheetId="23">#REF!</definedName>
    <definedName name="cc" localSheetId="25">#REF!</definedName>
    <definedName name="cc" localSheetId="28">#REF!</definedName>
    <definedName name="cc" localSheetId="29">#REF!</definedName>
    <definedName name="cc" localSheetId="31">#REF!</definedName>
    <definedName name="cc" localSheetId="32">#REF!</definedName>
    <definedName name="cc" localSheetId="1">#REF!</definedName>
    <definedName name="cc" localSheetId="33">#REF!</definedName>
    <definedName name="cc" localSheetId="34">#REF!</definedName>
    <definedName name="cc" localSheetId="35">#REF!</definedName>
    <definedName name="cc" localSheetId="36">#REF!</definedName>
    <definedName name="cc" localSheetId="37">#REF!</definedName>
    <definedName name="cc" localSheetId="38">#REF!</definedName>
    <definedName name="cc" localSheetId="39">#REF!</definedName>
    <definedName name="cc" localSheetId="40">#REF!</definedName>
    <definedName name="cc" localSheetId="41">#REF!</definedName>
    <definedName name="cc" localSheetId="42">#REF!</definedName>
    <definedName name="cc" localSheetId="46">#REF!</definedName>
    <definedName name="cc" localSheetId="47">#REF!</definedName>
    <definedName name="cc" localSheetId="49">#REF!</definedName>
    <definedName name="cc" localSheetId="52">#REF!</definedName>
    <definedName name="cc" localSheetId="58">#REF!</definedName>
    <definedName name="cc" localSheetId="59">#REF!</definedName>
    <definedName name="cc" localSheetId="2">#REF!</definedName>
    <definedName name="cc" localSheetId="3">#REF!</definedName>
    <definedName name="cc" localSheetId="75">#REF!</definedName>
    <definedName name="cc" localSheetId="77">#REF!</definedName>
    <definedName name="cc" localSheetId="78">#REF!</definedName>
    <definedName name="cc" localSheetId="80">#REF!</definedName>
    <definedName name="cc" localSheetId="81">#REF!</definedName>
    <definedName name="cc" localSheetId="86">#REF!</definedName>
    <definedName name="cc" localSheetId="87">#REF!</definedName>
    <definedName name="cc" localSheetId="4">#REF!</definedName>
    <definedName name="cc" localSheetId="5">#REF!</definedName>
    <definedName name="cc" localSheetId="6">#REF!</definedName>
    <definedName name="cc" localSheetId="7">#REF!</definedName>
    <definedName name="cc" localSheetId="8">#REF!</definedName>
    <definedName name="cc" localSheetId="9">#REF!</definedName>
    <definedName name="cc">#REF!</definedName>
    <definedName name="con_05" localSheetId="0">#REF!</definedName>
    <definedName name="con_05" localSheetId="23">#REF!</definedName>
    <definedName name="con_05" localSheetId="25">#REF!</definedName>
    <definedName name="con_05" localSheetId="28">#REF!</definedName>
    <definedName name="con_05" localSheetId="29">#REF!</definedName>
    <definedName name="con_05" localSheetId="31">#REF!</definedName>
    <definedName name="con_05" localSheetId="32">#REF!</definedName>
    <definedName name="con_05" localSheetId="1">#REF!</definedName>
    <definedName name="con_05" localSheetId="33">#REF!</definedName>
    <definedName name="con_05" localSheetId="34">#REF!</definedName>
    <definedName name="con_05" localSheetId="35">#REF!</definedName>
    <definedName name="con_05" localSheetId="36">#REF!</definedName>
    <definedName name="con_05" localSheetId="37">#REF!</definedName>
    <definedName name="con_05" localSheetId="38">#REF!</definedName>
    <definedName name="con_05" localSheetId="39">#REF!</definedName>
    <definedName name="con_05" localSheetId="40">#REF!</definedName>
    <definedName name="con_05" localSheetId="41">#REF!</definedName>
    <definedName name="con_05" localSheetId="42">#REF!</definedName>
    <definedName name="con_05" localSheetId="46">#REF!</definedName>
    <definedName name="con_05" localSheetId="47">#REF!</definedName>
    <definedName name="con_05" localSheetId="49">#REF!</definedName>
    <definedName name="con_05" localSheetId="52">#REF!</definedName>
    <definedName name="con_05" localSheetId="58">#REF!</definedName>
    <definedName name="con_05" localSheetId="59">#REF!</definedName>
    <definedName name="con_05" localSheetId="2">#REF!</definedName>
    <definedName name="con_05" localSheetId="3">#REF!</definedName>
    <definedName name="con_05" localSheetId="75">#REF!</definedName>
    <definedName name="con_05" localSheetId="77">#REF!</definedName>
    <definedName name="con_05" localSheetId="78">#REF!</definedName>
    <definedName name="con_05" localSheetId="80">#REF!</definedName>
    <definedName name="con_05" localSheetId="81">#REF!</definedName>
    <definedName name="con_05" localSheetId="86">#REF!</definedName>
    <definedName name="con_05" localSheetId="87">#REF!</definedName>
    <definedName name="con_05" localSheetId="4">#REF!</definedName>
    <definedName name="con_05" localSheetId="5">#REF!</definedName>
    <definedName name="con_05" localSheetId="6">#REF!</definedName>
    <definedName name="con_05" localSheetId="7">#REF!</definedName>
    <definedName name="con_05" localSheetId="8">#REF!</definedName>
    <definedName name="con_05" localSheetId="9">#REF!</definedName>
    <definedName name="con_05">#REF!</definedName>
    <definedName name="con_06" localSheetId="0">#REF!</definedName>
    <definedName name="con_06" localSheetId="23">#REF!</definedName>
    <definedName name="con_06" localSheetId="25">#REF!</definedName>
    <definedName name="con_06" localSheetId="28">#REF!</definedName>
    <definedName name="con_06" localSheetId="29">#REF!</definedName>
    <definedName name="con_06" localSheetId="31">#REF!</definedName>
    <definedName name="con_06" localSheetId="32">#REF!</definedName>
    <definedName name="con_06" localSheetId="1">#REF!</definedName>
    <definedName name="con_06" localSheetId="33">#REF!</definedName>
    <definedName name="con_06" localSheetId="34">#REF!</definedName>
    <definedName name="con_06" localSheetId="35">#REF!</definedName>
    <definedName name="con_06" localSheetId="36">#REF!</definedName>
    <definedName name="con_06" localSheetId="37">#REF!</definedName>
    <definedName name="con_06" localSheetId="38">#REF!</definedName>
    <definedName name="con_06" localSheetId="39">#REF!</definedName>
    <definedName name="con_06" localSheetId="40">#REF!</definedName>
    <definedName name="con_06" localSheetId="41">#REF!</definedName>
    <definedName name="con_06" localSheetId="42">#REF!</definedName>
    <definedName name="con_06" localSheetId="46">#REF!</definedName>
    <definedName name="con_06" localSheetId="47">#REF!</definedName>
    <definedName name="con_06" localSheetId="49">#REF!</definedName>
    <definedName name="con_06" localSheetId="52">#REF!</definedName>
    <definedName name="con_06" localSheetId="58">#REF!</definedName>
    <definedName name="con_06" localSheetId="59">#REF!</definedName>
    <definedName name="con_06" localSheetId="2">#REF!</definedName>
    <definedName name="con_06" localSheetId="3">#REF!</definedName>
    <definedName name="con_06" localSheetId="75">#REF!</definedName>
    <definedName name="con_06" localSheetId="77">#REF!</definedName>
    <definedName name="con_06" localSheetId="78">#REF!</definedName>
    <definedName name="con_06" localSheetId="80">#REF!</definedName>
    <definedName name="con_06" localSheetId="81">#REF!</definedName>
    <definedName name="con_06" localSheetId="86">#REF!</definedName>
    <definedName name="con_06" localSheetId="87">#REF!</definedName>
    <definedName name="con_06" localSheetId="4">#REF!</definedName>
    <definedName name="con_06" localSheetId="5">#REF!</definedName>
    <definedName name="con_06" localSheetId="6">#REF!</definedName>
    <definedName name="con_06" localSheetId="7">#REF!</definedName>
    <definedName name="con_06" localSheetId="8">#REF!</definedName>
    <definedName name="con_06" localSheetId="9">#REF!</definedName>
    <definedName name="con_06">#REF!</definedName>
    <definedName name="con_07" localSheetId="0">#REF!</definedName>
    <definedName name="con_07" localSheetId="23">#REF!</definedName>
    <definedName name="con_07" localSheetId="25">#REF!</definedName>
    <definedName name="con_07" localSheetId="28">#REF!</definedName>
    <definedName name="con_07" localSheetId="29">#REF!</definedName>
    <definedName name="con_07" localSheetId="31">#REF!</definedName>
    <definedName name="con_07" localSheetId="32">#REF!</definedName>
    <definedName name="con_07" localSheetId="1">#REF!</definedName>
    <definedName name="con_07" localSheetId="33">#REF!</definedName>
    <definedName name="con_07" localSheetId="34">#REF!</definedName>
    <definedName name="con_07" localSheetId="35">#REF!</definedName>
    <definedName name="con_07" localSheetId="36">#REF!</definedName>
    <definedName name="con_07" localSheetId="37">#REF!</definedName>
    <definedName name="con_07" localSheetId="38">#REF!</definedName>
    <definedName name="con_07" localSheetId="39">#REF!</definedName>
    <definedName name="con_07" localSheetId="40">#REF!</definedName>
    <definedName name="con_07" localSheetId="41">#REF!</definedName>
    <definedName name="con_07" localSheetId="42">#REF!</definedName>
    <definedName name="con_07" localSheetId="46">#REF!</definedName>
    <definedName name="con_07" localSheetId="47">#REF!</definedName>
    <definedName name="con_07" localSheetId="49">#REF!</definedName>
    <definedName name="con_07" localSheetId="52">#REF!</definedName>
    <definedName name="con_07" localSheetId="58">#REF!</definedName>
    <definedName name="con_07" localSheetId="59">#REF!</definedName>
    <definedName name="con_07" localSheetId="2">#REF!</definedName>
    <definedName name="con_07" localSheetId="3">#REF!</definedName>
    <definedName name="con_07" localSheetId="75">#REF!</definedName>
    <definedName name="con_07" localSheetId="77">#REF!</definedName>
    <definedName name="con_07" localSheetId="78">#REF!</definedName>
    <definedName name="con_07" localSheetId="80">#REF!</definedName>
    <definedName name="con_07" localSheetId="81">#REF!</definedName>
    <definedName name="con_07" localSheetId="86">#REF!</definedName>
    <definedName name="con_07" localSheetId="87">#REF!</definedName>
    <definedName name="con_07" localSheetId="4">#REF!</definedName>
    <definedName name="con_07" localSheetId="5">#REF!</definedName>
    <definedName name="con_07" localSheetId="6">#REF!</definedName>
    <definedName name="con_07" localSheetId="7">#REF!</definedName>
    <definedName name="con_07" localSheetId="8">#REF!</definedName>
    <definedName name="con_07" localSheetId="9">#REF!</definedName>
    <definedName name="con_07">#REF!</definedName>
    <definedName name="con_08" localSheetId="0">#REF!</definedName>
    <definedName name="con_08" localSheetId="23">#REF!</definedName>
    <definedName name="con_08" localSheetId="25">#REF!</definedName>
    <definedName name="con_08" localSheetId="28">#REF!</definedName>
    <definedName name="con_08" localSheetId="29">#REF!</definedName>
    <definedName name="con_08" localSheetId="31">#REF!</definedName>
    <definedName name="con_08" localSheetId="32">#REF!</definedName>
    <definedName name="con_08" localSheetId="1">#REF!</definedName>
    <definedName name="con_08" localSheetId="33">#REF!</definedName>
    <definedName name="con_08" localSheetId="34">#REF!</definedName>
    <definedName name="con_08" localSheetId="35">#REF!</definedName>
    <definedName name="con_08" localSheetId="36">#REF!</definedName>
    <definedName name="con_08" localSheetId="37">#REF!</definedName>
    <definedName name="con_08" localSheetId="38">#REF!</definedName>
    <definedName name="con_08" localSheetId="39">#REF!</definedName>
    <definedName name="con_08" localSheetId="40">#REF!</definedName>
    <definedName name="con_08" localSheetId="41">#REF!</definedName>
    <definedName name="con_08" localSheetId="42">#REF!</definedName>
    <definedName name="con_08" localSheetId="46">#REF!</definedName>
    <definedName name="con_08" localSheetId="47">#REF!</definedName>
    <definedName name="con_08" localSheetId="49">#REF!</definedName>
    <definedName name="con_08" localSheetId="52">#REF!</definedName>
    <definedName name="con_08" localSheetId="58">#REF!</definedName>
    <definedName name="con_08" localSheetId="59">#REF!</definedName>
    <definedName name="con_08" localSheetId="2">#REF!</definedName>
    <definedName name="con_08" localSheetId="3">#REF!</definedName>
    <definedName name="con_08" localSheetId="75">#REF!</definedName>
    <definedName name="con_08" localSheetId="77">#REF!</definedName>
    <definedName name="con_08" localSheetId="78">#REF!</definedName>
    <definedName name="con_08" localSheetId="80">#REF!</definedName>
    <definedName name="con_08" localSheetId="81">#REF!</definedName>
    <definedName name="con_08" localSheetId="86">#REF!</definedName>
    <definedName name="con_08" localSheetId="87">#REF!</definedName>
    <definedName name="con_08" localSheetId="4">#REF!</definedName>
    <definedName name="con_08" localSheetId="5">#REF!</definedName>
    <definedName name="con_08" localSheetId="6">#REF!</definedName>
    <definedName name="con_08" localSheetId="7">#REF!</definedName>
    <definedName name="con_08" localSheetId="8">#REF!</definedName>
    <definedName name="con_08" localSheetId="9">#REF!</definedName>
    <definedName name="con_08">#REF!</definedName>
    <definedName name="con_09" localSheetId="0">#REF!</definedName>
    <definedName name="con_09" localSheetId="23">#REF!</definedName>
    <definedName name="con_09" localSheetId="25">#REF!</definedName>
    <definedName name="con_09" localSheetId="28">#REF!</definedName>
    <definedName name="con_09" localSheetId="29">#REF!</definedName>
    <definedName name="con_09" localSheetId="31">#REF!</definedName>
    <definedName name="con_09" localSheetId="32">#REF!</definedName>
    <definedName name="con_09" localSheetId="1">#REF!</definedName>
    <definedName name="con_09" localSheetId="33">#REF!</definedName>
    <definedName name="con_09" localSheetId="34">#REF!</definedName>
    <definedName name="con_09" localSheetId="35">#REF!</definedName>
    <definedName name="con_09" localSheetId="36">#REF!</definedName>
    <definedName name="con_09" localSheetId="37">#REF!</definedName>
    <definedName name="con_09" localSheetId="38">#REF!</definedName>
    <definedName name="con_09" localSheetId="39">#REF!</definedName>
    <definedName name="con_09" localSheetId="40">#REF!</definedName>
    <definedName name="con_09" localSheetId="41">#REF!</definedName>
    <definedName name="con_09" localSheetId="42">#REF!</definedName>
    <definedName name="con_09" localSheetId="46">#REF!</definedName>
    <definedName name="con_09" localSheetId="47">#REF!</definedName>
    <definedName name="con_09" localSheetId="49">#REF!</definedName>
    <definedName name="con_09" localSheetId="52">#REF!</definedName>
    <definedName name="con_09" localSheetId="58">#REF!</definedName>
    <definedName name="con_09" localSheetId="59">#REF!</definedName>
    <definedName name="con_09" localSheetId="2">#REF!</definedName>
    <definedName name="con_09" localSheetId="3">#REF!</definedName>
    <definedName name="con_09" localSheetId="75">#REF!</definedName>
    <definedName name="con_09" localSheetId="77">#REF!</definedName>
    <definedName name="con_09" localSheetId="78">#REF!</definedName>
    <definedName name="con_09" localSheetId="80">#REF!</definedName>
    <definedName name="con_09" localSheetId="81">#REF!</definedName>
    <definedName name="con_09" localSheetId="86">#REF!</definedName>
    <definedName name="con_09" localSheetId="87">#REF!</definedName>
    <definedName name="con_09" localSheetId="4">#REF!</definedName>
    <definedName name="con_09" localSheetId="5">#REF!</definedName>
    <definedName name="con_09" localSheetId="6">#REF!</definedName>
    <definedName name="con_09" localSheetId="7">#REF!</definedName>
    <definedName name="con_09" localSheetId="8">#REF!</definedName>
    <definedName name="con_09" localSheetId="9">#REF!</definedName>
    <definedName name="con_09">#REF!</definedName>
    <definedName name="con_10" localSheetId="0">#REF!</definedName>
    <definedName name="con_10" localSheetId="23">#REF!</definedName>
    <definedName name="con_10" localSheetId="25">#REF!</definedName>
    <definedName name="con_10" localSheetId="28">#REF!</definedName>
    <definedName name="con_10" localSheetId="29">#REF!</definedName>
    <definedName name="con_10" localSheetId="31">#REF!</definedName>
    <definedName name="con_10" localSheetId="32">#REF!</definedName>
    <definedName name="con_10" localSheetId="1">#REF!</definedName>
    <definedName name="con_10" localSheetId="33">#REF!</definedName>
    <definedName name="con_10" localSheetId="34">#REF!</definedName>
    <definedName name="con_10" localSheetId="35">#REF!</definedName>
    <definedName name="con_10" localSheetId="36">#REF!</definedName>
    <definedName name="con_10" localSheetId="37">#REF!</definedName>
    <definedName name="con_10" localSheetId="38">#REF!</definedName>
    <definedName name="con_10" localSheetId="39">#REF!</definedName>
    <definedName name="con_10" localSheetId="40">#REF!</definedName>
    <definedName name="con_10" localSheetId="41">#REF!</definedName>
    <definedName name="con_10" localSheetId="42">#REF!</definedName>
    <definedName name="con_10" localSheetId="46">#REF!</definedName>
    <definedName name="con_10" localSheetId="47">#REF!</definedName>
    <definedName name="con_10" localSheetId="49">#REF!</definedName>
    <definedName name="con_10" localSheetId="52">#REF!</definedName>
    <definedName name="con_10" localSheetId="58">#REF!</definedName>
    <definedName name="con_10" localSheetId="59">#REF!</definedName>
    <definedName name="con_10" localSheetId="2">#REF!</definedName>
    <definedName name="con_10" localSheetId="3">#REF!</definedName>
    <definedName name="con_10" localSheetId="75">#REF!</definedName>
    <definedName name="con_10" localSheetId="77">#REF!</definedName>
    <definedName name="con_10" localSheetId="78">#REF!</definedName>
    <definedName name="con_10" localSheetId="80">#REF!</definedName>
    <definedName name="con_10" localSheetId="81">#REF!</definedName>
    <definedName name="con_10" localSheetId="86">#REF!</definedName>
    <definedName name="con_10" localSheetId="87">#REF!</definedName>
    <definedName name="con_10" localSheetId="4">#REF!</definedName>
    <definedName name="con_10" localSheetId="5">#REF!</definedName>
    <definedName name="con_10" localSheetId="6">#REF!</definedName>
    <definedName name="con_10" localSheetId="7">#REF!</definedName>
    <definedName name="con_10" localSheetId="8">#REF!</definedName>
    <definedName name="con_10" localSheetId="9">#REF!</definedName>
    <definedName name="con_10">#REF!</definedName>
    <definedName name="con_11" localSheetId="0">#REF!</definedName>
    <definedName name="con_11" localSheetId="23">#REF!</definedName>
    <definedName name="con_11" localSheetId="25">#REF!</definedName>
    <definedName name="con_11" localSheetId="28">#REF!</definedName>
    <definedName name="con_11" localSheetId="29">#REF!</definedName>
    <definedName name="con_11" localSheetId="31">#REF!</definedName>
    <definedName name="con_11" localSheetId="32">#REF!</definedName>
    <definedName name="con_11" localSheetId="1">#REF!</definedName>
    <definedName name="con_11" localSheetId="33">#REF!</definedName>
    <definedName name="con_11" localSheetId="34">#REF!</definedName>
    <definedName name="con_11" localSheetId="35">#REF!</definedName>
    <definedName name="con_11" localSheetId="36">#REF!</definedName>
    <definedName name="con_11" localSheetId="37">#REF!</definedName>
    <definedName name="con_11" localSheetId="38">#REF!</definedName>
    <definedName name="con_11" localSheetId="39">#REF!</definedName>
    <definedName name="con_11" localSheetId="40">#REF!</definedName>
    <definedName name="con_11" localSheetId="41">#REF!</definedName>
    <definedName name="con_11" localSheetId="42">#REF!</definedName>
    <definedName name="con_11" localSheetId="46">#REF!</definedName>
    <definedName name="con_11" localSheetId="47">#REF!</definedName>
    <definedName name="con_11" localSheetId="49">#REF!</definedName>
    <definedName name="con_11" localSheetId="52">#REF!</definedName>
    <definedName name="con_11" localSheetId="58">#REF!</definedName>
    <definedName name="con_11" localSheetId="59">#REF!</definedName>
    <definedName name="con_11" localSheetId="2">#REF!</definedName>
    <definedName name="con_11" localSheetId="3">#REF!</definedName>
    <definedName name="con_11" localSheetId="75">#REF!</definedName>
    <definedName name="con_11" localSheetId="77">#REF!</definedName>
    <definedName name="con_11" localSheetId="78">#REF!</definedName>
    <definedName name="con_11" localSheetId="80">#REF!</definedName>
    <definedName name="con_11" localSheetId="81">#REF!</definedName>
    <definedName name="con_11" localSheetId="86">#REF!</definedName>
    <definedName name="con_11" localSheetId="87">#REF!</definedName>
    <definedName name="con_11" localSheetId="4">#REF!</definedName>
    <definedName name="con_11" localSheetId="5">#REF!</definedName>
    <definedName name="con_11" localSheetId="6">#REF!</definedName>
    <definedName name="con_11" localSheetId="7">#REF!</definedName>
    <definedName name="con_11" localSheetId="8">#REF!</definedName>
    <definedName name="con_11" localSheetId="9">#REF!</definedName>
    <definedName name="con_11">#REF!</definedName>
    <definedName name="cons_12p" localSheetId="0">#REF!</definedName>
    <definedName name="cons_12p" localSheetId="23">#REF!</definedName>
    <definedName name="cons_12p" localSheetId="25">#REF!</definedName>
    <definedName name="cons_12p" localSheetId="28">#REF!</definedName>
    <definedName name="cons_12p" localSheetId="29">#REF!</definedName>
    <definedName name="cons_12p" localSheetId="31">#REF!</definedName>
    <definedName name="cons_12p" localSheetId="32">#REF!</definedName>
    <definedName name="cons_12p" localSheetId="1">#REF!</definedName>
    <definedName name="cons_12p" localSheetId="33">#REF!</definedName>
    <definedName name="cons_12p" localSheetId="34">#REF!</definedName>
    <definedName name="cons_12p" localSheetId="35">#REF!</definedName>
    <definedName name="cons_12p" localSheetId="36">#REF!</definedName>
    <definedName name="cons_12p" localSheetId="37">#REF!</definedName>
    <definedName name="cons_12p" localSheetId="38">#REF!</definedName>
    <definedName name="cons_12p" localSheetId="39">#REF!</definedName>
    <definedName name="cons_12p" localSheetId="40">#REF!</definedName>
    <definedName name="cons_12p" localSheetId="41">#REF!</definedName>
    <definedName name="cons_12p" localSheetId="42">#REF!</definedName>
    <definedName name="cons_12p" localSheetId="46">#REF!</definedName>
    <definedName name="cons_12p" localSheetId="47">#REF!</definedName>
    <definedName name="cons_12p" localSheetId="49">#REF!</definedName>
    <definedName name="cons_12p" localSheetId="52">#REF!</definedName>
    <definedName name="cons_12p" localSheetId="58">#REF!</definedName>
    <definedName name="cons_12p" localSheetId="59">#REF!</definedName>
    <definedName name="cons_12p" localSheetId="2">#REF!</definedName>
    <definedName name="cons_12p" localSheetId="3">#REF!</definedName>
    <definedName name="cons_12p" localSheetId="75">#REF!</definedName>
    <definedName name="cons_12p" localSheetId="77">#REF!</definedName>
    <definedName name="cons_12p" localSheetId="78">#REF!</definedName>
    <definedName name="cons_12p" localSheetId="80">#REF!</definedName>
    <definedName name="cons_12p" localSheetId="81">#REF!</definedName>
    <definedName name="cons_12p" localSheetId="86">#REF!</definedName>
    <definedName name="cons_12p" localSheetId="87">#REF!</definedName>
    <definedName name="cons_12p" localSheetId="4">#REF!</definedName>
    <definedName name="cons_12p" localSheetId="5">#REF!</definedName>
    <definedName name="cons_12p" localSheetId="6">#REF!</definedName>
    <definedName name="cons_12p" localSheetId="7">#REF!</definedName>
    <definedName name="cons_12p" localSheetId="8">#REF!</definedName>
    <definedName name="cons_12p" localSheetId="9">#REF!</definedName>
    <definedName name="cons_12p">#REF!</definedName>
    <definedName name="cons_2005" localSheetId="0">[9]VA_CONSTANT!$A$3:$Z$21</definedName>
    <definedName name="cons_2005" localSheetId="23">[10]VA_CONSTANT!$A$3:$Z$21</definedName>
    <definedName name="cons_2005" localSheetId="1">[9]VA_CONSTANT!$A$3:$Z$21</definedName>
    <definedName name="cons_2005" localSheetId="33">[9]VA_CONSTANT!$A$3:$Z$21</definedName>
    <definedName name="cons_2005" localSheetId="34">[9]VA_CONSTANT!$A$3:$Z$21</definedName>
    <definedName name="cons_2005" localSheetId="35">[9]VA_CONSTANT!$A$3:$Z$21</definedName>
    <definedName name="cons_2005" localSheetId="36">[9]VA_CONSTANT!$A$3:$Z$21</definedName>
    <definedName name="cons_2005" localSheetId="37">[9]VA_CONSTANT!$A$3:$Z$21</definedName>
    <definedName name="cons_2005" localSheetId="38">[9]VA_CONSTANT!$A$3:$Z$21</definedName>
    <definedName name="cons_2005" localSheetId="39">[9]VA_CONSTANT!$A$3:$Z$21</definedName>
    <definedName name="cons_2005" localSheetId="40">[9]VA_CONSTANT!$A$3:$Z$21</definedName>
    <definedName name="cons_2005" localSheetId="41">[9]VA_CONSTANT!$A$3:$Z$21</definedName>
    <definedName name="cons_2005" localSheetId="42">[9]VA_CONSTANT!$A$3:$Z$21</definedName>
    <definedName name="cons_2005" localSheetId="2">[9]VA_CONSTANT!$A$3:$Z$21</definedName>
    <definedName name="cons_2005" localSheetId="3">[9]VA_CONSTANT!$A$3:$Z$21</definedName>
    <definedName name="cons_2005" localSheetId="75">[11]VA_CONSTANT!$A$3:$Z$21</definedName>
    <definedName name="cons_2005" localSheetId="77">[9]VA_CONSTANT!$A$3:$Z$21</definedName>
    <definedName name="cons_2005" localSheetId="78">[9]VA_CONSTANT!$A$3:$Z$21</definedName>
    <definedName name="cons_2005" localSheetId="80">[9]VA_CONSTANT!$A$3:$Z$21</definedName>
    <definedName name="cons_2005" localSheetId="81">[9]VA_CONSTANT!$A$3:$Z$21</definedName>
    <definedName name="cons_2005" localSheetId="86">[10]VA_CONSTANT!$A$3:$Z$21</definedName>
    <definedName name="cons_2005" localSheetId="87">[10]VA_CONSTANT!$A$3:$Z$21</definedName>
    <definedName name="cons_2005" localSheetId="4">[9]VA_CONSTANT!$A$3:$Z$21</definedName>
    <definedName name="cons_2005" localSheetId="5">[9]VA_CONSTANT!$A$3:$Z$21</definedName>
    <definedName name="cons_2005" localSheetId="6">[9]VA_CONSTANT!$A$3:$Z$21</definedName>
    <definedName name="cons_2005" localSheetId="7">[9]VA_CONSTANT!$A$3:$Z$21</definedName>
    <definedName name="cons_2005" localSheetId="8">[9]VA_CONSTANT!$A$3:$Z$21</definedName>
    <definedName name="cons_2005" localSheetId="9">[9]VA_CONSTANT!$A$3:$Z$21</definedName>
    <definedName name="cons_2005">[9]VA_CONSTANT!$A$3:$Z$21</definedName>
    <definedName name="cons_2006" localSheetId="0">[9]VA_CONSTANT!$A$25:$Z$43</definedName>
    <definedName name="cons_2006" localSheetId="23">[10]VA_CONSTANT!$A$25:$Z$43</definedName>
    <definedName name="cons_2006" localSheetId="1">[9]VA_CONSTANT!$A$25:$Z$43</definedName>
    <definedName name="cons_2006" localSheetId="33">[9]VA_CONSTANT!$A$25:$Z$43</definedName>
    <definedName name="cons_2006" localSheetId="34">[9]VA_CONSTANT!$A$25:$Z$43</definedName>
    <definedName name="cons_2006" localSheetId="35">[9]VA_CONSTANT!$A$25:$Z$43</definedName>
    <definedName name="cons_2006" localSheetId="36">[9]VA_CONSTANT!$A$25:$Z$43</definedName>
    <definedName name="cons_2006" localSheetId="37">[9]VA_CONSTANT!$A$25:$Z$43</definedName>
    <definedName name="cons_2006" localSheetId="38">[9]VA_CONSTANT!$A$25:$Z$43</definedName>
    <definedName name="cons_2006" localSheetId="39">[9]VA_CONSTANT!$A$25:$Z$43</definedName>
    <definedName name="cons_2006" localSheetId="40">[9]VA_CONSTANT!$A$25:$Z$43</definedName>
    <definedName name="cons_2006" localSheetId="41">[9]VA_CONSTANT!$A$25:$Z$43</definedName>
    <definedName name="cons_2006" localSheetId="42">[9]VA_CONSTANT!$A$25:$Z$43</definedName>
    <definedName name="cons_2006" localSheetId="2">[9]VA_CONSTANT!$A$25:$Z$43</definedName>
    <definedName name="cons_2006" localSheetId="3">[9]VA_CONSTANT!$A$25:$Z$43</definedName>
    <definedName name="cons_2006" localSheetId="75">[11]VA_CONSTANT!$A$25:$Z$43</definedName>
    <definedName name="cons_2006" localSheetId="77">[9]VA_CONSTANT!$A$25:$Z$43</definedName>
    <definedName name="cons_2006" localSheetId="78">[9]VA_CONSTANT!$A$25:$Z$43</definedName>
    <definedName name="cons_2006" localSheetId="80">[9]VA_CONSTANT!$A$25:$Z$43</definedName>
    <definedName name="cons_2006" localSheetId="81">[9]VA_CONSTANT!$A$25:$Z$43</definedName>
    <definedName name="cons_2006" localSheetId="86">[10]VA_CONSTANT!$A$25:$Z$43</definedName>
    <definedName name="cons_2006" localSheetId="87">[10]VA_CONSTANT!$A$25:$Z$43</definedName>
    <definedName name="cons_2006" localSheetId="4">[9]VA_CONSTANT!$A$25:$Z$43</definedName>
    <definedName name="cons_2006" localSheetId="5">[9]VA_CONSTANT!$A$25:$Z$43</definedName>
    <definedName name="cons_2006" localSheetId="6">[9]VA_CONSTANT!$A$25:$Z$43</definedName>
    <definedName name="cons_2006" localSheetId="7">[9]VA_CONSTANT!$A$25:$Z$43</definedName>
    <definedName name="cons_2006" localSheetId="8">[9]VA_CONSTANT!$A$25:$Z$43</definedName>
    <definedName name="cons_2006" localSheetId="9">[9]VA_CONSTANT!$A$25:$Z$43</definedName>
    <definedName name="cons_2006">[9]VA_CONSTANT!$A$25:$Z$43</definedName>
    <definedName name="cons_2007" localSheetId="0">[9]VA_CONSTANT!$A$47:$Z$65</definedName>
    <definedName name="cons_2007" localSheetId="23">[10]VA_CONSTANT!$A$47:$Z$65</definedName>
    <definedName name="cons_2007" localSheetId="1">[9]VA_CONSTANT!$A$47:$Z$65</definedName>
    <definedName name="cons_2007" localSheetId="33">[9]VA_CONSTANT!$A$47:$Z$65</definedName>
    <definedName name="cons_2007" localSheetId="34">[9]VA_CONSTANT!$A$47:$Z$65</definedName>
    <definedName name="cons_2007" localSheetId="35">[9]VA_CONSTANT!$A$47:$Z$65</definedName>
    <definedName name="cons_2007" localSheetId="36">[9]VA_CONSTANT!$A$47:$Z$65</definedName>
    <definedName name="cons_2007" localSheetId="37">[9]VA_CONSTANT!$A$47:$Z$65</definedName>
    <definedName name="cons_2007" localSheetId="38">[9]VA_CONSTANT!$A$47:$Z$65</definedName>
    <definedName name="cons_2007" localSheetId="39">[9]VA_CONSTANT!$A$47:$Z$65</definedName>
    <definedName name="cons_2007" localSheetId="40">[9]VA_CONSTANT!$A$47:$Z$65</definedName>
    <definedName name="cons_2007" localSheetId="41">[9]VA_CONSTANT!$A$47:$Z$65</definedName>
    <definedName name="cons_2007" localSheetId="42">[9]VA_CONSTANT!$A$47:$Z$65</definedName>
    <definedName name="cons_2007" localSheetId="2">[9]VA_CONSTANT!$A$47:$Z$65</definedName>
    <definedName name="cons_2007" localSheetId="3">[9]VA_CONSTANT!$A$47:$Z$65</definedName>
    <definedName name="cons_2007" localSheetId="75">[11]VA_CONSTANT!$A$47:$Z$65</definedName>
    <definedName name="cons_2007" localSheetId="77">[9]VA_CONSTANT!$A$47:$Z$65</definedName>
    <definedName name="cons_2007" localSheetId="78">[9]VA_CONSTANT!$A$47:$Z$65</definedName>
    <definedName name="cons_2007" localSheetId="80">[9]VA_CONSTANT!$A$47:$Z$65</definedName>
    <definedName name="cons_2007" localSheetId="81">[9]VA_CONSTANT!$A$47:$Z$65</definedName>
    <definedName name="cons_2007" localSheetId="86">[10]VA_CONSTANT!$A$47:$Z$65</definedName>
    <definedName name="cons_2007" localSheetId="87">[10]VA_CONSTANT!$A$47:$Z$65</definedName>
    <definedName name="cons_2007" localSheetId="4">[9]VA_CONSTANT!$A$47:$Z$65</definedName>
    <definedName name="cons_2007" localSheetId="5">[9]VA_CONSTANT!$A$47:$Z$65</definedName>
    <definedName name="cons_2007" localSheetId="6">[9]VA_CONSTANT!$A$47:$Z$65</definedName>
    <definedName name="cons_2007" localSheetId="7">[9]VA_CONSTANT!$A$47:$Z$65</definedName>
    <definedName name="cons_2007" localSheetId="8">[9]VA_CONSTANT!$A$47:$Z$65</definedName>
    <definedName name="cons_2007" localSheetId="9">[9]VA_CONSTANT!$A$47:$Z$65</definedName>
    <definedName name="cons_2007">[9]VA_CONSTANT!$A$47:$Z$65</definedName>
    <definedName name="cons_2008" localSheetId="0">[9]VA_CONSTANT!$A$69:$Z$87</definedName>
    <definedName name="cons_2008" localSheetId="23">[10]VA_CONSTANT!$A$69:$Z$87</definedName>
    <definedName name="cons_2008" localSheetId="1">[9]VA_CONSTANT!$A$69:$Z$87</definedName>
    <definedName name="cons_2008" localSheetId="33">[9]VA_CONSTANT!$A$69:$Z$87</definedName>
    <definedName name="cons_2008" localSheetId="34">[9]VA_CONSTANT!$A$69:$Z$87</definedName>
    <definedName name="cons_2008" localSheetId="35">[9]VA_CONSTANT!$A$69:$Z$87</definedName>
    <definedName name="cons_2008" localSheetId="36">[9]VA_CONSTANT!$A$69:$Z$87</definedName>
    <definedName name="cons_2008" localSheetId="37">[9]VA_CONSTANT!$A$69:$Z$87</definedName>
    <definedName name="cons_2008" localSheetId="38">[9]VA_CONSTANT!$A$69:$Z$87</definedName>
    <definedName name="cons_2008" localSheetId="39">[9]VA_CONSTANT!$A$69:$Z$87</definedName>
    <definedName name="cons_2008" localSheetId="40">[9]VA_CONSTANT!$A$69:$Z$87</definedName>
    <definedName name="cons_2008" localSheetId="41">[9]VA_CONSTANT!$A$69:$Z$87</definedName>
    <definedName name="cons_2008" localSheetId="42">[9]VA_CONSTANT!$A$69:$Z$87</definedName>
    <definedName name="cons_2008" localSheetId="2">[9]VA_CONSTANT!$A$69:$Z$87</definedName>
    <definedName name="cons_2008" localSheetId="3">[9]VA_CONSTANT!$A$69:$Z$87</definedName>
    <definedName name="cons_2008" localSheetId="75">[11]VA_CONSTANT!$A$69:$Z$87</definedName>
    <definedName name="cons_2008" localSheetId="77">[9]VA_CONSTANT!$A$69:$Z$87</definedName>
    <definedName name="cons_2008" localSheetId="78">[9]VA_CONSTANT!$A$69:$Z$87</definedName>
    <definedName name="cons_2008" localSheetId="80">[9]VA_CONSTANT!$A$69:$Z$87</definedName>
    <definedName name="cons_2008" localSheetId="81">[9]VA_CONSTANT!$A$69:$Z$87</definedName>
    <definedName name="cons_2008" localSheetId="86">[10]VA_CONSTANT!$A$69:$Z$87</definedName>
    <definedName name="cons_2008" localSheetId="87">[10]VA_CONSTANT!$A$69:$Z$87</definedName>
    <definedName name="cons_2008" localSheetId="4">[9]VA_CONSTANT!$A$69:$Z$87</definedName>
    <definedName name="cons_2008" localSheetId="5">[9]VA_CONSTANT!$A$69:$Z$87</definedName>
    <definedName name="cons_2008" localSheetId="6">[9]VA_CONSTANT!$A$69:$Z$87</definedName>
    <definedName name="cons_2008" localSheetId="7">[9]VA_CONSTANT!$A$69:$Z$87</definedName>
    <definedName name="cons_2008" localSheetId="8">[9]VA_CONSTANT!$A$69:$Z$87</definedName>
    <definedName name="cons_2008" localSheetId="9">[9]VA_CONSTANT!$A$69:$Z$87</definedName>
    <definedName name="cons_2008">[9]VA_CONSTANT!$A$69:$Z$87</definedName>
    <definedName name="cons_2009" localSheetId="0">[9]VA_CONSTANT!$A$91:$Z$109</definedName>
    <definedName name="cons_2009" localSheetId="23">[10]VA_CONSTANT!$A$91:$Z$109</definedName>
    <definedName name="cons_2009" localSheetId="1">[9]VA_CONSTANT!$A$91:$Z$109</definedName>
    <definedName name="cons_2009" localSheetId="33">[9]VA_CONSTANT!$A$91:$Z$109</definedName>
    <definedName name="cons_2009" localSheetId="34">[9]VA_CONSTANT!$A$91:$Z$109</definedName>
    <definedName name="cons_2009" localSheetId="35">[9]VA_CONSTANT!$A$91:$Z$109</definedName>
    <definedName name="cons_2009" localSheetId="36">[9]VA_CONSTANT!$A$91:$Z$109</definedName>
    <definedName name="cons_2009" localSheetId="37">[9]VA_CONSTANT!$A$91:$Z$109</definedName>
    <definedName name="cons_2009" localSheetId="38">[9]VA_CONSTANT!$A$91:$Z$109</definedName>
    <definedName name="cons_2009" localSheetId="39">[9]VA_CONSTANT!$A$91:$Z$109</definedName>
    <definedName name="cons_2009" localSheetId="40">[9]VA_CONSTANT!$A$91:$Z$109</definedName>
    <definedName name="cons_2009" localSheetId="41">[9]VA_CONSTANT!$A$91:$Z$109</definedName>
    <definedName name="cons_2009" localSheetId="42">[9]VA_CONSTANT!$A$91:$Z$109</definedName>
    <definedName name="cons_2009" localSheetId="2">[9]VA_CONSTANT!$A$91:$Z$109</definedName>
    <definedName name="cons_2009" localSheetId="3">[9]VA_CONSTANT!$A$91:$Z$109</definedName>
    <definedName name="cons_2009" localSheetId="75">[11]VA_CONSTANT!$A$91:$Z$109</definedName>
    <definedName name="cons_2009" localSheetId="77">[9]VA_CONSTANT!$A$91:$Z$109</definedName>
    <definedName name="cons_2009" localSheetId="78">[9]VA_CONSTANT!$A$91:$Z$109</definedName>
    <definedName name="cons_2009" localSheetId="80">[9]VA_CONSTANT!$A$91:$Z$109</definedName>
    <definedName name="cons_2009" localSheetId="81">[9]VA_CONSTANT!$A$91:$Z$109</definedName>
    <definedName name="cons_2009" localSheetId="86">[10]VA_CONSTANT!$A$91:$Z$109</definedName>
    <definedName name="cons_2009" localSheetId="87">[10]VA_CONSTANT!$A$91:$Z$109</definedName>
    <definedName name="cons_2009" localSheetId="4">[9]VA_CONSTANT!$A$91:$Z$109</definedName>
    <definedName name="cons_2009" localSheetId="5">[9]VA_CONSTANT!$A$91:$Z$109</definedName>
    <definedName name="cons_2009" localSheetId="6">[9]VA_CONSTANT!$A$91:$Z$109</definedName>
    <definedName name="cons_2009" localSheetId="7">[9]VA_CONSTANT!$A$91:$Z$109</definedName>
    <definedName name="cons_2009" localSheetId="8">[9]VA_CONSTANT!$A$91:$Z$109</definedName>
    <definedName name="cons_2009" localSheetId="9">[9]VA_CONSTANT!$A$91:$Z$109</definedName>
    <definedName name="cons_2009">[9]VA_CONSTANT!$A$91:$Z$109</definedName>
    <definedName name="cons_2010" localSheetId="0">[9]VA_CONSTANT!$A$113:$Z$131</definedName>
    <definedName name="cons_2010" localSheetId="23">[10]VA_CONSTANT!$A$113:$Z$131</definedName>
    <definedName name="cons_2010" localSheetId="1">[9]VA_CONSTANT!$A$113:$Z$131</definedName>
    <definedName name="cons_2010" localSheetId="33">[9]VA_CONSTANT!$A$113:$Z$131</definedName>
    <definedName name="cons_2010" localSheetId="34">[9]VA_CONSTANT!$A$113:$Z$131</definedName>
    <definedName name="cons_2010" localSheetId="35">[9]VA_CONSTANT!$A$113:$Z$131</definedName>
    <definedName name="cons_2010" localSheetId="36">[9]VA_CONSTANT!$A$113:$Z$131</definedName>
    <definedName name="cons_2010" localSheetId="37">[9]VA_CONSTANT!$A$113:$Z$131</definedName>
    <definedName name="cons_2010" localSheetId="38">[9]VA_CONSTANT!$A$113:$Z$131</definedName>
    <definedName name="cons_2010" localSheetId="39">[9]VA_CONSTANT!$A$113:$Z$131</definedName>
    <definedName name="cons_2010" localSheetId="40">[9]VA_CONSTANT!$A$113:$Z$131</definedName>
    <definedName name="cons_2010" localSheetId="41">[9]VA_CONSTANT!$A$113:$Z$131</definedName>
    <definedName name="cons_2010" localSheetId="42">[9]VA_CONSTANT!$A$113:$Z$131</definedName>
    <definedName name="cons_2010" localSheetId="2">[9]VA_CONSTANT!$A$113:$Z$131</definedName>
    <definedName name="cons_2010" localSheetId="3">[9]VA_CONSTANT!$A$113:$Z$131</definedName>
    <definedName name="cons_2010" localSheetId="75">[11]VA_CONSTANT!$A$113:$Z$131</definedName>
    <definedName name="cons_2010" localSheetId="77">[9]VA_CONSTANT!$A$113:$Z$131</definedName>
    <definedName name="cons_2010" localSheetId="78">[9]VA_CONSTANT!$A$113:$Z$131</definedName>
    <definedName name="cons_2010" localSheetId="80">[9]VA_CONSTANT!$A$113:$Z$131</definedName>
    <definedName name="cons_2010" localSheetId="81">[9]VA_CONSTANT!$A$113:$Z$131</definedName>
    <definedName name="cons_2010" localSheetId="86">[10]VA_CONSTANT!$A$113:$Z$131</definedName>
    <definedName name="cons_2010" localSheetId="87">[10]VA_CONSTANT!$A$113:$Z$131</definedName>
    <definedName name="cons_2010" localSheetId="4">[9]VA_CONSTANT!$A$113:$Z$131</definedName>
    <definedName name="cons_2010" localSheetId="5">[9]VA_CONSTANT!$A$113:$Z$131</definedName>
    <definedName name="cons_2010" localSheetId="6">[9]VA_CONSTANT!$A$113:$Z$131</definedName>
    <definedName name="cons_2010" localSheetId="7">[9]VA_CONSTANT!$A$113:$Z$131</definedName>
    <definedName name="cons_2010" localSheetId="8">[9]VA_CONSTANT!$A$113:$Z$131</definedName>
    <definedName name="cons_2010" localSheetId="9">[9]VA_CONSTANT!$A$113:$Z$131</definedName>
    <definedName name="cons_2010">[9]VA_CONSTANT!$A$113:$Z$131</definedName>
    <definedName name="cons_2011" localSheetId="0">[9]VA_CONSTANT!$A$135:$Z$153</definedName>
    <definedName name="cons_2011" localSheetId="23">[10]VA_CONSTANT!$A$135:$Z$153</definedName>
    <definedName name="cons_2011" localSheetId="1">[9]VA_CONSTANT!$A$135:$Z$153</definedName>
    <definedName name="cons_2011" localSheetId="33">[9]VA_CONSTANT!$A$135:$Z$153</definedName>
    <definedName name="cons_2011" localSheetId="34">[9]VA_CONSTANT!$A$135:$Z$153</definedName>
    <definedName name="cons_2011" localSheetId="35">[9]VA_CONSTANT!$A$135:$Z$153</definedName>
    <definedName name="cons_2011" localSheetId="36">[9]VA_CONSTANT!$A$135:$Z$153</definedName>
    <definedName name="cons_2011" localSheetId="37">[9]VA_CONSTANT!$A$135:$Z$153</definedName>
    <definedName name="cons_2011" localSheetId="38">[9]VA_CONSTANT!$A$135:$Z$153</definedName>
    <definedName name="cons_2011" localSheetId="39">[9]VA_CONSTANT!$A$135:$Z$153</definedName>
    <definedName name="cons_2011" localSheetId="40">[9]VA_CONSTANT!$A$135:$Z$153</definedName>
    <definedName name="cons_2011" localSheetId="41">[9]VA_CONSTANT!$A$135:$Z$153</definedName>
    <definedName name="cons_2011" localSheetId="42">[9]VA_CONSTANT!$A$135:$Z$153</definedName>
    <definedName name="cons_2011" localSheetId="2">[9]VA_CONSTANT!$A$135:$Z$153</definedName>
    <definedName name="cons_2011" localSheetId="3">[9]VA_CONSTANT!$A$135:$Z$153</definedName>
    <definedName name="cons_2011" localSheetId="75">[11]VA_CONSTANT!$A$135:$Z$153</definedName>
    <definedName name="cons_2011" localSheetId="77">[9]VA_CONSTANT!$A$135:$Z$153</definedName>
    <definedName name="cons_2011" localSheetId="78">[9]VA_CONSTANT!$A$135:$Z$153</definedName>
    <definedName name="cons_2011" localSheetId="80">[9]VA_CONSTANT!$A$135:$Z$153</definedName>
    <definedName name="cons_2011" localSheetId="81">[9]VA_CONSTANT!$A$135:$Z$153</definedName>
    <definedName name="cons_2011" localSheetId="86">[10]VA_CONSTANT!$A$135:$Z$153</definedName>
    <definedName name="cons_2011" localSheetId="87">[10]VA_CONSTANT!$A$135:$Z$153</definedName>
    <definedName name="cons_2011" localSheetId="4">[9]VA_CONSTANT!$A$135:$Z$153</definedName>
    <definedName name="cons_2011" localSheetId="5">[9]VA_CONSTANT!$A$135:$Z$153</definedName>
    <definedName name="cons_2011" localSheetId="6">[9]VA_CONSTANT!$A$135:$Z$153</definedName>
    <definedName name="cons_2011" localSheetId="7">[9]VA_CONSTANT!$A$135:$Z$153</definedName>
    <definedName name="cons_2011" localSheetId="8">[9]VA_CONSTANT!$A$135:$Z$153</definedName>
    <definedName name="cons_2011" localSheetId="9">[9]VA_CONSTANT!$A$135:$Z$153</definedName>
    <definedName name="cons_2011">[9]VA_CONSTANT!$A$135:$Z$153</definedName>
    <definedName name="cons_2012" localSheetId="0">[9]VA_CONSTANT!$A$157:$Z$175</definedName>
    <definedName name="cons_2012" localSheetId="23">[10]VA_CONSTANT!$A$157:$Z$175</definedName>
    <definedName name="cons_2012" localSheetId="1">[9]VA_CONSTANT!$A$157:$Z$175</definedName>
    <definedName name="cons_2012" localSheetId="33">[9]VA_CONSTANT!$A$157:$Z$175</definedName>
    <definedName name="cons_2012" localSheetId="34">[9]VA_CONSTANT!$A$157:$Z$175</definedName>
    <definedName name="cons_2012" localSheetId="35">[9]VA_CONSTANT!$A$157:$Z$175</definedName>
    <definedName name="cons_2012" localSheetId="36">[9]VA_CONSTANT!$A$157:$Z$175</definedName>
    <definedName name="cons_2012" localSheetId="37">[9]VA_CONSTANT!$A$157:$Z$175</definedName>
    <definedName name="cons_2012" localSheetId="38">[9]VA_CONSTANT!$A$157:$Z$175</definedName>
    <definedName name="cons_2012" localSheetId="39">[9]VA_CONSTANT!$A$157:$Z$175</definedName>
    <definedName name="cons_2012" localSheetId="40">[9]VA_CONSTANT!$A$157:$Z$175</definedName>
    <definedName name="cons_2012" localSheetId="41">[9]VA_CONSTANT!$A$157:$Z$175</definedName>
    <definedName name="cons_2012" localSheetId="42">[9]VA_CONSTANT!$A$157:$Z$175</definedName>
    <definedName name="cons_2012" localSheetId="2">[9]VA_CONSTANT!$A$157:$Z$175</definedName>
    <definedName name="cons_2012" localSheetId="3">[9]VA_CONSTANT!$A$157:$Z$175</definedName>
    <definedName name="cons_2012" localSheetId="75">[11]VA_CONSTANT!$A$157:$Z$175</definedName>
    <definedName name="cons_2012" localSheetId="77">[9]VA_CONSTANT!$A$157:$Z$175</definedName>
    <definedName name="cons_2012" localSheetId="78">[9]VA_CONSTANT!$A$157:$Z$175</definedName>
    <definedName name="cons_2012" localSheetId="80">[9]VA_CONSTANT!$A$157:$Z$175</definedName>
    <definedName name="cons_2012" localSheetId="81">[9]VA_CONSTANT!$A$157:$Z$175</definedName>
    <definedName name="cons_2012" localSheetId="86">[10]VA_CONSTANT!$A$157:$Z$175</definedName>
    <definedName name="cons_2012" localSheetId="87">[10]VA_CONSTANT!$A$157:$Z$175</definedName>
    <definedName name="cons_2012" localSheetId="4">[9]VA_CONSTANT!$A$157:$Z$175</definedName>
    <definedName name="cons_2012" localSheetId="5">[9]VA_CONSTANT!$A$157:$Z$175</definedName>
    <definedName name="cons_2012" localSheetId="6">[9]VA_CONSTANT!$A$157:$Z$175</definedName>
    <definedName name="cons_2012" localSheetId="7">[9]VA_CONSTANT!$A$157:$Z$175</definedName>
    <definedName name="cons_2012" localSheetId="8">[9]VA_CONSTANT!$A$157:$Z$175</definedName>
    <definedName name="cons_2012" localSheetId="9">[9]VA_CONSTANT!$A$157:$Z$175</definedName>
    <definedName name="cons_2012">[9]VA_CONSTANT!$A$157:$Z$175</definedName>
    <definedName name="cons_2013" localSheetId="0">[9]VA_CONSTANT!$A$179:$Z$197</definedName>
    <definedName name="cons_2013" localSheetId="23">[10]VA_CONSTANT!$A$179:$Z$197</definedName>
    <definedName name="cons_2013" localSheetId="1">[9]VA_CONSTANT!$A$179:$Z$197</definedName>
    <definedName name="cons_2013" localSheetId="33">[9]VA_CONSTANT!$A$179:$Z$197</definedName>
    <definedName name="cons_2013" localSheetId="34">[9]VA_CONSTANT!$A$179:$Z$197</definedName>
    <definedName name="cons_2013" localSheetId="35">[9]VA_CONSTANT!$A$179:$Z$197</definedName>
    <definedName name="cons_2013" localSheetId="36">[9]VA_CONSTANT!$A$179:$Z$197</definedName>
    <definedName name="cons_2013" localSheetId="37">[9]VA_CONSTANT!$A$179:$Z$197</definedName>
    <definedName name="cons_2013" localSheetId="38">[9]VA_CONSTANT!$A$179:$Z$197</definedName>
    <definedName name="cons_2013" localSheetId="39">[9]VA_CONSTANT!$A$179:$Z$197</definedName>
    <definedName name="cons_2013" localSheetId="40">[9]VA_CONSTANT!$A$179:$Z$197</definedName>
    <definedName name="cons_2013" localSheetId="41">[9]VA_CONSTANT!$A$179:$Z$197</definedName>
    <definedName name="cons_2013" localSheetId="42">[9]VA_CONSTANT!$A$179:$Z$197</definedName>
    <definedName name="cons_2013" localSheetId="2">[9]VA_CONSTANT!$A$179:$Z$197</definedName>
    <definedName name="cons_2013" localSheetId="3">[9]VA_CONSTANT!$A$179:$Z$197</definedName>
    <definedName name="cons_2013" localSheetId="75">[11]VA_CONSTANT!$A$179:$Z$197</definedName>
    <definedName name="cons_2013" localSheetId="77">[9]VA_CONSTANT!$A$179:$Z$197</definedName>
    <definedName name="cons_2013" localSheetId="78">[9]VA_CONSTANT!$A$179:$Z$197</definedName>
    <definedName name="cons_2013" localSheetId="80">[9]VA_CONSTANT!$A$179:$Z$197</definedName>
    <definedName name="cons_2013" localSheetId="81">[9]VA_CONSTANT!$A$179:$Z$197</definedName>
    <definedName name="cons_2013" localSheetId="86">[10]VA_CONSTANT!$A$179:$Z$197</definedName>
    <definedName name="cons_2013" localSheetId="87">[10]VA_CONSTANT!$A$179:$Z$197</definedName>
    <definedName name="cons_2013" localSheetId="4">[9]VA_CONSTANT!$A$179:$Z$197</definedName>
    <definedName name="cons_2013" localSheetId="5">[9]VA_CONSTANT!$A$179:$Z$197</definedName>
    <definedName name="cons_2013" localSheetId="6">[9]VA_CONSTANT!$A$179:$Z$197</definedName>
    <definedName name="cons_2013" localSheetId="7">[9]VA_CONSTANT!$A$179:$Z$197</definedName>
    <definedName name="cons_2013" localSheetId="8">[9]VA_CONSTANT!$A$179:$Z$197</definedName>
    <definedName name="cons_2013" localSheetId="9">[9]VA_CONSTANT!$A$179:$Z$197</definedName>
    <definedName name="cons_2013">[9]VA_CONSTANT!$A$179:$Z$197</definedName>
    <definedName name="cons_2013p" localSheetId="0">#REF!</definedName>
    <definedName name="cons_2013p" localSheetId="23">#REF!</definedName>
    <definedName name="cons_2013p" localSheetId="25">#REF!</definedName>
    <definedName name="cons_2013p" localSheetId="28">#REF!</definedName>
    <definedName name="cons_2013p" localSheetId="29">#REF!</definedName>
    <definedName name="cons_2013p" localSheetId="31">#REF!</definedName>
    <definedName name="cons_2013p" localSheetId="32">#REF!</definedName>
    <definedName name="cons_2013p" localSheetId="1">#REF!</definedName>
    <definedName name="cons_2013p" localSheetId="33">#REF!</definedName>
    <definedName name="cons_2013p" localSheetId="34">#REF!</definedName>
    <definedName name="cons_2013p" localSheetId="35">#REF!</definedName>
    <definedName name="cons_2013p" localSheetId="36">#REF!</definedName>
    <definedName name="cons_2013p" localSheetId="37">#REF!</definedName>
    <definedName name="cons_2013p" localSheetId="38">#REF!</definedName>
    <definedName name="cons_2013p" localSheetId="39">#REF!</definedName>
    <definedName name="cons_2013p" localSheetId="40">#REF!</definedName>
    <definedName name="cons_2013p" localSheetId="41">#REF!</definedName>
    <definedName name="cons_2013p" localSheetId="42">#REF!</definedName>
    <definedName name="cons_2013p" localSheetId="46">#REF!</definedName>
    <definedName name="cons_2013p" localSheetId="47">#REF!</definedName>
    <definedName name="cons_2013p" localSheetId="49">#REF!</definedName>
    <definedName name="cons_2013p" localSheetId="52">#REF!</definedName>
    <definedName name="cons_2013p" localSheetId="58">#REF!</definedName>
    <definedName name="cons_2013p" localSheetId="59">#REF!</definedName>
    <definedName name="cons_2013p" localSheetId="2">#REF!</definedName>
    <definedName name="cons_2013p" localSheetId="3">#REF!</definedName>
    <definedName name="cons_2013p" localSheetId="75">#REF!</definedName>
    <definedName name="cons_2013p" localSheetId="77">#REF!</definedName>
    <definedName name="cons_2013p" localSheetId="78">#REF!</definedName>
    <definedName name="cons_2013p" localSheetId="80">#REF!</definedName>
    <definedName name="cons_2013p" localSheetId="81">#REF!</definedName>
    <definedName name="cons_2013p" localSheetId="86">#REF!</definedName>
    <definedName name="cons_2013p" localSheetId="87">#REF!</definedName>
    <definedName name="cons_2013p" localSheetId="4">#REF!</definedName>
    <definedName name="cons_2013p" localSheetId="5">#REF!</definedName>
    <definedName name="cons_2013p" localSheetId="6">#REF!</definedName>
    <definedName name="cons_2013p" localSheetId="7">#REF!</definedName>
    <definedName name="cons_2013p" localSheetId="8">#REF!</definedName>
    <definedName name="cons_2013p" localSheetId="9">#REF!</definedName>
    <definedName name="cons_2013p">#REF!</definedName>
    <definedName name="cons_data" localSheetId="0">[9]VA_CONSTANT!$A$1:$Z$197</definedName>
    <definedName name="cons_data" localSheetId="23">[10]VA_CONSTANT!$A$1:$Z$197</definedName>
    <definedName name="cons_data" localSheetId="1">[9]VA_CONSTANT!$A$1:$Z$197</definedName>
    <definedName name="cons_data" localSheetId="33">[9]VA_CONSTANT!$A$1:$Z$197</definedName>
    <definedName name="cons_data" localSheetId="34">[9]VA_CONSTANT!$A$1:$Z$197</definedName>
    <definedName name="cons_data" localSheetId="35">[9]VA_CONSTANT!$A$1:$Z$197</definedName>
    <definedName name="cons_data" localSheetId="36">[9]VA_CONSTANT!$A$1:$Z$197</definedName>
    <definedName name="cons_data" localSheetId="37">[9]VA_CONSTANT!$A$1:$Z$197</definedName>
    <definedName name="cons_data" localSheetId="38">[9]VA_CONSTANT!$A$1:$Z$197</definedName>
    <definedName name="cons_data" localSheetId="39">[9]VA_CONSTANT!$A$1:$Z$197</definedName>
    <definedName name="cons_data" localSheetId="40">[9]VA_CONSTANT!$A$1:$Z$197</definedName>
    <definedName name="cons_data" localSheetId="41">[9]VA_CONSTANT!$A$1:$Z$197</definedName>
    <definedName name="cons_data" localSheetId="42">[9]VA_CONSTANT!$A$1:$Z$197</definedName>
    <definedName name="cons_data" localSheetId="2">[9]VA_CONSTANT!$A$1:$Z$197</definedName>
    <definedName name="cons_data" localSheetId="3">[9]VA_CONSTANT!$A$1:$Z$197</definedName>
    <definedName name="cons_data" localSheetId="75">[11]VA_CONSTANT!$A$1:$Z$197</definedName>
    <definedName name="cons_data" localSheetId="77">[9]VA_CONSTANT!$A$1:$Z$197</definedName>
    <definedName name="cons_data" localSheetId="78">[9]VA_CONSTANT!$A$1:$Z$197</definedName>
    <definedName name="cons_data" localSheetId="80">[9]VA_CONSTANT!$A$1:$Z$197</definedName>
    <definedName name="cons_data" localSheetId="81">[9]VA_CONSTANT!$A$1:$Z$197</definedName>
    <definedName name="cons_data" localSheetId="86">[10]VA_CONSTANT!$A$1:$Z$197</definedName>
    <definedName name="cons_data" localSheetId="87">[10]VA_CONSTANT!$A$1:$Z$197</definedName>
    <definedName name="cons_data" localSheetId="4">[9]VA_CONSTANT!$A$1:$Z$197</definedName>
    <definedName name="cons_data" localSheetId="5">[9]VA_CONSTANT!$A$1:$Z$197</definedName>
    <definedName name="cons_data" localSheetId="6">[9]VA_CONSTANT!$A$1:$Z$197</definedName>
    <definedName name="cons_data" localSheetId="7">[9]VA_CONSTANT!$A$1:$Z$197</definedName>
    <definedName name="cons_data" localSheetId="8">[9]VA_CONSTANT!$A$1:$Z$197</definedName>
    <definedName name="cons_data" localSheetId="9">[9]VA_CONSTANT!$A$1:$Z$197</definedName>
    <definedName name="cons_data">[9]VA_CONSTANT!$A$1:$Z$197</definedName>
    <definedName name="cur_0" localSheetId="0">#REF!</definedName>
    <definedName name="cur_0" localSheetId="23">#REF!</definedName>
    <definedName name="cur_0" localSheetId="25">#REF!</definedName>
    <definedName name="cur_0" localSheetId="28">#REF!</definedName>
    <definedName name="cur_0" localSheetId="29">#REF!</definedName>
    <definedName name="cur_0" localSheetId="31">#REF!</definedName>
    <definedName name="cur_0" localSheetId="32">#REF!</definedName>
    <definedName name="cur_0" localSheetId="1">#REF!</definedName>
    <definedName name="cur_0" localSheetId="33">#REF!</definedName>
    <definedName name="cur_0" localSheetId="34">#REF!</definedName>
    <definedName name="cur_0" localSheetId="35">#REF!</definedName>
    <definedName name="cur_0" localSheetId="36">#REF!</definedName>
    <definedName name="cur_0" localSheetId="37">#REF!</definedName>
    <definedName name="cur_0" localSheetId="38">#REF!</definedName>
    <definedName name="cur_0" localSheetId="39">#REF!</definedName>
    <definedName name="cur_0" localSheetId="40">#REF!</definedName>
    <definedName name="cur_0" localSheetId="41">#REF!</definedName>
    <definedName name="cur_0" localSheetId="42">#REF!</definedName>
    <definedName name="cur_0" localSheetId="46">#REF!</definedName>
    <definedName name="cur_0" localSheetId="47">#REF!</definedName>
    <definedName name="cur_0" localSheetId="49">#REF!</definedName>
    <definedName name="cur_0" localSheetId="52">#REF!</definedName>
    <definedName name="cur_0" localSheetId="58">#REF!</definedName>
    <definedName name="cur_0" localSheetId="59">#REF!</definedName>
    <definedName name="cur_0" localSheetId="2">#REF!</definedName>
    <definedName name="cur_0" localSheetId="3">#REF!</definedName>
    <definedName name="cur_0" localSheetId="75">#REF!</definedName>
    <definedName name="cur_0" localSheetId="77">#REF!</definedName>
    <definedName name="cur_0" localSheetId="78">#REF!</definedName>
    <definedName name="cur_0" localSheetId="80">#REF!</definedName>
    <definedName name="cur_0" localSheetId="81">#REF!</definedName>
    <definedName name="cur_0" localSheetId="86">#REF!</definedName>
    <definedName name="cur_0" localSheetId="87">#REF!</definedName>
    <definedName name="cur_0" localSheetId="4">#REF!</definedName>
    <definedName name="cur_0" localSheetId="5">#REF!</definedName>
    <definedName name="cur_0" localSheetId="6">#REF!</definedName>
    <definedName name="cur_0" localSheetId="7">#REF!</definedName>
    <definedName name="cur_0" localSheetId="8">#REF!</definedName>
    <definedName name="cur_0" localSheetId="9">#REF!</definedName>
    <definedName name="cur_0">#REF!</definedName>
    <definedName name="cur_05" localSheetId="0">#REF!</definedName>
    <definedName name="cur_05" localSheetId="23">#REF!</definedName>
    <definedName name="cur_05" localSheetId="25">#REF!</definedName>
    <definedName name="cur_05" localSheetId="28">#REF!</definedName>
    <definedName name="cur_05" localSheetId="29">#REF!</definedName>
    <definedName name="cur_05" localSheetId="31">#REF!</definedName>
    <definedName name="cur_05" localSheetId="32">#REF!</definedName>
    <definedName name="cur_05" localSheetId="1">#REF!</definedName>
    <definedName name="cur_05" localSheetId="33">#REF!</definedName>
    <definedName name="cur_05" localSheetId="34">#REF!</definedName>
    <definedName name="cur_05" localSheetId="35">#REF!</definedName>
    <definedName name="cur_05" localSheetId="36">#REF!</definedName>
    <definedName name="cur_05" localSheetId="37">#REF!</definedName>
    <definedName name="cur_05" localSheetId="38">#REF!</definedName>
    <definedName name="cur_05" localSheetId="39">#REF!</definedName>
    <definedName name="cur_05" localSheetId="40">#REF!</definedName>
    <definedName name="cur_05" localSheetId="41">#REF!</definedName>
    <definedName name="cur_05" localSheetId="42">#REF!</definedName>
    <definedName name="cur_05" localSheetId="46">#REF!</definedName>
    <definedName name="cur_05" localSheetId="47">#REF!</definedName>
    <definedName name="cur_05" localSheetId="49">#REF!</definedName>
    <definedName name="cur_05" localSheetId="52">#REF!</definedName>
    <definedName name="cur_05" localSheetId="58">#REF!</definedName>
    <definedName name="cur_05" localSheetId="59">#REF!</definedName>
    <definedName name="cur_05" localSheetId="2">#REF!</definedName>
    <definedName name="cur_05" localSheetId="3">#REF!</definedName>
    <definedName name="cur_05" localSheetId="75">#REF!</definedName>
    <definedName name="cur_05" localSheetId="77">#REF!</definedName>
    <definedName name="cur_05" localSheetId="78">#REF!</definedName>
    <definedName name="cur_05" localSheetId="80">#REF!</definedName>
    <definedName name="cur_05" localSheetId="81">#REF!</definedName>
    <definedName name="cur_05" localSheetId="86">#REF!</definedName>
    <definedName name="cur_05" localSheetId="87">#REF!</definedName>
    <definedName name="cur_05" localSheetId="4">#REF!</definedName>
    <definedName name="cur_05" localSheetId="5">#REF!</definedName>
    <definedName name="cur_05" localSheetId="6">#REF!</definedName>
    <definedName name="cur_05" localSheetId="7">#REF!</definedName>
    <definedName name="cur_05" localSheetId="8">#REF!</definedName>
    <definedName name="cur_05" localSheetId="9">#REF!</definedName>
    <definedName name="cur_05">#REF!</definedName>
    <definedName name="cur_06" localSheetId="0">#REF!</definedName>
    <definedName name="cur_06" localSheetId="23">#REF!</definedName>
    <definedName name="cur_06" localSheetId="25">#REF!</definedName>
    <definedName name="cur_06" localSheetId="28">#REF!</definedName>
    <definedName name="cur_06" localSheetId="29">#REF!</definedName>
    <definedName name="cur_06" localSheetId="31">#REF!</definedName>
    <definedName name="cur_06" localSheetId="32">#REF!</definedName>
    <definedName name="cur_06" localSheetId="1">#REF!</definedName>
    <definedName name="cur_06" localSheetId="33">#REF!</definedName>
    <definedName name="cur_06" localSheetId="34">#REF!</definedName>
    <definedName name="cur_06" localSheetId="35">#REF!</definedName>
    <definedName name="cur_06" localSheetId="36">#REF!</definedName>
    <definedName name="cur_06" localSheetId="37">#REF!</definedName>
    <definedName name="cur_06" localSheetId="38">#REF!</definedName>
    <definedName name="cur_06" localSheetId="39">#REF!</definedName>
    <definedName name="cur_06" localSheetId="40">#REF!</definedName>
    <definedName name="cur_06" localSheetId="41">#REF!</definedName>
    <definedName name="cur_06" localSheetId="42">#REF!</definedName>
    <definedName name="cur_06" localSheetId="46">#REF!</definedName>
    <definedName name="cur_06" localSheetId="47">#REF!</definedName>
    <definedName name="cur_06" localSheetId="49">#REF!</definedName>
    <definedName name="cur_06" localSheetId="52">#REF!</definedName>
    <definedName name="cur_06" localSheetId="58">#REF!</definedName>
    <definedName name="cur_06" localSheetId="59">#REF!</definedName>
    <definedName name="cur_06" localSheetId="2">#REF!</definedName>
    <definedName name="cur_06" localSheetId="3">#REF!</definedName>
    <definedName name="cur_06" localSheetId="75">#REF!</definedName>
    <definedName name="cur_06" localSheetId="77">#REF!</definedName>
    <definedName name="cur_06" localSheetId="78">#REF!</definedName>
    <definedName name="cur_06" localSheetId="80">#REF!</definedName>
    <definedName name="cur_06" localSheetId="81">#REF!</definedName>
    <definedName name="cur_06" localSheetId="86">#REF!</definedName>
    <definedName name="cur_06" localSheetId="87">#REF!</definedName>
    <definedName name="cur_06" localSheetId="4">#REF!</definedName>
    <definedName name="cur_06" localSheetId="5">#REF!</definedName>
    <definedName name="cur_06" localSheetId="6">#REF!</definedName>
    <definedName name="cur_06" localSheetId="7">#REF!</definedName>
    <definedName name="cur_06" localSheetId="8">#REF!</definedName>
    <definedName name="cur_06" localSheetId="9">#REF!</definedName>
    <definedName name="cur_06">#REF!</definedName>
    <definedName name="cur_07" localSheetId="0">#REF!</definedName>
    <definedName name="cur_07" localSheetId="23">#REF!</definedName>
    <definedName name="cur_07" localSheetId="25">#REF!</definedName>
    <definedName name="cur_07" localSheetId="28">#REF!</definedName>
    <definedName name="cur_07" localSheetId="29">#REF!</definedName>
    <definedName name="cur_07" localSheetId="31">#REF!</definedName>
    <definedName name="cur_07" localSheetId="32">#REF!</definedName>
    <definedName name="cur_07" localSheetId="1">#REF!</definedName>
    <definedName name="cur_07" localSheetId="33">#REF!</definedName>
    <definedName name="cur_07" localSheetId="34">#REF!</definedName>
    <definedName name="cur_07" localSheetId="35">#REF!</definedName>
    <definedName name="cur_07" localSheetId="36">#REF!</definedName>
    <definedName name="cur_07" localSheetId="37">#REF!</definedName>
    <definedName name="cur_07" localSheetId="38">#REF!</definedName>
    <definedName name="cur_07" localSheetId="39">#REF!</definedName>
    <definedName name="cur_07" localSheetId="40">#REF!</definedName>
    <definedName name="cur_07" localSheetId="41">#REF!</definedName>
    <definedName name="cur_07" localSheetId="42">#REF!</definedName>
    <definedName name="cur_07" localSheetId="46">#REF!</definedName>
    <definedName name="cur_07" localSheetId="47">#REF!</definedName>
    <definedName name="cur_07" localSheetId="49">#REF!</definedName>
    <definedName name="cur_07" localSheetId="52">#REF!</definedName>
    <definedName name="cur_07" localSheetId="58">#REF!</definedName>
    <definedName name="cur_07" localSheetId="59">#REF!</definedName>
    <definedName name="cur_07" localSheetId="2">#REF!</definedName>
    <definedName name="cur_07" localSheetId="3">#REF!</definedName>
    <definedName name="cur_07" localSheetId="75">#REF!</definedName>
    <definedName name="cur_07" localSheetId="77">#REF!</definedName>
    <definedName name="cur_07" localSheetId="78">#REF!</definedName>
    <definedName name="cur_07" localSheetId="80">#REF!</definedName>
    <definedName name="cur_07" localSheetId="81">#REF!</definedName>
    <definedName name="cur_07" localSheetId="86">#REF!</definedName>
    <definedName name="cur_07" localSheetId="87">#REF!</definedName>
    <definedName name="cur_07" localSheetId="4">#REF!</definedName>
    <definedName name="cur_07" localSheetId="5">#REF!</definedName>
    <definedName name="cur_07" localSheetId="6">#REF!</definedName>
    <definedName name="cur_07" localSheetId="7">#REF!</definedName>
    <definedName name="cur_07" localSheetId="8">#REF!</definedName>
    <definedName name="cur_07" localSheetId="9">#REF!</definedName>
    <definedName name="cur_07">#REF!</definedName>
    <definedName name="cur_08" localSheetId="0">#REF!</definedName>
    <definedName name="cur_08" localSheetId="23">#REF!</definedName>
    <definedName name="cur_08" localSheetId="25">#REF!</definedName>
    <definedName name="cur_08" localSheetId="28">#REF!</definedName>
    <definedName name="cur_08" localSheetId="29">#REF!</definedName>
    <definedName name="cur_08" localSheetId="31">#REF!</definedName>
    <definedName name="cur_08" localSheetId="32">#REF!</definedName>
    <definedName name="cur_08" localSheetId="1">#REF!</definedName>
    <definedName name="cur_08" localSheetId="33">#REF!</definedName>
    <definedName name="cur_08" localSheetId="34">#REF!</definedName>
    <definedName name="cur_08" localSheetId="35">#REF!</definedName>
    <definedName name="cur_08" localSheetId="36">#REF!</definedName>
    <definedName name="cur_08" localSheetId="37">#REF!</definedName>
    <definedName name="cur_08" localSheetId="38">#REF!</definedName>
    <definedName name="cur_08" localSheetId="39">#REF!</definedName>
    <definedName name="cur_08" localSheetId="40">#REF!</definedName>
    <definedName name="cur_08" localSheetId="41">#REF!</definedName>
    <definedName name="cur_08" localSheetId="42">#REF!</definedName>
    <definedName name="cur_08" localSheetId="46">#REF!</definedName>
    <definedName name="cur_08" localSheetId="47">#REF!</definedName>
    <definedName name="cur_08" localSheetId="49">#REF!</definedName>
    <definedName name="cur_08" localSheetId="52">#REF!</definedName>
    <definedName name="cur_08" localSheetId="58">#REF!</definedName>
    <definedName name="cur_08" localSheetId="59">#REF!</definedName>
    <definedName name="cur_08" localSheetId="2">#REF!</definedName>
    <definedName name="cur_08" localSheetId="3">#REF!</definedName>
    <definedName name="cur_08" localSheetId="75">#REF!</definedName>
    <definedName name="cur_08" localSheetId="77">#REF!</definedName>
    <definedName name="cur_08" localSheetId="78">#REF!</definedName>
    <definedName name="cur_08" localSheetId="80">#REF!</definedName>
    <definedName name="cur_08" localSheetId="81">#REF!</definedName>
    <definedName name="cur_08" localSheetId="86">#REF!</definedName>
    <definedName name="cur_08" localSheetId="87">#REF!</definedName>
    <definedName name="cur_08" localSheetId="4">#REF!</definedName>
    <definedName name="cur_08" localSheetId="5">#REF!</definedName>
    <definedName name="cur_08" localSheetId="6">#REF!</definedName>
    <definedName name="cur_08" localSheetId="7">#REF!</definedName>
    <definedName name="cur_08" localSheetId="8">#REF!</definedName>
    <definedName name="cur_08" localSheetId="9">#REF!</definedName>
    <definedName name="cur_08">#REF!</definedName>
    <definedName name="cur_09" localSheetId="0">#REF!</definedName>
    <definedName name="cur_09" localSheetId="23">#REF!</definedName>
    <definedName name="cur_09" localSheetId="25">#REF!</definedName>
    <definedName name="cur_09" localSheetId="28">#REF!</definedName>
    <definedName name="cur_09" localSheetId="29">#REF!</definedName>
    <definedName name="cur_09" localSheetId="31">#REF!</definedName>
    <definedName name="cur_09" localSheetId="32">#REF!</definedName>
    <definedName name="cur_09" localSheetId="1">#REF!</definedName>
    <definedName name="cur_09" localSheetId="33">#REF!</definedName>
    <definedName name="cur_09" localSheetId="34">#REF!</definedName>
    <definedName name="cur_09" localSheetId="35">#REF!</definedName>
    <definedName name="cur_09" localSheetId="36">#REF!</definedName>
    <definedName name="cur_09" localSheetId="37">#REF!</definedName>
    <definedName name="cur_09" localSheetId="38">#REF!</definedName>
    <definedName name="cur_09" localSheetId="39">#REF!</definedName>
    <definedName name="cur_09" localSheetId="40">#REF!</definedName>
    <definedName name="cur_09" localSheetId="41">#REF!</definedName>
    <definedName name="cur_09" localSheetId="42">#REF!</definedName>
    <definedName name="cur_09" localSheetId="46">#REF!</definedName>
    <definedName name="cur_09" localSheetId="47">#REF!</definedName>
    <definedName name="cur_09" localSheetId="49">#REF!</definedName>
    <definedName name="cur_09" localSheetId="52">#REF!</definedName>
    <definedName name="cur_09" localSheetId="58">#REF!</definedName>
    <definedName name="cur_09" localSheetId="59">#REF!</definedName>
    <definedName name="cur_09" localSheetId="2">#REF!</definedName>
    <definedName name="cur_09" localSheetId="3">#REF!</definedName>
    <definedName name="cur_09" localSheetId="75">#REF!</definedName>
    <definedName name="cur_09" localSheetId="77">#REF!</definedName>
    <definedName name="cur_09" localSheetId="78">#REF!</definedName>
    <definedName name="cur_09" localSheetId="80">#REF!</definedName>
    <definedName name="cur_09" localSheetId="81">#REF!</definedName>
    <definedName name="cur_09" localSheetId="86">#REF!</definedName>
    <definedName name="cur_09" localSheetId="87">#REF!</definedName>
    <definedName name="cur_09" localSheetId="4">#REF!</definedName>
    <definedName name="cur_09" localSheetId="5">#REF!</definedName>
    <definedName name="cur_09" localSheetId="6">#REF!</definedName>
    <definedName name="cur_09" localSheetId="7">#REF!</definedName>
    <definedName name="cur_09" localSheetId="8">#REF!</definedName>
    <definedName name="cur_09" localSheetId="9">#REF!</definedName>
    <definedName name="cur_09">#REF!</definedName>
    <definedName name="cur_10" localSheetId="0">#REF!</definedName>
    <definedName name="cur_10" localSheetId="23">#REF!</definedName>
    <definedName name="cur_10" localSheetId="25">#REF!</definedName>
    <definedName name="cur_10" localSheetId="28">#REF!</definedName>
    <definedName name="cur_10" localSheetId="29">#REF!</definedName>
    <definedName name="cur_10" localSheetId="31">#REF!</definedName>
    <definedName name="cur_10" localSheetId="32">#REF!</definedName>
    <definedName name="cur_10" localSheetId="1">#REF!</definedName>
    <definedName name="cur_10" localSheetId="33">#REF!</definedName>
    <definedName name="cur_10" localSheetId="34">#REF!</definedName>
    <definedName name="cur_10" localSheetId="35">#REF!</definedName>
    <definedName name="cur_10" localSheetId="36">#REF!</definedName>
    <definedName name="cur_10" localSheetId="37">#REF!</definedName>
    <definedName name="cur_10" localSheetId="38">#REF!</definedName>
    <definedName name="cur_10" localSheetId="39">#REF!</definedName>
    <definedName name="cur_10" localSheetId="40">#REF!</definedName>
    <definedName name="cur_10" localSheetId="41">#REF!</definedName>
    <definedName name="cur_10" localSheetId="42">#REF!</definedName>
    <definedName name="cur_10" localSheetId="46">#REF!</definedName>
    <definedName name="cur_10" localSheetId="47">#REF!</definedName>
    <definedName name="cur_10" localSheetId="49">#REF!</definedName>
    <definedName name="cur_10" localSheetId="52">#REF!</definedName>
    <definedName name="cur_10" localSheetId="58">#REF!</definedName>
    <definedName name="cur_10" localSheetId="59">#REF!</definedName>
    <definedName name="cur_10" localSheetId="2">#REF!</definedName>
    <definedName name="cur_10" localSheetId="3">#REF!</definedName>
    <definedName name="cur_10" localSheetId="75">#REF!</definedName>
    <definedName name="cur_10" localSheetId="77">#REF!</definedName>
    <definedName name="cur_10" localSheetId="78">#REF!</definedName>
    <definedName name="cur_10" localSheetId="80">#REF!</definedName>
    <definedName name="cur_10" localSheetId="81">#REF!</definedName>
    <definedName name="cur_10" localSheetId="86">#REF!</definedName>
    <definedName name="cur_10" localSheetId="87">#REF!</definedName>
    <definedName name="cur_10" localSheetId="4">#REF!</definedName>
    <definedName name="cur_10" localSheetId="5">#REF!</definedName>
    <definedName name="cur_10" localSheetId="6">#REF!</definedName>
    <definedName name="cur_10" localSheetId="7">#REF!</definedName>
    <definedName name="cur_10" localSheetId="8">#REF!</definedName>
    <definedName name="cur_10" localSheetId="9">#REF!</definedName>
    <definedName name="cur_10">#REF!</definedName>
    <definedName name="cur_11" localSheetId="0">#REF!</definedName>
    <definedName name="cur_11" localSheetId="23">#REF!</definedName>
    <definedName name="cur_11" localSheetId="25">#REF!</definedName>
    <definedName name="cur_11" localSheetId="28">#REF!</definedName>
    <definedName name="cur_11" localSheetId="29">#REF!</definedName>
    <definedName name="cur_11" localSheetId="31">#REF!</definedName>
    <definedName name="cur_11" localSheetId="32">#REF!</definedName>
    <definedName name="cur_11" localSheetId="1">#REF!</definedName>
    <definedName name="cur_11" localSheetId="33">#REF!</definedName>
    <definedName name="cur_11" localSheetId="34">#REF!</definedName>
    <definedName name="cur_11" localSheetId="35">#REF!</definedName>
    <definedName name="cur_11" localSheetId="36">#REF!</definedName>
    <definedName name="cur_11" localSheetId="37">#REF!</definedName>
    <definedName name="cur_11" localSheetId="38">#REF!</definedName>
    <definedName name="cur_11" localSheetId="39">#REF!</definedName>
    <definedName name="cur_11" localSheetId="40">#REF!</definedName>
    <definedName name="cur_11" localSheetId="41">#REF!</definedName>
    <definedName name="cur_11" localSheetId="42">#REF!</definedName>
    <definedName name="cur_11" localSheetId="46">#REF!</definedName>
    <definedName name="cur_11" localSheetId="47">#REF!</definedName>
    <definedName name="cur_11" localSheetId="49">#REF!</definedName>
    <definedName name="cur_11" localSheetId="52">#REF!</definedName>
    <definedName name="cur_11" localSheetId="58">#REF!</definedName>
    <definedName name="cur_11" localSheetId="59">#REF!</definedName>
    <definedName name="cur_11" localSheetId="2">#REF!</definedName>
    <definedName name="cur_11" localSheetId="3">#REF!</definedName>
    <definedName name="cur_11" localSheetId="75">#REF!</definedName>
    <definedName name="cur_11" localSheetId="77">#REF!</definedName>
    <definedName name="cur_11" localSheetId="78">#REF!</definedName>
    <definedName name="cur_11" localSheetId="80">#REF!</definedName>
    <definedName name="cur_11" localSheetId="81">#REF!</definedName>
    <definedName name="cur_11" localSheetId="86">#REF!</definedName>
    <definedName name="cur_11" localSheetId="87">#REF!</definedName>
    <definedName name="cur_11" localSheetId="4">#REF!</definedName>
    <definedName name="cur_11" localSheetId="5">#REF!</definedName>
    <definedName name="cur_11" localSheetId="6">#REF!</definedName>
    <definedName name="cur_11" localSheetId="7">#REF!</definedName>
    <definedName name="cur_11" localSheetId="8">#REF!</definedName>
    <definedName name="cur_11" localSheetId="9">#REF!</definedName>
    <definedName name="cur_11">#REF!</definedName>
    <definedName name="cur_12p" localSheetId="0">#REF!</definedName>
    <definedName name="cur_12p" localSheetId="23">#REF!</definedName>
    <definedName name="cur_12p" localSheetId="25">#REF!</definedName>
    <definedName name="cur_12p" localSheetId="28">#REF!</definedName>
    <definedName name="cur_12p" localSheetId="29">#REF!</definedName>
    <definedName name="cur_12p" localSheetId="31">#REF!</definedName>
    <definedName name="cur_12p" localSheetId="32">#REF!</definedName>
    <definedName name="cur_12p" localSheetId="1">#REF!</definedName>
    <definedName name="cur_12p" localSheetId="33">#REF!</definedName>
    <definedName name="cur_12p" localSheetId="34">#REF!</definedName>
    <definedName name="cur_12p" localSheetId="35">#REF!</definedName>
    <definedName name="cur_12p" localSheetId="36">#REF!</definedName>
    <definedName name="cur_12p" localSheetId="37">#REF!</definedName>
    <definedName name="cur_12p" localSheetId="38">#REF!</definedName>
    <definedName name="cur_12p" localSheetId="39">#REF!</definedName>
    <definedName name="cur_12p" localSheetId="40">#REF!</definedName>
    <definedName name="cur_12p" localSheetId="41">#REF!</definedName>
    <definedName name="cur_12p" localSheetId="42">#REF!</definedName>
    <definedName name="cur_12p" localSheetId="46">#REF!</definedName>
    <definedName name="cur_12p" localSheetId="47">#REF!</definedName>
    <definedName name="cur_12p" localSheetId="49">#REF!</definedName>
    <definedName name="cur_12p" localSheetId="52">#REF!</definedName>
    <definedName name="cur_12p" localSheetId="58">#REF!</definedName>
    <definedName name="cur_12p" localSheetId="59">#REF!</definedName>
    <definedName name="cur_12p" localSheetId="2">#REF!</definedName>
    <definedName name="cur_12p" localSheetId="3">#REF!</definedName>
    <definedName name="cur_12p" localSheetId="75">#REF!</definedName>
    <definedName name="cur_12p" localSheetId="77">#REF!</definedName>
    <definedName name="cur_12p" localSheetId="78">#REF!</definedName>
    <definedName name="cur_12p" localSheetId="80">#REF!</definedName>
    <definedName name="cur_12p" localSheetId="81">#REF!</definedName>
    <definedName name="cur_12p" localSheetId="86">#REF!</definedName>
    <definedName name="cur_12p" localSheetId="87">#REF!</definedName>
    <definedName name="cur_12p" localSheetId="4">#REF!</definedName>
    <definedName name="cur_12p" localSheetId="5">#REF!</definedName>
    <definedName name="cur_12p" localSheetId="6">#REF!</definedName>
    <definedName name="cur_12p" localSheetId="7">#REF!</definedName>
    <definedName name="cur_12p" localSheetId="8">#REF!</definedName>
    <definedName name="cur_12p" localSheetId="9">#REF!</definedName>
    <definedName name="cur_12p">#REF!</definedName>
    <definedName name="cur_2013p" localSheetId="0">#REF!</definedName>
    <definedName name="cur_2013p" localSheetId="23">#REF!</definedName>
    <definedName name="cur_2013p" localSheetId="25">#REF!</definedName>
    <definedName name="cur_2013p" localSheetId="28">#REF!</definedName>
    <definedName name="cur_2013p" localSheetId="29">#REF!</definedName>
    <definedName name="cur_2013p" localSheetId="31">#REF!</definedName>
    <definedName name="cur_2013p" localSheetId="32">#REF!</definedName>
    <definedName name="cur_2013p" localSheetId="1">#REF!</definedName>
    <definedName name="cur_2013p" localSheetId="33">#REF!</definedName>
    <definedName name="cur_2013p" localSheetId="34">#REF!</definedName>
    <definedName name="cur_2013p" localSheetId="35">#REF!</definedName>
    <definedName name="cur_2013p" localSheetId="36">#REF!</definedName>
    <definedName name="cur_2013p" localSheetId="37">#REF!</definedName>
    <definedName name="cur_2013p" localSheetId="38">#REF!</definedName>
    <definedName name="cur_2013p" localSheetId="39">#REF!</definedName>
    <definedName name="cur_2013p" localSheetId="40">#REF!</definedName>
    <definedName name="cur_2013p" localSheetId="41">#REF!</definedName>
    <definedName name="cur_2013p" localSheetId="42">#REF!</definedName>
    <definedName name="cur_2013p" localSheetId="46">#REF!</definedName>
    <definedName name="cur_2013p" localSheetId="47">#REF!</definedName>
    <definedName name="cur_2013p" localSheetId="49">#REF!</definedName>
    <definedName name="cur_2013p" localSheetId="52">#REF!</definedName>
    <definedName name="cur_2013p" localSheetId="58">#REF!</definedName>
    <definedName name="cur_2013p" localSheetId="59">#REF!</definedName>
    <definedName name="cur_2013p" localSheetId="2">#REF!</definedName>
    <definedName name="cur_2013p" localSheetId="3">#REF!</definedName>
    <definedName name="cur_2013p" localSheetId="75">#REF!</definedName>
    <definedName name="cur_2013p" localSheetId="77">#REF!</definedName>
    <definedName name="cur_2013p" localSheetId="78">#REF!</definedName>
    <definedName name="cur_2013p" localSheetId="80">#REF!</definedName>
    <definedName name="cur_2013p" localSheetId="81">#REF!</definedName>
    <definedName name="cur_2013p" localSheetId="86">#REF!</definedName>
    <definedName name="cur_2013p" localSheetId="87">#REF!</definedName>
    <definedName name="cur_2013p" localSheetId="4">#REF!</definedName>
    <definedName name="cur_2013p" localSheetId="5">#REF!</definedName>
    <definedName name="cur_2013p" localSheetId="6">#REF!</definedName>
    <definedName name="cur_2013p" localSheetId="7">#REF!</definedName>
    <definedName name="cur_2013p" localSheetId="8">#REF!</definedName>
    <definedName name="cur_2013p" localSheetId="9">#REF!</definedName>
    <definedName name="cur_2013p">#REF!</definedName>
    <definedName name="cur_45" localSheetId="0">#REF!</definedName>
    <definedName name="cur_45" localSheetId="23">#REF!</definedName>
    <definedName name="cur_45" localSheetId="25">#REF!</definedName>
    <definedName name="cur_45" localSheetId="28">#REF!</definedName>
    <definedName name="cur_45" localSheetId="29">#REF!</definedName>
    <definedName name="cur_45" localSheetId="31">#REF!</definedName>
    <definedName name="cur_45" localSheetId="32">#REF!</definedName>
    <definedName name="cur_45" localSheetId="1">#REF!</definedName>
    <definedName name="cur_45" localSheetId="33">#REF!</definedName>
    <definedName name="cur_45" localSheetId="34">#REF!</definedName>
    <definedName name="cur_45" localSheetId="35">#REF!</definedName>
    <definedName name="cur_45" localSheetId="36">#REF!</definedName>
    <definedName name="cur_45" localSheetId="37">#REF!</definedName>
    <definedName name="cur_45" localSheetId="38">#REF!</definedName>
    <definedName name="cur_45" localSheetId="39">#REF!</definedName>
    <definedName name="cur_45" localSheetId="40">#REF!</definedName>
    <definedName name="cur_45" localSheetId="41">#REF!</definedName>
    <definedName name="cur_45" localSheetId="42">#REF!</definedName>
    <definedName name="cur_45" localSheetId="46">#REF!</definedName>
    <definedName name="cur_45" localSheetId="47">#REF!</definedName>
    <definedName name="cur_45" localSheetId="49">#REF!</definedName>
    <definedName name="cur_45" localSheetId="52">#REF!</definedName>
    <definedName name="cur_45" localSheetId="58">#REF!</definedName>
    <definedName name="cur_45" localSheetId="59">#REF!</definedName>
    <definedName name="cur_45" localSheetId="2">#REF!</definedName>
    <definedName name="cur_45" localSheetId="3">#REF!</definedName>
    <definedName name="cur_45" localSheetId="75">#REF!</definedName>
    <definedName name="cur_45" localSheetId="77">#REF!</definedName>
    <definedName name="cur_45" localSheetId="78">#REF!</definedName>
    <definedName name="cur_45" localSheetId="80">#REF!</definedName>
    <definedName name="cur_45" localSheetId="81">#REF!</definedName>
    <definedName name="cur_45" localSheetId="86">#REF!</definedName>
    <definedName name="cur_45" localSheetId="87">#REF!</definedName>
    <definedName name="cur_45" localSheetId="4">#REF!</definedName>
    <definedName name="cur_45" localSheetId="5">#REF!</definedName>
    <definedName name="cur_45" localSheetId="6">#REF!</definedName>
    <definedName name="cur_45" localSheetId="7">#REF!</definedName>
    <definedName name="cur_45" localSheetId="8">#REF!</definedName>
    <definedName name="cur_45" localSheetId="9">#REF!</definedName>
    <definedName name="cur_45">#REF!</definedName>
    <definedName name="cur_52369" localSheetId="0">#REF!</definedName>
    <definedName name="cur_52369" localSheetId="23">#REF!</definedName>
    <definedName name="cur_52369" localSheetId="25">#REF!</definedName>
    <definedName name="cur_52369" localSheetId="28">#REF!</definedName>
    <definedName name="cur_52369" localSheetId="29">#REF!</definedName>
    <definedName name="cur_52369" localSheetId="31">#REF!</definedName>
    <definedName name="cur_52369" localSheetId="32">#REF!</definedName>
    <definedName name="cur_52369" localSheetId="1">#REF!</definedName>
    <definedName name="cur_52369" localSheetId="33">#REF!</definedName>
    <definedName name="cur_52369" localSheetId="34">#REF!</definedName>
    <definedName name="cur_52369" localSheetId="35">#REF!</definedName>
    <definedName name="cur_52369" localSheetId="36">#REF!</definedName>
    <definedName name="cur_52369" localSheetId="37">#REF!</definedName>
    <definedName name="cur_52369" localSheetId="38">#REF!</definedName>
    <definedName name="cur_52369" localSheetId="39">#REF!</definedName>
    <definedName name="cur_52369" localSheetId="40">#REF!</definedName>
    <definedName name="cur_52369" localSheetId="41">#REF!</definedName>
    <definedName name="cur_52369" localSheetId="42">#REF!</definedName>
    <definedName name="cur_52369" localSheetId="46">#REF!</definedName>
    <definedName name="cur_52369" localSheetId="47">#REF!</definedName>
    <definedName name="cur_52369" localSheetId="49">#REF!</definedName>
    <definedName name="cur_52369" localSheetId="52">#REF!</definedName>
    <definedName name="cur_52369" localSheetId="58">#REF!</definedName>
    <definedName name="cur_52369" localSheetId="59">#REF!</definedName>
    <definedName name="cur_52369" localSheetId="2">#REF!</definedName>
    <definedName name="cur_52369" localSheetId="3">#REF!</definedName>
    <definedName name="cur_52369" localSheetId="75">#REF!</definedName>
    <definedName name="cur_52369" localSheetId="77">#REF!</definedName>
    <definedName name="cur_52369" localSheetId="78">#REF!</definedName>
    <definedName name="cur_52369" localSheetId="80">#REF!</definedName>
    <definedName name="cur_52369" localSheetId="81">#REF!</definedName>
    <definedName name="cur_52369" localSheetId="86">#REF!</definedName>
    <definedName name="cur_52369" localSheetId="87">#REF!</definedName>
    <definedName name="cur_52369" localSheetId="4">#REF!</definedName>
    <definedName name="cur_52369" localSheetId="5">#REF!</definedName>
    <definedName name="cur_52369" localSheetId="6">#REF!</definedName>
    <definedName name="cur_52369" localSheetId="7">#REF!</definedName>
    <definedName name="cur_52369" localSheetId="8">#REF!</definedName>
    <definedName name="cur_52369" localSheetId="9">#REF!</definedName>
    <definedName name="cur_52369">#REF!</definedName>
    <definedName name="cvxc" localSheetId="23" hidden="1">#REF!</definedName>
    <definedName name="cvxc" localSheetId="25" hidden="1">#REF!</definedName>
    <definedName name="cvxc" localSheetId="28" hidden="1">#REF!</definedName>
    <definedName name="cvxc" localSheetId="29" hidden="1">#REF!</definedName>
    <definedName name="cvxc" localSheetId="31" hidden="1">#REF!</definedName>
    <definedName name="cvxc" localSheetId="32" hidden="1">#REF!</definedName>
    <definedName name="cvxc" localSheetId="36" hidden="1">#REF!</definedName>
    <definedName name="cvxc" localSheetId="37" hidden="1">#REF!</definedName>
    <definedName name="cvxc" localSheetId="40" hidden="1">#REF!</definedName>
    <definedName name="cvxc" localSheetId="41" hidden="1">#REF!</definedName>
    <definedName name="cvxc" localSheetId="46" hidden="1">#REF!</definedName>
    <definedName name="cvxc" localSheetId="47" hidden="1">#REF!</definedName>
    <definedName name="cvxc" localSheetId="49" hidden="1">#REF!</definedName>
    <definedName name="cvxc" localSheetId="52" hidden="1">#REF!</definedName>
    <definedName name="cvxc" localSheetId="3" hidden="1">#REF!</definedName>
    <definedName name="cvxc" localSheetId="75" hidden="1">#REF!</definedName>
    <definedName name="cvxc" localSheetId="77" hidden="1">#REF!</definedName>
    <definedName name="cvxc" localSheetId="78" hidden="1">#REF!</definedName>
    <definedName name="cvxc" localSheetId="80" hidden="1">#REF!</definedName>
    <definedName name="cvxc" localSheetId="81" hidden="1">#REF!</definedName>
    <definedName name="cvxc" localSheetId="86" hidden="1">#REF!</definedName>
    <definedName name="cvxc" localSheetId="87" hidden="1">#REF!</definedName>
    <definedName name="cvxc" localSheetId="4" hidden="1">#REF!</definedName>
    <definedName name="cvxc" localSheetId="5" hidden="1">#REF!</definedName>
    <definedName name="cvxc" localSheetId="6" hidden="1">#REF!</definedName>
    <definedName name="cvxc" localSheetId="7" hidden="1">#REF!</definedName>
    <definedName name="cvxc" localSheetId="8" hidden="1">#REF!</definedName>
    <definedName name="cvxc" localSheetId="9" hidden="1">#REF!</definedName>
    <definedName name="cvxc" hidden="1">#REF!</definedName>
    <definedName name="cx" localSheetId="23">#REF!</definedName>
    <definedName name="cx" localSheetId="25">#REF!</definedName>
    <definedName name="cx" localSheetId="28">#REF!</definedName>
    <definedName name="cx" localSheetId="29">#REF!</definedName>
    <definedName name="cx" localSheetId="31">#REF!</definedName>
    <definedName name="cx" localSheetId="32">#REF!</definedName>
    <definedName name="cx" localSheetId="36">#REF!</definedName>
    <definedName name="cx" localSheetId="37">#REF!</definedName>
    <definedName name="cx" localSheetId="40">#REF!</definedName>
    <definedName name="cx" localSheetId="41">#REF!</definedName>
    <definedName name="cx" localSheetId="46">#REF!</definedName>
    <definedName name="cx" localSheetId="47">#REF!</definedName>
    <definedName name="cx" localSheetId="49">#REF!</definedName>
    <definedName name="cx" localSheetId="52">#REF!</definedName>
    <definedName name="cx" localSheetId="3">#REF!</definedName>
    <definedName name="cx" localSheetId="75">#REF!</definedName>
    <definedName name="cx" localSheetId="77">#REF!</definedName>
    <definedName name="cx" localSheetId="78">#REF!</definedName>
    <definedName name="cx" localSheetId="80">#REF!</definedName>
    <definedName name="cx" localSheetId="81">#REF!</definedName>
    <definedName name="cx" localSheetId="86">#REF!</definedName>
    <definedName name="cx" localSheetId="87">#REF!</definedName>
    <definedName name="cx" localSheetId="4">#REF!</definedName>
    <definedName name="cx" localSheetId="5">#REF!</definedName>
    <definedName name="cx" localSheetId="6">#REF!</definedName>
    <definedName name="cx" localSheetId="7">#REF!</definedName>
    <definedName name="cx" localSheetId="8">#REF!</definedName>
    <definedName name="cx" localSheetId="9">#REF!</definedName>
    <definedName name="cx">#REF!</definedName>
    <definedName name="d" localSheetId="0">#REF!</definedName>
    <definedName name="d" localSheetId="23">#REF!</definedName>
    <definedName name="d" localSheetId="25">#REF!</definedName>
    <definedName name="d" localSheetId="28">#REF!</definedName>
    <definedName name="d" localSheetId="29">#REF!</definedName>
    <definedName name="d" localSheetId="31">#REF!</definedName>
    <definedName name="d" localSheetId="32">#REF!</definedName>
    <definedName name="d" localSheetId="1">#REF!</definedName>
    <definedName name="d" localSheetId="33">#REF!</definedName>
    <definedName name="d" localSheetId="34">#REF!</definedName>
    <definedName name="d" localSheetId="35">#REF!</definedName>
    <definedName name="d" localSheetId="36">#REF!</definedName>
    <definedName name="d" localSheetId="37">#REF!</definedName>
    <definedName name="d" localSheetId="38">#REF!</definedName>
    <definedName name="d" localSheetId="39">#REF!</definedName>
    <definedName name="d" localSheetId="40">#REF!</definedName>
    <definedName name="d" localSheetId="41">#REF!</definedName>
    <definedName name="d" localSheetId="42">#REF!</definedName>
    <definedName name="d" localSheetId="46">#REF!</definedName>
    <definedName name="d" localSheetId="47">#REF!</definedName>
    <definedName name="d" localSheetId="49">#REF!</definedName>
    <definedName name="d" localSheetId="52">#REF!</definedName>
    <definedName name="d" localSheetId="58">#REF!</definedName>
    <definedName name="d" localSheetId="59">#REF!</definedName>
    <definedName name="d" localSheetId="2">#REF!</definedName>
    <definedName name="d" localSheetId="3">#REF!</definedName>
    <definedName name="d" localSheetId="75">#REF!</definedName>
    <definedName name="d" localSheetId="77">#REF!</definedName>
    <definedName name="d" localSheetId="78">#REF!</definedName>
    <definedName name="d" localSheetId="80">#REF!</definedName>
    <definedName name="d" localSheetId="81">#REF!</definedName>
    <definedName name="d" localSheetId="86">#REF!</definedName>
    <definedName name="d" localSheetId="87">#REF!</definedName>
    <definedName name="d" localSheetId="4">#REF!</definedName>
    <definedName name="d" localSheetId="5">#REF!</definedName>
    <definedName name="d" localSheetId="6">#REF!</definedName>
    <definedName name="d" localSheetId="7">#REF!</definedName>
    <definedName name="d" localSheetId="8">#REF!</definedName>
    <definedName name="d" localSheetId="9">#REF!</definedName>
    <definedName name="d">#REF!</definedName>
    <definedName name="dasdasd" localSheetId="0">#REF!</definedName>
    <definedName name="dasdasd" localSheetId="23">#REF!</definedName>
    <definedName name="dasdasd" localSheetId="25">#REF!</definedName>
    <definedName name="dasdasd" localSheetId="28">#REF!</definedName>
    <definedName name="dasdasd" localSheetId="29">#REF!</definedName>
    <definedName name="dasdasd" localSheetId="31">#REF!</definedName>
    <definedName name="dasdasd" localSheetId="32">#REF!</definedName>
    <definedName name="dasdasd" localSheetId="1">#REF!</definedName>
    <definedName name="dasdasd" localSheetId="33">#REF!</definedName>
    <definedName name="dasdasd" localSheetId="34">#REF!</definedName>
    <definedName name="dasdasd" localSheetId="35">#REF!</definedName>
    <definedName name="dasdasd" localSheetId="36">#REF!</definedName>
    <definedName name="dasdasd" localSheetId="37">#REF!</definedName>
    <definedName name="dasdasd" localSheetId="38">#REF!</definedName>
    <definedName name="dasdasd" localSheetId="39">#REF!</definedName>
    <definedName name="dasdasd" localSheetId="40">#REF!</definedName>
    <definedName name="dasdasd" localSheetId="41">#REF!</definedName>
    <definedName name="dasdasd" localSheetId="42">#REF!</definedName>
    <definedName name="dasdasd" localSheetId="46">#REF!</definedName>
    <definedName name="dasdasd" localSheetId="47">#REF!</definedName>
    <definedName name="dasdasd" localSheetId="49">#REF!</definedName>
    <definedName name="dasdasd" localSheetId="52">#REF!</definedName>
    <definedName name="dasdasd" localSheetId="58">#REF!</definedName>
    <definedName name="dasdasd" localSheetId="59">#REF!</definedName>
    <definedName name="dasdasd" localSheetId="2">#REF!</definedName>
    <definedName name="dasdasd" localSheetId="3">#REF!</definedName>
    <definedName name="dasdasd" localSheetId="75">#REF!</definedName>
    <definedName name="dasdasd" localSheetId="77">#REF!</definedName>
    <definedName name="dasdasd" localSheetId="78">#REF!</definedName>
    <definedName name="dasdasd" localSheetId="80">#REF!</definedName>
    <definedName name="dasdasd" localSheetId="81">#REF!</definedName>
    <definedName name="dasdasd" localSheetId="86">#REF!</definedName>
    <definedName name="dasdasd" localSheetId="87">#REF!</definedName>
    <definedName name="dasdasd" localSheetId="4">#REF!</definedName>
    <definedName name="dasdasd" localSheetId="5">#REF!</definedName>
    <definedName name="dasdasd" localSheetId="6">#REF!</definedName>
    <definedName name="dasdasd" localSheetId="7">#REF!</definedName>
    <definedName name="dasdasd" localSheetId="8">#REF!</definedName>
    <definedName name="dasdasd" localSheetId="9">#REF!</definedName>
    <definedName name="dasdasd">#REF!</definedName>
    <definedName name="dd" localSheetId="23" hidden="1">#REF!</definedName>
    <definedName name="dd" localSheetId="25" hidden="1">#REF!</definedName>
    <definedName name="dd" localSheetId="28" hidden="1">#REF!</definedName>
    <definedName name="dd" localSheetId="29" hidden="1">#REF!</definedName>
    <definedName name="dd" localSheetId="31" hidden="1">#REF!</definedName>
    <definedName name="dd" localSheetId="32" hidden="1">#REF!</definedName>
    <definedName name="dd" localSheetId="36" hidden="1">#REF!</definedName>
    <definedName name="dd" localSheetId="37" hidden="1">#REF!</definedName>
    <definedName name="dd" localSheetId="40" hidden="1">#REF!</definedName>
    <definedName name="dd" localSheetId="41" hidden="1">#REF!</definedName>
    <definedName name="dd" localSheetId="46" hidden="1">#REF!</definedName>
    <definedName name="dd" localSheetId="47" hidden="1">#REF!</definedName>
    <definedName name="dd" localSheetId="49" hidden="1">#REF!</definedName>
    <definedName name="dd" localSheetId="52" hidden="1">#REF!</definedName>
    <definedName name="dd" localSheetId="3" hidden="1">#REF!</definedName>
    <definedName name="dd" localSheetId="75" hidden="1">#REF!</definedName>
    <definedName name="dd" localSheetId="77" hidden="1">#REF!</definedName>
    <definedName name="dd" localSheetId="78" hidden="1">#REF!</definedName>
    <definedName name="dd" localSheetId="80" hidden="1">#REF!</definedName>
    <definedName name="dd" localSheetId="81" hidden="1">#REF!</definedName>
    <definedName name="dd" localSheetId="86" hidden="1">#REF!</definedName>
    <definedName name="dd" localSheetId="87" hidden="1">#REF!</definedName>
    <definedName name="dd" localSheetId="4" hidden="1">#REF!</definedName>
    <definedName name="dd" localSheetId="5" hidden="1">#REF!</definedName>
    <definedName name="dd" localSheetId="6" hidden="1">#REF!</definedName>
    <definedName name="dd" localSheetId="7" hidden="1">#REF!</definedName>
    <definedName name="dd" localSheetId="8" hidden="1">#REF!</definedName>
    <definedName name="dd" localSheetId="9" hidden="1">#REF!</definedName>
    <definedName name="dd" hidden="1">#REF!</definedName>
    <definedName name="ddd" localSheetId="0">#REF!</definedName>
    <definedName name="ddd" localSheetId="23">#REF!</definedName>
    <definedName name="ddd" localSheetId="25">#REF!</definedName>
    <definedName name="ddd" localSheetId="28">#REF!</definedName>
    <definedName name="ddd" localSheetId="29">#REF!</definedName>
    <definedName name="ddd" localSheetId="31">#REF!</definedName>
    <definedName name="ddd" localSheetId="32">#REF!</definedName>
    <definedName name="ddd" localSheetId="1">#REF!</definedName>
    <definedName name="ddd" localSheetId="33">#REF!</definedName>
    <definedName name="ddd" localSheetId="34">#REF!</definedName>
    <definedName name="ddd" localSheetId="35">#REF!</definedName>
    <definedName name="ddd" localSheetId="36">#REF!</definedName>
    <definedName name="ddd" localSheetId="37">#REF!</definedName>
    <definedName name="ddd" localSheetId="38">#REF!</definedName>
    <definedName name="ddd" localSheetId="39">#REF!</definedName>
    <definedName name="ddd" localSheetId="40">#REF!</definedName>
    <definedName name="ddd" localSheetId="41">#REF!</definedName>
    <definedName name="ddd" localSheetId="42">#REF!</definedName>
    <definedName name="ddd" localSheetId="46">#REF!</definedName>
    <definedName name="ddd" localSheetId="47">#REF!</definedName>
    <definedName name="ddd" localSheetId="49">#REF!</definedName>
    <definedName name="ddd" localSheetId="52">#REF!</definedName>
    <definedName name="ddd" localSheetId="58">#REF!</definedName>
    <definedName name="ddd" localSheetId="59">#REF!</definedName>
    <definedName name="ddd" localSheetId="2">#REF!</definedName>
    <definedName name="ddd" localSheetId="3">#REF!</definedName>
    <definedName name="ddd" localSheetId="75">#REF!</definedName>
    <definedName name="ddd" localSheetId="77">#REF!</definedName>
    <definedName name="ddd" localSheetId="78">#REF!</definedName>
    <definedName name="ddd" localSheetId="80">#REF!</definedName>
    <definedName name="ddd" localSheetId="81">#REF!</definedName>
    <definedName name="ddd" localSheetId="86">#REF!</definedName>
    <definedName name="ddd" localSheetId="87">#REF!</definedName>
    <definedName name="ddd" localSheetId="4">#REF!</definedName>
    <definedName name="ddd" localSheetId="5">#REF!</definedName>
    <definedName name="ddd" localSheetId="6">#REF!</definedName>
    <definedName name="ddd" localSheetId="7">#REF!</definedName>
    <definedName name="ddd" localSheetId="8">#REF!</definedName>
    <definedName name="ddd" localSheetId="9">#REF!</definedName>
    <definedName name="ddd">#REF!</definedName>
    <definedName name="dddfrt" localSheetId="23">#REF!</definedName>
    <definedName name="dddfrt" localSheetId="25">#REF!</definedName>
    <definedName name="dddfrt" localSheetId="28">#REF!</definedName>
    <definedName name="dddfrt" localSheetId="29">#REF!</definedName>
    <definedName name="dddfrt" localSheetId="31">#REF!</definedName>
    <definedName name="dddfrt" localSheetId="32">#REF!</definedName>
    <definedName name="dddfrt" localSheetId="36">#REF!</definedName>
    <definedName name="dddfrt" localSheetId="37">#REF!</definedName>
    <definedName name="dddfrt" localSheetId="40">#REF!</definedName>
    <definedName name="dddfrt" localSheetId="41">#REF!</definedName>
    <definedName name="dddfrt" localSheetId="46">#REF!</definedName>
    <definedName name="dddfrt" localSheetId="47">#REF!</definedName>
    <definedName name="dddfrt" localSheetId="49">#REF!</definedName>
    <definedName name="dddfrt" localSheetId="52">#REF!</definedName>
    <definedName name="dddfrt" localSheetId="3">#REF!</definedName>
    <definedName name="dddfrt" localSheetId="75">#REF!</definedName>
    <definedName name="dddfrt" localSheetId="77">#REF!</definedName>
    <definedName name="dddfrt" localSheetId="78">#REF!</definedName>
    <definedName name="dddfrt" localSheetId="80">#REF!</definedName>
    <definedName name="dddfrt" localSheetId="81">#REF!</definedName>
    <definedName name="dddfrt" localSheetId="86">#REF!</definedName>
    <definedName name="dddfrt" localSheetId="87">#REF!</definedName>
    <definedName name="dddfrt" localSheetId="4">#REF!</definedName>
    <definedName name="dddfrt" localSheetId="5">#REF!</definedName>
    <definedName name="dddfrt" localSheetId="6">#REF!</definedName>
    <definedName name="dddfrt" localSheetId="7">#REF!</definedName>
    <definedName name="dddfrt" localSheetId="8">#REF!</definedName>
    <definedName name="dddfrt" localSheetId="9">#REF!</definedName>
    <definedName name="dddfrt">#REF!</definedName>
    <definedName name="ddds" localSheetId="23">#REF!</definedName>
    <definedName name="ddds" localSheetId="25">#REF!</definedName>
    <definedName name="ddds" localSheetId="28">#REF!</definedName>
    <definedName name="ddds" localSheetId="29">#REF!</definedName>
    <definedName name="ddds" localSheetId="31">#REF!</definedName>
    <definedName name="ddds" localSheetId="32">#REF!</definedName>
    <definedName name="ddds" localSheetId="36">#REF!</definedName>
    <definedName name="ddds" localSheetId="37">#REF!</definedName>
    <definedName name="ddds" localSheetId="40">#REF!</definedName>
    <definedName name="ddds" localSheetId="41">#REF!</definedName>
    <definedName name="ddds" localSheetId="46">#REF!</definedName>
    <definedName name="ddds" localSheetId="47">#REF!</definedName>
    <definedName name="ddds" localSheetId="49">#REF!</definedName>
    <definedName name="ddds" localSheetId="52">#REF!</definedName>
    <definedName name="ddds" localSheetId="3">#REF!</definedName>
    <definedName name="ddds" localSheetId="75">#REF!</definedName>
    <definedName name="ddds" localSheetId="77">#REF!</definedName>
    <definedName name="ddds" localSheetId="78">#REF!</definedName>
    <definedName name="ddds" localSheetId="80">#REF!</definedName>
    <definedName name="ddds" localSheetId="81">#REF!</definedName>
    <definedName name="ddds" localSheetId="86">#REF!</definedName>
    <definedName name="ddds" localSheetId="87">#REF!</definedName>
    <definedName name="ddds" localSheetId="4">#REF!</definedName>
    <definedName name="ddds" localSheetId="5">#REF!</definedName>
    <definedName name="ddds" localSheetId="6">#REF!</definedName>
    <definedName name="ddds" localSheetId="7">#REF!</definedName>
    <definedName name="ddds" localSheetId="8">#REF!</definedName>
    <definedName name="ddds" localSheetId="9">#REF!</definedName>
    <definedName name="ddds">#REF!</definedName>
    <definedName name="dfcsz" localSheetId="25" hidden="1">'[4]4.9'!#REF!</definedName>
    <definedName name="dfcsz" localSheetId="28" hidden="1">'[4]4.9'!#REF!</definedName>
    <definedName name="dfcsz" localSheetId="29" hidden="1">'[4]4.9'!#REF!</definedName>
    <definedName name="dfcsz" localSheetId="36" hidden="1">'[4]4.9'!#REF!</definedName>
    <definedName name="dfcsz" localSheetId="37" hidden="1">'[4]4.9'!#REF!</definedName>
    <definedName name="dfcsz" localSheetId="40" hidden="1">'[4]4.9'!#REF!</definedName>
    <definedName name="dfcsz" localSheetId="41" hidden="1">'[4]4.9'!#REF!</definedName>
    <definedName name="dfcsz" localSheetId="46" hidden="1">'[4]4.9'!#REF!</definedName>
    <definedName name="dfcsz" localSheetId="47" hidden="1">'[4]4.9'!#REF!</definedName>
    <definedName name="dfcsz" localSheetId="49" hidden="1">'[4]4.9'!#REF!</definedName>
    <definedName name="dfcsz" localSheetId="52" hidden="1">'[4]4.9'!#REF!</definedName>
    <definedName name="dfcsz" localSheetId="3" hidden="1">'[4]4.9'!#REF!</definedName>
    <definedName name="dfcsz" localSheetId="75" hidden="1">'[2]4.9'!#REF!</definedName>
    <definedName name="dfcsz" localSheetId="86" hidden="1">'[4]4.9'!#REF!</definedName>
    <definedName name="dfcsz" localSheetId="87" hidden="1">'[4]4.9'!#REF!</definedName>
    <definedName name="dfcsz" hidden="1">'[4]4.9'!#REF!</definedName>
    <definedName name="dfd" localSheetId="25" hidden="1">'[4]4.9'!#REF!</definedName>
    <definedName name="dfd" localSheetId="28" hidden="1">'[4]4.9'!#REF!</definedName>
    <definedName name="dfd" localSheetId="29" hidden="1">'[4]4.9'!#REF!</definedName>
    <definedName name="dfd" localSheetId="36" hidden="1">'[4]4.9'!#REF!</definedName>
    <definedName name="dfd" localSheetId="37" hidden="1">'[4]4.9'!#REF!</definedName>
    <definedName name="dfd" localSheetId="40" hidden="1">'[4]4.9'!#REF!</definedName>
    <definedName name="dfd" localSheetId="41" hidden="1">'[4]4.9'!#REF!</definedName>
    <definedName name="dfd" localSheetId="46" hidden="1">'[4]4.9'!#REF!</definedName>
    <definedName name="dfd" localSheetId="47" hidden="1">'[4]4.9'!#REF!</definedName>
    <definedName name="dfd" localSheetId="49" hidden="1">'[4]4.9'!#REF!</definedName>
    <definedName name="dfd" localSheetId="52" hidden="1">'[4]4.9'!#REF!</definedName>
    <definedName name="dfd" localSheetId="3" hidden="1">'[4]4.9'!#REF!</definedName>
    <definedName name="dfd" localSheetId="75" hidden="1">'[2]4.9'!#REF!</definedName>
    <definedName name="dfd" localSheetId="86" hidden="1">'[4]4.9'!#REF!</definedName>
    <definedName name="dfd" localSheetId="87" hidden="1">'[4]4.9'!#REF!</definedName>
    <definedName name="dfd" hidden="1">'[4]4.9'!#REF!</definedName>
    <definedName name="dfdfvz" localSheetId="23">#REF!</definedName>
    <definedName name="dfdfvz" localSheetId="25">#REF!</definedName>
    <definedName name="dfdfvz" localSheetId="28">#REF!</definedName>
    <definedName name="dfdfvz" localSheetId="29">#REF!</definedName>
    <definedName name="dfdfvz" localSheetId="31">#REF!</definedName>
    <definedName name="dfdfvz" localSheetId="32">#REF!</definedName>
    <definedName name="dfdfvz" localSheetId="36">#REF!</definedName>
    <definedName name="dfdfvz" localSheetId="37">#REF!</definedName>
    <definedName name="dfdfvz" localSheetId="40">#REF!</definedName>
    <definedName name="dfdfvz" localSheetId="41">#REF!</definedName>
    <definedName name="dfdfvz" localSheetId="46">#REF!</definedName>
    <definedName name="dfdfvz" localSheetId="47">#REF!</definedName>
    <definedName name="dfdfvz" localSheetId="49">#REF!</definedName>
    <definedName name="dfdfvz" localSheetId="52">#REF!</definedName>
    <definedName name="dfdfvz" localSheetId="3">#REF!</definedName>
    <definedName name="dfdfvz" localSheetId="75">#REF!</definedName>
    <definedName name="dfdfvz" localSheetId="77">#REF!</definedName>
    <definedName name="dfdfvz" localSheetId="78">#REF!</definedName>
    <definedName name="dfdfvz" localSheetId="80">#REF!</definedName>
    <definedName name="dfdfvz" localSheetId="81">#REF!</definedName>
    <definedName name="dfdfvz" localSheetId="86">#REF!</definedName>
    <definedName name="dfdfvz" localSheetId="87">#REF!</definedName>
    <definedName name="dfdfvz" localSheetId="4">#REF!</definedName>
    <definedName name="dfdfvz" localSheetId="5">#REF!</definedName>
    <definedName name="dfdfvz" localSheetId="6">#REF!</definedName>
    <definedName name="dfdfvz" localSheetId="7">#REF!</definedName>
    <definedName name="dfdfvz" localSheetId="8">#REF!</definedName>
    <definedName name="dfdfvz" localSheetId="9">#REF!</definedName>
    <definedName name="dfdfvz">#REF!</definedName>
    <definedName name="dfdxv" localSheetId="23">#REF!</definedName>
    <definedName name="dfdxv" localSheetId="25">#REF!</definedName>
    <definedName name="dfdxv" localSheetId="28">#REF!</definedName>
    <definedName name="dfdxv" localSheetId="29">#REF!</definedName>
    <definedName name="dfdxv" localSheetId="31">#REF!</definedName>
    <definedName name="dfdxv" localSheetId="32">#REF!</definedName>
    <definedName name="dfdxv" localSheetId="36">#REF!</definedName>
    <definedName name="dfdxv" localSheetId="37">#REF!</definedName>
    <definedName name="dfdxv" localSheetId="40">#REF!</definedName>
    <definedName name="dfdxv" localSheetId="41">#REF!</definedName>
    <definedName name="dfdxv" localSheetId="46">#REF!</definedName>
    <definedName name="dfdxv" localSheetId="47">#REF!</definedName>
    <definedName name="dfdxv" localSheetId="49">#REF!</definedName>
    <definedName name="dfdxv" localSheetId="52">#REF!</definedName>
    <definedName name="dfdxv" localSheetId="3">#REF!</definedName>
    <definedName name="dfdxv" localSheetId="75">#REF!</definedName>
    <definedName name="dfdxv" localSheetId="77">#REF!</definedName>
    <definedName name="dfdxv" localSheetId="78">#REF!</definedName>
    <definedName name="dfdxv" localSheetId="80">#REF!</definedName>
    <definedName name="dfdxv" localSheetId="81">#REF!</definedName>
    <definedName name="dfdxv" localSheetId="86">#REF!</definedName>
    <definedName name="dfdxv" localSheetId="87">#REF!</definedName>
    <definedName name="dfdxv" localSheetId="4">#REF!</definedName>
    <definedName name="dfdxv" localSheetId="5">#REF!</definedName>
    <definedName name="dfdxv" localSheetId="6">#REF!</definedName>
    <definedName name="dfdxv" localSheetId="7">#REF!</definedName>
    <definedName name="dfdxv" localSheetId="8">#REF!</definedName>
    <definedName name="dfdxv" localSheetId="9">#REF!</definedName>
    <definedName name="dfdxv">#REF!</definedName>
    <definedName name="dfg" localSheetId="23">#REF!</definedName>
    <definedName name="dfg" localSheetId="25">#REF!</definedName>
    <definedName name="dfg" localSheetId="28">#REF!</definedName>
    <definedName name="dfg" localSheetId="29">#REF!</definedName>
    <definedName name="dfg" localSheetId="31">#REF!</definedName>
    <definedName name="dfg" localSheetId="32">#REF!</definedName>
    <definedName name="dfg" localSheetId="36">#REF!</definedName>
    <definedName name="dfg" localSheetId="37">#REF!</definedName>
    <definedName name="dfg" localSheetId="40">#REF!</definedName>
    <definedName name="dfg" localSheetId="41">#REF!</definedName>
    <definedName name="dfg" localSheetId="46">#REF!</definedName>
    <definedName name="dfg" localSheetId="47">#REF!</definedName>
    <definedName name="dfg" localSheetId="49">#REF!</definedName>
    <definedName name="dfg" localSheetId="52">#REF!</definedName>
    <definedName name="dfg" localSheetId="3">#REF!</definedName>
    <definedName name="dfg" localSheetId="75">#REF!</definedName>
    <definedName name="dfg" localSheetId="77">#REF!</definedName>
    <definedName name="dfg" localSheetId="78">#REF!</definedName>
    <definedName name="dfg" localSheetId="80">#REF!</definedName>
    <definedName name="dfg" localSheetId="81">#REF!</definedName>
    <definedName name="dfg" localSheetId="86">#REF!</definedName>
    <definedName name="dfg" localSheetId="87">#REF!</definedName>
    <definedName name="dfg" localSheetId="4">#REF!</definedName>
    <definedName name="dfg" localSheetId="5">#REF!</definedName>
    <definedName name="dfg" localSheetId="6">#REF!</definedName>
    <definedName name="dfg" localSheetId="7">#REF!</definedName>
    <definedName name="dfg" localSheetId="8">#REF!</definedName>
    <definedName name="dfg" localSheetId="9">#REF!</definedName>
    <definedName name="dfg">#REF!</definedName>
    <definedName name="dfhf" localSheetId="23">#REF!</definedName>
    <definedName name="dfhf" localSheetId="25">#REF!</definedName>
    <definedName name="dfhf" localSheetId="28">#REF!</definedName>
    <definedName name="dfhf" localSheetId="29">#REF!</definedName>
    <definedName name="dfhf" localSheetId="31">#REF!</definedName>
    <definedName name="dfhf" localSheetId="32">#REF!</definedName>
    <definedName name="dfhf" localSheetId="36">#REF!</definedName>
    <definedName name="dfhf" localSheetId="37">#REF!</definedName>
    <definedName name="dfhf" localSheetId="40">#REF!</definedName>
    <definedName name="dfhf" localSheetId="41">#REF!</definedName>
    <definedName name="dfhf" localSheetId="46">#REF!</definedName>
    <definedName name="dfhf" localSheetId="47">#REF!</definedName>
    <definedName name="dfhf" localSheetId="49">#REF!</definedName>
    <definedName name="dfhf" localSheetId="52">#REF!</definedName>
    <definedName name="dfhf" localSheetId="3">#REF!</definedName>
    <definedName name="dfhf" localSheetId="75">#REF!</definedName>
    <definedName name="dfhf" localSheetId="77">#REF!</definedName>
    <definedName name="dfhf" localSheetId="78">#REF!</definedName>
    <definedName name="dfhf" localSheetId="80">#REF!</definedName>
    <definedName name="dfhf" localSheetId="81">#REF!</definedName>
    <definedName name="dfhf" localSheetId="86">#REF!</definedName>
    <definedName name="dfhf" localSheetId="87">#REF!</definedName>
    <definedName name="dfhf" localSheetId="4">#REF!</definedName>
    <definedName name="dfhf" localSheetId="5">#REF!</definedName>
    <definedName name="dfhf" localSheetId="6">#REF!</definedName>
    <definedName name="dfhf" localSheetId="7">#REF!</definedName>
    <definedName name="dfhf" localSheetId="8">#REF!</definedName>
    <definedName name="dfhf" localSheetId="9">#REF!</definedName>
    <definedName name="dfhf">#REF!</definedName>
    <definedName name="dfs" localSheetId="23">#REF!</definedName>
    <definedName name="dfs" localSheetId="25">#REF!</definedName>
    <definedName name="dfs" localSheetId="28">#REF!</definedName>
    <definedName name="dfs" localSheetId="29">#REF!</definedName>
    <definedName name="dfs" localSheetId="31">#REF!</definedName>
    <definedName name="dfs" localSheetId="32">#REF!</definedName>
    <definedName name="dfs" localSheetId="36">#REF!</definedName>
    <definedName name="dfs" localSheetId="37">#REF!</definedName>
    <definedName name="dfs" localSheetId="40">#REF!</definedName>
    <definedName name="dfs" localSheetId="41">#REF!</definedName>
    <definedName name="dfs" localSheetId="46">#REF!</definedName>
    <definedName name="dfs" localSheetId="47">#REF!</definedName>
    <definedName name="dfs" localSheetId="49">#REF!</definedName>
    <definedName name="dfs" localSheetId="52">#REF!</definedName>
    <definedName name="dfs" localSheetId="3">#REF!</definedName>
    <definedName name="dfs" localSheetId="75">#REF!</definedName>
    <definedName name="dfs" localSheetId="77">#REF!</definedName>
    <definedName name="dfs" localSheetId="78">#REF!</definedName>
    <definedName name="dfs" localSheetId="80">#REF!</definedName>
    <definedName name="dfs" localSheetId="81">#REF!</definedName>
    <definedName name="dfs" localSheetId="86">#REF!</definedName>
    <definedName name="dfs" localSheetId="87">#REF!</definedName>
    <definedName name="dfs" localSheetId="4">#REF!</definedName>
    <definedName name="dfs" localSheetId="5">#REF!</definedName>
    <definedName name="dfs" localSheetId="6">#REF!</definedName>
    <definedName name="dfs" localSheetId="7">#REF!</definedName>
    <definedName name="dfs" localSheetId="8">#REF!</definedName>
    <definedName name="dfs" localSheetId="9">#REF!</definedName>
    <definedName name="dfs">#REF!</definedName>
    <definedName name="dfsd" localSheetId="23" hidden="1">#REF!</definedName>
    <definedName name="dfsd" localSheetId="25" hidden="1">#REF!</definedName>
    <definedName name="dfsd" localSheetId="28" hidden="1">#REF!</definedName>
    <definedName name="dfsd" localSheetId="29" hidden="1">#REF!</definedName>
    <definedName name="dfsd" localSheetId="31" hidden="1">#REF!</definedName>
    <definedName name="dfsd" localSheetId="32" hidden="1">#REF!</definedName>
    <definedName name="dfsd" localSheetId="36" hidden="1">#REF!</definedName>
    <definedName name="dfsd" localSheetId="37" hidden="1">#REF!</definedName>
    <definedName name="dfsd" localSheetId="40" hidden="1">#REF!</definedName>
    <definedName name="dfsd" localSheetId="41" hidden="1">#REF!</definedName>
    <definedName name="dfsd" localSheetId="46" hidden="1">#REF!</definedName>
    <definedName name="dfsd" localSheetId="47" hidden="1">#REF!</definedName>
    <definedName name="dfsd" localSheetId="49" hidden="1">#REF!</definedName>
    <definedName name="dfsd" localSheetId="52" hidden="1">#REF!</definedName>
    <definedName name="dfsd" localSheetId="3" hidden="1">#REF!</definedName>
    <definedName name="dfsd" localSheetId="75" hidden="1">#REF!</definedName>
    <definedName name="dfsd" localSheetId="77" hidden="1">#REF!</definedName>
    <definedName name="dfsd" localSheetId="78" hidden="1">#REF!</definedName>
    <definedName name="dfsd" localSheetId="80" hidden="1">#REF!</definedName>
    <definedName name="dfsd" localSheetId="81" hidden="1">#REF!</definedName>
    <definedName name="dfsd" localSheetId="86" hidden="1">#REF!</definedName>
    <definedName name="dfsd" localSheetId="87" hidden="1">#REF!</definedName>
    <definedName name="dfsd" localSheetId="4" hidden="1">#REF!</definedName>
    <definedName name="dfsd" localSheetId="5" hidden="1">#REF!</definedName>
    <definedName name="dfsd" localSheetId="6" hidden="1">#REF!</definedName>
    <definedName name="dfsd" localSheetId="7" hidden="1">#REF!</definedName>
    <definedName name="dfsd" localSheetId="8" hidden="1">#REF!</definedName>
    <definedName name="dfsd" localSheetId="9" hidden="1">#REF!</definedName>
    <definedName name="dfsd" hidden="1">#REF!</definedName>
    <definedName name="dfvd" localSheetId="25" hidden="1">'[4]4.9'!#REF!</definedName>
    <definedName name="dfvd" localSheetId="28" hidden="1">'[4]4.9'!#REF!</definedName>
    <definedName name="dfvd" localSheetId="29" hidden="1">'[4]4.9'!#REF!</definedName>
    <definedName name="dfvd" localSheetId="36" hidden="1">'[4]4.9'!#REF!</definedName>
    <definedName name="dfvd" localSheetId="37" hidden="1">'[4]4.9'!#REF!</definedName>
    <definedName name="dfvd" localSheetId="40" hidden="1">'[4]4.9'!#REF!</definedName>
    <definedName name="dfvd" localSheetId="41" hidden="1">'[4]4.9'!#REF!</definedName>
    <definedName name="dfvd" localSheetId="46" hidden="1">'[4]4.9'!#REF!</definedName>
    <definedName name="dfvd" localSheetId="47" hidden="1">'[4]4.9'!#REF!</definedName>
    <definedName name="dfvd" localSheetId="49" hidden="1">'[4]4.9'!#REF!</definedName>
    <definedName name="dfvd" localSheetId="52" hidden="1">'[4]4.9'!#REF!</definedName>
    <definedName name="dfvd" localSheetId="3" hidden="1">'[4]4.9'!#REF!</definedName>
    <definedName name="dfvd" localSheetId="75" hidden="1">'[2]4.9'!#REF!</definedName>
    <definedName name="dfvd" localSheetId="86" hidden="1">'[4]4.9'!#REF!</definedName>
    <definedName name="dfvd" localSheetId="87" hidden="1">'[4]4.9'!#REF!</definedName>
    <definedName name="dfvd" hidden="1">'[4]4.9'!#REF!</definedName>
    <definedName name="ds" localSheetId="0" hidden="1">'[5]4.8'!#REF!</definedName>
    <definedName name="ds" localSheetId="23" hidden="1">'[6]4.8'!#REF!</definedName>
    <definedName name="ds" localSheetId="25" hidden="1">'[5]4.8'!#REF!</definedName>
    <definedName name="ds" localSheetId="28" hidden="1">'[5]4.8'!#REF!</definedName>
    <definedName name="ds" localSheetId="29" hidden="1">'[5]4.8'!#REF!</definedName>
    <definedName name="ds" localSheetId="31" hidden="1">'[5]4.8'!#REF!</definedName>
    <definedName name="ds" localSheetId="32" hidden="1">'[5]4.8'!#REF!</definedName>
    <definedName name="ds" localSheetId="1" hidden="1">'[5]4.8'!#REF!</definedName>
    <definedName name="ds" localSheetId="33" hidden="1">'[5]4.8'!#REF!</definedName>
    <definedName name="ds" localSheetId="34" hidden="1">'[5]4.8'!#REF!</definedName>
    <definedName name="ds" localSheetId="35" hidden="1">'[5]4.8'!#REF!</definedName>
    <definedName name="ds" localSheetId="36" hidden="1">'[5]4.8'!#REF!</definedName>
    <definedName name="ds" localSheetId="37" hidden="1">'[5]4.8'!#REF!</definedName>
    <definedName name="ds" localSheetId="38" hidden="1">'[5]4.8'!#REF!</definedName>
    <definedName name="ds" localSheetId="39" hidden="1">'[5]4.8'!#REF!</definedName>
    <definedName name="ds" localSheetId="40" hidden="1">'[5]4.8'!#REF!</definedName>
    <definedName name="ds" localSheetId="41" hidden="1">'[5]4.8'!#REF!</definedName>
    <definedName name="ds" localSheetId="42" hidden="1">'[5]4.8'!#REF!</definedName>
    <definedName name="ds" localSheetId="46" hidden="1">'[5]4.8'!#REF!</definedName>
    <definedName name="ds" localSheetId="47" hidden="1">'[5]4.8'!#REF!</definedName>
    <definedName name="ds" localSheetId="49" hidden="1">'[5]4.8'!#REF!</definedName>
    <definedName name="ds" localSheetId="52" hidden="1">'[5]4.8'!#REF!</definedName>
    <definedName name="ds" localSheetId="58" hidden="1">'[6]4.8'!#REF!</definedName>
    <definedName name="ds" localSheetId="59" hidden="1">'[6]4.8'!#REF!</definedName>
    <definedName name="ds" localSheetId="2" hidden="1">'[5]4.8'!#REF!</definedName>
    <definedName name="ds" localSheetId="3" hidden="1">'[5]4.8'!#REF!</definedName>
    <definedName name="ds" localSheetId="75" hidden="1">'[7]4.8'!#REF!</definedName>
    <definedName name="ds" localSheetId="77" hidden="1">'[5]4.8'!#REF!</definedName>
    <definedName name="ds" localSheetId="78" hidden="1">'[5]4.8'!#REF!</definedName>
    <definedName name="ds" localSheetId="80" hidden="1">'[5]4.8'!#REF!</definedName>
    <definedName name="ds" localSheetId="81" hidden="1">'[5]4.8'!#REF!</definedName>
    <definedName name="ds" localSheetId="86" hidden="1">'[6]4.8'!#REF!</definedName>
    <definedName name="ds" localSheetId="87" hidden="1">'[6]4.8'!#REF!</definedName>
    <definedName name="ds" localSheetId="4" hidden="1">'[5]4.8'!#REF!</definedName>
    <definedName name="ds" localSheetId="5" hidden="1">'[5]4.8'!#REF!</definedName>
    <definedName name="ds" localSheetId="6" hidden="1">'[5]4.8'!#REF!</definedName>
    <definedName name="ds" localSheetId="7" hidden="1">'[5]4.8'!#REF!</definedName>
    <definedName name="ds" localSheetId="8" hidden="1">'[5]4.8'!#REF!</definedName>
    <definedName name="ds" localSheetId="9" hidden="1">'[5]4.8'!#REF!</definedName>
    <definedName name="ds" hidden="1">'[5]4.8'!#REF!</definedName>
    <definedName name="dvcx" localSheetId="23">#REF!</definedName>
    <definedName name="dvcx" localSheetId="25">#REF!</definedName>
    <definedName name="dvcx" localSheetId="28">#REF!</definedName>
    <definedName name="dvcx" localSheetId="29">#REF!</definedName>
    <definedName name="dvcx" localSheetId="31">#REF!</definedName>
    <definedName name="dvcx" localSheetId="32">#REF!</definedName>
    <definedName name="dvcx" localSheetId="36">#REF!</definedName>
    <definedName name="dvcx" localSheetId="37">#REF!</definedName>
    <definedName name="dvcx" localSheetId="40">#REF!</definedName>
    <definedName name="dvcx" localSheetId="41">#REF!</definedName>
    <definedName name="dvcx" localSheetId="46">#REF!</definedName>
    <definedName name="dvcx" localSheetId="47">#REF!</definedName>
    <definedName name="dvcx" localSheetId="49">#REF!</definedName>
    <definedName name="dvcx" localSheetId="52">#REF!</definedName>
    <definedName name="dvcx" localSheetId="3">#REF!</definedName>
    <definedName name="dvcx" localSheetId="75">#REF!</definedName>
    <definedName name="dvcx" localSheetId="77">#REF!</definedName>
    <definedName name="dvcx" localSheetId="78">#REF!</definedName>
    <definedName name="dvcx" localSheetId="80">#REF!</definedName>
    <definedName name="dvcx" localSheetId="81">#REF!</definedName>
    <definedName name="dvcx" localSheetId="86">#REF!</definedName>
    <definedName name="dvcx" localSheetId="87">#REF!</definedName>
    <definedName name="dvcx" localSheetId="4">#REF!</definedName>
    <definedName name="dvcx" localSheetId="5">#REF!</definedName>
    <definedName name="dvcx" localSheetId="6">#REF!</definedName>
    <definedName name="dvcx" localSheetId="7">#REF!</definedName>
    <definedName name="dvcx" localSheetId="8">#REF!</definedName>
    <definedName name="dvcx" localSheetId="9">#REF!</definedName>
    <definedName name="dvcx">#REF!</definedName>
    <definedName name="dvvc" localSheetId="23">#REF!</definedName>
    <definedName name="dvvc" localSheetId="25">#REF!</definedName>
    <definedName name="dvvc" localSheetId="28">#REF!</definedName>
    <definedName name="dvvc" localSheetId="29">#REF!</definedName>
    <definedName name="dvvc" localSheetId="31">#REF!</definedName>
    <definedName name="dvvc" localSheetId="32">#REF!</definedName>
    <definedName name="dvvc" localSheetId="36">#REF!</definedName>
    <definedName name="dvvc" localSheetId="37">#REF!</definedName>
    <definedName name="dvvc" localSheetId="40">#REF!</definedName>
    <definedName name="dvvc" localSheetId="41">#REF!</definedName>
    <definedName name="dvvc" localSheetId="46">#REF!</definedName>
    <definedName name="dvvc" localSheetId="47">#REF!</definedName>
    <definedName name="dvvc" localSheetId="49">#REF!</definedName>
    <definedName name="dvvc" localSheetId="52">#REF!</definedName>
    <definedName name="dvvc" localSheetId="3">#REF!</definedName>
    <definedName name="dvvc" localSheetId="75">#REF!</definedName>
    <definedName name="dvvc" localSheetId="77">#REF!</definedName>
    <definedName name="dvvc" localSheetId="78">#REF!</definedName>
    <definedName name="dvvc" localSheetId="80">#REF!</definedName>
    <definedName name="dvvc" localSheetId="81">#REF!</definedName>
    <definedName name="dvvc" localSheetId="86">#REF!</definedName>
    <definedName name="dvvc" localSheetId="87">#REF!</definedName>
    <definedName name="dvvc" localSheetId="4">#REF!</definedName>
    <definedName name="dvvc" localSheetId="5">#REF!</definedName>
    <definedName name="dvvc" localSheetId="6">#REF!</definedName>
    <definedName name="dvvc" localSheetId="7">#REF!</definedName>
    <definedName name="dvvc" localSheetId="8">#REF!</definedName>
    <definedName name="dvvc" localSheetId="9">#REF!</definedName>
    <definedName name="dvvc">#REF!</definedName>
    <definedName name="dxcx" localSheetId="23">#REF!</definedName>
    <definedName name="dxcx" localSheetId="25">#REF!</definedName>
    <definedName name="dxcx" localSheetId="28">#REF!</definedName>
    <definedName name="dxcx" localSheetId="29">#REF!</definedName>
    <definedName name="dxcx" localSheetId="31">#REF!</definedName>
    <definedName name="dxcx" localSheetId="32">#REF!</definedName>
    <definedName name="dxcx" localSheetId="36">#REF!</definedName>
    <definedName name="dxcx" localSheetId="37">#REF!</definedName>
    <definedName name="dxcx" localSheetId="40">#REF!</definedName>
    <definedName name="dxcx" localSheetId="41">#REF!</definedName>
    <definedName name="dxcx" localSheetId="46">#REF!</definedName>
    <definedName name="dxcx" localSheetId="47">#REF!</definedName>
    <definedName name="dxcx" localSheetId="49">#REF!</definedName>
    <definedName name="dxcx" localSheetId="52">#REF!</definedName>
    <definedName name="dxcx" localSheetId="3">#REF!</definedName>
    <definedName name="dxcx" localSheetId="75">#REF!</definedName>
    <definedName name="dxcx" localSheetId="77">#REF!</definedName>
    <definedName name="dxcx" localSheetId="78">#REF!</definedName>
    <definedName name="dxcx" localSheetId="80">#REF!</definedName>
    <definedName name="dxcx" localSheetId="81">#REF!</definedName>
    <definedName name="dxcx" localSheetId="86">#REF!</definedName>
    <definedName name="dxcx" localSheetId="87">#REF!</definedName>
    <definedName name="dxcx" localSheetId="4">#REF!</definedName>
    <definedName name="dxcx" localSheetId="5">#REF!</definedName>
    <definedName name="dxcx" localSheetId="6">#REF!</definedName>
    <definedName name="dxcx" localSheetId="7">#REF!</definedName>
    <definedName name="dxcx" localSheetId="8">#REF!</definedName>
    <definedName name="dxcx" localSheetId="9">#REF!</definedName>
    <definedName name="dxcx">#REF!</definedName>
    <definedName name="e" localSheetId="0">#REF!</definedName>
    <definedName name="e" localSheetId="23">#REF!</definedName>
    <definedName name="e" localSheetId="25">#REF!</definedName>
    <definedName name="e" localSheetId="28">#REF!</definedName>
    <definedName name="e" localSheetId="29">#REF!</definedName>
    <definedName name="e" localSheetId="31">#REF!</definedName>
    <definedName name="e" localSheetId="32">#REF!</definedName>
    <definedName name="e" localSheetId="1">#REF!</definedName>
    <definedName name="e" localSheetId="33">#REF!</definedName>
    <definedName name="e" localSheetId="34">#REF!</definedName>
    <definedName name="e" localSheetId="35">#REF!</definedName>
    <definedName name="e" localSheetId="36">#REF!</definedName>
    <definedName name="e" localSheetId="37">#REF!</definedName>
    <definedName name="e" localSheetId="38">#REF!</definedName>
    <definedName name="e" localSheetId="39">#REF!</definedName>
    <definedName name="e" localSheetId="40">#REF!</definedName>
    <definedName name="e" localSheetId="41">#REF!</definedName>
    <definedName name="e" localSheetId="42">#REF!</definedName>
    <definedName name="e" localSheetId="46">#REF!</definedName>
    <definedName name="e" localSheetId="47">#REF!</definedName>
    <definedName name="e" localSheetId="49">#REF!</definedName>
    <definedName name="e" localSheetId="52">#REF!</definedName>
    <definedName name="e" localSheetId="58">#REF!</definedName>
    <definedName name="e" localSheetId="59">#REF!</definedName>
    <definedName name="e" localSheetId="2">#REF!</definedName>
    <definedName name="e" localSheetId="3">#REF!</definedName>
    <definedName name="e" localSheetId="75">#REF!</definedName>
    <definedName name="e" localSheetId="77">#REF!</definedName>
    <definedName name="e" localSheetId="78">#REF!</definedName>
    <definedName name="e" localSheetId="80">#REF!</definedName>
    <definedName name="e" localSheetId="81">#REF!</definedName>
    <definedName name="e" localSheetId="86">#REF!</definedName>
    <definedName name="e" localSheetId="87">#REF!</definedName>
    <definedName name="e" localSheetId="4">#REF!</definedName>
    <definedName name="e" localSheetId="5">#REF!</definedName>
    <definedName name="e" localSheetId="6">#REF!</definedName>
    <definedName name="e" localSheetId="7">#REF!</definedName>
    <definedName name="e" localSheetId="8">#REF!</definedName>
    <definedName name="e" localSheetId="9">#REF!</definedName>
    <definedName name="e">#REF!</definedName>
    <definedName name="EST" localSheetId="0" hidden="1">'[1]4.9'!#REF!</definedName>
    <definedName name="EST" localSheetId="23" hidden="1">'[2]4.9'!#REF!</definedName>
    <definedName name="EST" localSheetId="25" hidden="1">'[1]4.9'!#REF!</definedName>
    <definedName name="EST" localSheetId="28" hidden="1">'[1]4.9'!#REF!</definedName>
    <definedName name="EST" localSheetId="29" hidden="1">'[1]4.9'!#REF!</definedName>
    <definedName name="EST" localSheetId="31" hidden="1">'[1]4.9'!#REF!</definedName>
    <definedName name="EST" localSheetId="32" hidden="1">'[1]4.9'!#REF!</definedName>
    <definedName name="EST" localSheetId="1" hidden="1">'[1]4.9'!#REF!</definedName>
    <definedName name="EST" localSheetId="33" hidden="1">'[1]4.9'!#REF!</definedName>
    <definedName name="EST" localSheetId="34" hidden="1">'[1]4.9'!#REF!</definedName>
    <definedName name="EST" localSheetId="35" hidden="1">'[1]4.9'!#REF!</definedName>
    <definedName name="EST" localSheetId="36" hidden="1">'[1]4.9'!#REF!</definedName>
    <definedName name="EST" localSheetId="37" hidden="1">'[1]4.9'!#REF!</definedName>
    <definedName name="EST" localSheetId="38" hidden="1">'[1]4.9'!#REF!</definedName>
    <definedName name="EST" localSheetId="39" hidden="1">'[1]4.9'!#REF!</definedName>
    <definedName name="EST" localSheetId="40" hidden="1">'[1]4.9'!#REF!</definedName>
    <definedName name="EST" localSheetId="41" hidden="1">'[1]4.9'!#REF!</definedName>
    <definedName name="EST" localSheetId="42" hidden="1">'[1]4.9'!#REF!</definedName>
    <definedName name="EST" localSheetId="46" hidden="1">'[1]4.9'!#REF!</definedName>
    <definedName name="EST" localSheetId="47" hidden="1">'[1]4.9'!#REF!</definedName>
    <definedName name="EST" localSheetId="49" hidden="1">'[1]4.9'!#REF!</definedName>
    <definedName name="EST" localSheetId="52" hidden="1">'[1]4.9'!#REF!</definedName>
    <definedName name="EST" localSheetId="58" hidden="1">'[2]4.9'!#REF!</definedName>
    <definedName name="EST" localSheetId="59" hidden="1">'[2]4.9'!#REF!</definedName>
    <definedName name="EST" localSheetId="2" hidden="1">'[1]4.9'!#REF!</definedName>
    <definedName name="EST" localSheetId="3" hidden="1">'[1]4.9'!#REF!</definedName>
    <definedName name="EST" localSheetId="75" hidden="1">'[3]4.9'!#REF!</definedName>
    <definedName name="EST" localSheetId="77" hidden="1">'[1]4.9'!#REF!</definedName>
    <definedName name="EST" localSheetId="78" hidden="1">'[1]4.9'!#REF!</definedName>
    <definedName name="EST" localSheetId="80" hidden="1">'[1]4.9'!#REF!</definedName>
    <definedName name="EST" localSheetId="81" hidden="1">'[1]4.9'!#REF!</definedName>
    <definedName name="EST" localSheetId="86" hidden="1">'[4]4.9'!#REF!</definedName>
    <definedName name="EST" localSheetId="87" hidden="1">'[4]4.9'!#REF!</definedName>
    <definedName name="EST" localSheetId="4" hidden="1">'[1]4.9'!#REF!</definedName>
    <definedName name="EST" localSheetId="5" hidden="1">'[1]4.9'!#REF!</definedName>
    <definedName name="EST" localSheetId="6" hidden="1">'[1]4.9'!#REF!</definedName>
    <definedName name="EST" localSheetId="7" hidden="1">'[1]4.9'!#REF!</definedName>
    <definedName name="EST" localSheetId="8" hidden="1">'[1]4.9'!#REF!</definedName>
    <definedName name="EST" localSheetId="9" hidden="1">'[1]4.9'!#REF!</definedName>
    <definedName name="EST" hidden="1">'[1]4.9'!#REF!</definedName>
    <definedName name="f" localSheetId="0">#REF!</definedName>
    <definedName name="f" localSheetId="23">#REF!</definedName>
    <definedName name="f" localSheetId="25">#REF!</definedName>
    <definedName name="f" localSheetId="28">#REF!</definedName>
    <definedName name="f" localSheetId="29">#REF!</definedName>
    <definedName name="f" localSheetId="31">#REF!</definedName>
    <definedName name="f" localSheetId="32">#REF!</definedName>
    <definedName name="f" localSheetId="1">#REF!</definedName>
    <definedName name="f" localSheetId="33">#REF!</definedName>
    <definedName name="f" localSheetId="34">#REF!</definedName>
    <definedName name="f" localSheetId="35">#REF!</definedName>
    <definedName name="f" localSheetId="36">#REF!</definedName>
    <definedName name="f" localSheetId="37">#REF!</definedName>
    <definedName name="f" localSheetId="38">#REF!</definedName>
    <definedName name="f" localSheetId="39">#REF!</definedName>
    <definedName name="f" localSheetId="40">#REF!</definedName>
    <definedName name="f" localSheetId="41">#REF!</definedName>
    <definedName name="f" localSheetId="42">#REF!</definedName>
    <definedName name="f" localSheetId="46">#REF!</definedName>
    <definedName name="f" localSheetId="47">#REF!</definedName>
    <definedName name="f" localSheetId="49">#REF!</definedName>
    <definedName name="f" localSheetId="52">#REF!</definedName>
    <definedName name="f" localSheetId="58">#REF!</definedName>
    <definedName name="f" localSheetId="59">#REF!</definedName>
    <definedName name="f" localSheetId="2">#REF!</definedName>
    <definedName name="f" localSheetId="3">#REF!</definedName>
    <definedName name="f" localSheetId="75">#REF!</definedName>
    <definedName name="f" localSheetId="77">#REF!</definedName>
    <definedName name="f" localSheetId="78">#REF!</definedName>
    <definedName name="f" localSheetId="80">#REF!</definedName>
    <definedName name="f" localSheetId="81">#REF!</definedName>
    <definedName name="f" localSheetId="86">#REF!</definedName>
    <definedName name="f" localSheetId="87">#REF!</definedName>
    <definedName name="f" localSheetId="4">#REF!</definedName>
    <definedName name="f" localSheetId="5">#REF!</definedName>
    <definedName name="f" localSheetId="6">#REF!</definedName>
    <definedName name="f" localSheetId="7">#REF!</definedName>
    <definedName name="f" localSheetId="8">#REF!</definedName>
    <definedName name="f" localSheetId="9">#REF!</definedName>
    <definedName name="f">#REF!</definedName>
    <definedName name="fbxd" localSheetId="23">#REF!</definedName>
    <definedName name="fbxd" localSheetId="25">#REF!</definedName>
    <definedName name="fbxd" localSheetId="28">#REF!</definedName>
    <definedName name="fbxd" localSheetId="29">#REF!</definedName>
    <definedName name="fbxd" localSheetId="31">#REF!</definedName>
    <definedName name="fbxd" localSheetId="32">#REF!</definedName>
    <definedName name="fbxd" localSheetId="36">#REF!</definedName>
    <definedName name="fbxd" localSheetId="37">#REF!</definedName>
    <definedName name="fbxd" localSheetId="40">#REF!</definedName>
    <definedName name="fbxd" localSheetId="41">#REF!</definedName>
    <definedName name="fbxd" localSheetId="46">#REF!</definedName>
    <definedName name="fbxd" localSheetId="47">#REF!</definedName>
    <definedName name="fbxd" localSheetId="49">#REF!</definedName>
    <definedName name="fbxd" localSheetId="52">#REF!</definedName>
    <definedName name="fbxd" localSheetId="3">#REF!</definedName>
    <definedName name="fbxd" localSheetId="75">#REF!</definedName>
    <definedName name="fbxd" localSheetId="77">#REF!</definedName>
    <definedName name="fbxd" localSheetId="78">#REF!</definedName>
    <definedName name="fbxd" localSheetId="80">#REF!</definedName>
    <definedName name="fbxd" localSheetId="81">#REF!</definedName>
    <definedName name="fbxd" localSheetId="86">#REF!</definedName>
    <definedName name="fbxd" localSheetId="87">#REF!</definedName>
    <definedName name="fbxd" localSheetId="4">#REF!</definedName>
    <definedName name="fbxd" localSheetId="5">#REF!</definedName>
    <definedName name="fbxd" localSheetId="6">#REF!</definedName>
    <definedName name="fbxd" localSheetId="7">#REF!</definedName>
    <definedName name="fbxd" localSheetId="8">#REF!</definedName>
    <definedName name="fbxd" localSheetId="9">#REF!</definedName>
    <definedName name="fbxd">#REF!</definedName>
    <definedName name="fdf" localSheetId="23">#REF!</definedName>
    <definedName name="fdf" localSheetId="25">#REF!</definedName>
    <definedName name="fdf" localSheetId="28">#REF!</definedName>
    <definedName name="fdf" localSheetId="29">#REF!</definedName>
    <definedName name="fdf" localSheetId="31">#REF!</definedName>
    <definedName name="fdf" localSheetId="32">#REF!</definedName>
    <definedName name="fdf" localSheetId="36">#REF!</definedName>
    <definedName name="fdf" localSheetId="37">#REF!</definedName>
    <definedName name="fdf" localSheetId="40">#REF!</definedName>
    <definedName name="fdf" localSheetId="41">#REF!</definedName>
    <definedName name="fdf" localSheetId="46">#REF!</definedName>
    <definedName name="fdf" localSheetId="47">#REF!</definedName>
    <definedName name="fdf" localSheetId="49">#REF!</definedName>
    <definedName name="fdf" localSheetId="52">#REF!</definedName>
    <definedName name="fdf" localSheetId="3">#REF!</definedName>
    <definedName name="fdf" localSheetId="75">#REF!</definedName>
    <definedName name="fdf" localSheetId="77">#REF!</definedName>
    <definedName name="fdf" localSheetId="78">#REF!</definedName>
    <definedName name="fdf" localSheetId="80">#REF!</definedName>
    <definedName name="fdf" localSheetId="81">#REF!</definedName>
    <definedName name="fdf" localSheetId="86">#REF!</definedName>
    <definedName name="fdf" localSheetId="87">#REF!</definedName>
    <definedName name="fdf" localSheetId="4">#REF!</definedName>
    <definedName name="fdf" localSheetId="5">#REF!</definedName>
    <definedName name="fdf" localSheetId="6">#REF!</definedName>
    <definedName name="fdf" localSheetId="7">#REF!</definedName>
    <definedName name="fdf" localSheetId="8">#REF!</definedName>
    <definedName name="fdf" localSheetId="9">#REF!</definedName>
    <definedName name="fdf">#REF!</definedName>
    <definedName name="fdfa" localSheetId="23">#REF!</definedName>
    <definedName name="fdfa" localSheetId="25">#REF!</definedName>
    <definedName name="fdfa" localSheetId="28">#REF!</definedName>
    <definedName name="fdfa" localSheetId="29">#REF!</definedName>
    <definedName name="fdfa" localSheetId="31">#REF!</definedName>
    <definedName name="fdfa" localSheetId="32">#REF!</definedName>
    <definedName name="fdfa" localSheetId="36">#REF!</definedName>
    <definedName name="fdfa" localSheetId="37">#REF!</definedName>
    <definedName name="fdfa" localSheetId="40">#REF!</definedName>
    <definedName name="fdfa" localSheetId="41">#REF!</definedName>
    <definedName name="fdfa" localSheetId="46">#REF!</definedName>
    <definedName name="fdfa" localSheetId="47">#REF!</definedName>
    <definedName name="fdfa" localSheetId="49">#REF!</definedName>
    <definedName name="fdfa" localSheetId="52">#REF!</definedName>
    <definedName name="fdfa" localSheetId="3">#REF!</definedName>
    <definedName name="fdfa" localSheetId="75">#REF!</definedName>
    <definedName name="fdfa" localSheetId="77">#REF!</definedName>
    <definedName name="fdfa" localSheetId="78">#REF!</definedName>
    <definedName name="fdfa" localSheetId="80">#REF!</definedName>
    <definedName name="fdfa" localSheetId="81">#REF!</definedName>
    <definedName name="fdfa" localSheetId="86">#REF!</definedName>
    <definedName name="fdfa" localSheetId="87">#REF!</definedName>
    <definedName name="fdfa" localSheetId="4">#REF!</definedName>
    <definedName name="fdfa" localSheetId="5">#REF!</definedName>
    <definedName name="fdfa" localSheetId="6">#REF!</definedName>
    <definedName name="fdfa" localSheetId="7">#REF!</definedName>
    <definedName name="fdfa" localSheetId="8">#REF!</definedName>
    <definedName name="fdfa" localSheetId="9">#REF!</definedName>
    <definedName name="fdfa">#REF!</definedName>
    <definedName name="fdgdf" localSheetId="23">#REF!</definedName>
    <definedName name="fdgdf" localSheetId="25">#REF!</definedName>
    <definedName name="fdgdf" localSheetId="28">#REF!</definedName>
    <definedName name="fdgdf" localSheetId="29">#REF!</definedName>
    <definedName name="fdgdf" localSheetId="31">#REF!</definedName>
    <definedName name="fdgdf" localSheetId="32">#REF!</definedName>
    <definedName name="fdgdf" localSheetId="36">#REF!</definedName>
    <definedName name="fdgdf" localSheetId="37">#REF!</definedName>
    <definedName name="fdgdf" localSheetId="40">#REF!</definedName>
    <definedName name="fdgdf" localSheetId="41">#REF!</definedName>
    <definedName name="fdgdf" localSheetId="46">#REF!</definedName>
    <definedName name="fdgdf" localSheetId="47">#REF!</definedName>
    <definedName name="fdgdf" localSheetId="49">#REF!</definedName>
    <definedName name="fdgdf" localSheetId="52">#REF!</definedName>
    <definedName name="fdgdf" localSheetId="3">#REF!</definedName>
    <definedName name="fdgdf" localSheetId="75">#REF!</definedName>
    <definedName name="fdgdf" localSheetId="77">#REF!</definedName>
    <definedName name="fdgdf" localSheetId="78">#REF!</definedName>
    <definedName name="fdgdf" localSheetId="80">#REF!</definedName>
    <definedName name="fdgdf" localSheetId="81">#REF!</definedName>
    <definedName name="fdgdf" localSheetId="86">#REF!</definedName>
    <definedName name="fdgdf" localSheetId="87">#REF!</definedName>
    <definedName name="fdgdf" localSheetId="4">#REF!</definedName>
    <definedName name="fdgdf" localSheetId="5">#REF!</definedName>
    <definedName name="fdgdf" localSheetId="6">#REF!</definedName>
    <definedName name="fdgdf" localSheetId="7">#REF!</definedName>
    <definedName name="fdgdf" localSheetId="8">#REF!</definedName>
    <definedName name="fdgdf" localSheetId="9">#REF!</definedName>
    <definedName name="fdgdf">#REF!</definedName>
    <definedName name="fdgf" localSheetId="23">#REF!</definedName>
    <definedName name="fdgf" localSheetId="25">#REF!</definedName>
    <definedName name="fdgf" localSheetId="28">#REF!</definedName>
    <definedName name="fdgf" localSheetId="29">#REF!</definedName>
    <definedName name="fdgf" localSheetId="31">#REF!</definedName>
    <definedName name="fdgf" localSheetId="32">#REF!</definedName>
    <definedName name="fdgf" localSheetId="36">#REF!</definedName>
    <definedName name="fdgf" localSheetId="37">#REF!</definedName>
    <definedName name="fdgf" localSheetId="40">#REF!</definedName>
    <definedName name="fdgf" localSheetId="41">#REF!</definedName>
    <definedName name="fdgf" localSheetId="46">#REF!</definedName>
    <definedName name="fdgf" localSheetId="47">#REF!</definedName>
    <definedName name="fdgf" localSheetId="49">#REF!</definedName>
    <definedName name="fdgf" localSheetId="52">#REF!</definedName>
    <definedName name="fdgf" localSheetId="3">#REF!</definedName>
    <definedName name="fdgf" localSheetId="75">#REF!</definedName>
    <definedName name="fdgf" localSheetId="77">#REF!</definedName>
    <definedName name="fdgf" localSheetId="78">#REF!</definedName>
    <definedName name="fdgf" localSheetId="80">#REF!</definedName>
    <definedName name="fdgf" localSheetId="81">#REF!</definedName>
    <definedName name="fdgf" localSheetId="86">#REF!</definedName>
    <definedName name="fdgf" localSheetId="87">#REF!</definedName>
    <definedName name="fdgf" localSheetId="4">#REF!</definedName>
    <definedName name="fdgf" localSheetId="5">#REF!</definedName>
    <definedName name="fdgf" localSheetId="6">#REF!</definedName>
    <definedName name="fdgf" localSheetId="7">#REF!</definedName>
    <definedName name="fdgf" localSheetId="8">#REF!</definedName>
    <definedName name="fdgf" localSheetId="9">#REF!</definedName>
    <definedName name="fdgf">#REF!</definedName>
    <definedName name="ff" localSheetId="0">#REF!</definedName>
    <definedName name="ff" localSheetId="23">#REF!</definedName>
    <definedName name="ff" localSheetId="25">#REF!</definedName>
    <definedName name="ff" localSheetId="28">#REF!</definedName>
    <definedName name="ff" localSheetId="29">#REF!</definedName>
    <definedName name="ff" localSheetId="31">#REF!</definedName>
    <definedName name="ff" localSheetId="32">#REF!</definedName>
    <definedName name="ff" localSheetId="1">#REF!</definedName>
    <definedName name="ff" localSheetId="33">#REF!</definedName>
    <definedName name="ff" localSheetId="34">#REF!</definedName>
    <definedName name="ff" localSheetId="35">#REF!</definedName>
    <definedName name="ff" localSheetId="36">#REF!</definedName>
    <definedName name="ff" localSheetId="37">#REF!</definedName>
    <definedName name="ff" localSheetId="38">#REF!</definedName>
    <definedName name="ff" localSheetId="39">#REF!</definedName>
    <definedName name="ff" localSheetId="40">#REF!</definedName>
    <definedName name="ff" localSheetId="41">#REF!</definedName>
    <definedName name="ff" localSheetId="42">#REF!</definedName>
    <definedName name="ff" localSheetId="46">#REF!</definedName>
    <definedName name="ff" localSheetId="47">#REF!</definedName>
    <definedName name="ff" localSheetId="49">#REF!</definedName>
    <definedName name="ff" localSheetId="52">#REF!</definedName>
    <definedName name="ff" localSheetId="58">#REF!</definedName>
    <definedName name="ff" localSheetId="59">#REF!</definedName>
    <definedName name="ff" localSheetId="2">#REF!</definedName>
    <definedName name="ff" localSheetId="3">#REF!</definedName>
    <definedName name="ff" localSheetId="75">#REF!</definedName>
    <definedName name="ff" localSheetId="77">#REF!</definedName>
    <definedName name="ff" localSheetId="78">#REF!</definedName>
    <definedName name="ff" localSheetId="80">#REF!</definedName>
    <definedName name="ff" localSheetId="81">#REF!</definedName>
    <definedName name="ff" localSheetId="86">#REF!</definedName>
    <definedName name="ff" localSheetId="87">#REF!</definedName>
    <definedName name="ff" localSheetId="4">#REF!</definedName>
    <definedName name="ff" localSheetId="5">#REF!</definedName>
    <definedName name="ff" localSheetId="6">#REF!</definedName>
    <definedName name="ff" localSheetId="7">#REF!</definedName>
    <definedName name="ff" localSheetId="8">#REF!</definedName>
    <definedName name="ff" localSheetId="9">#REF!</definedName>
    <definedName name="ff">#REF!</definedName>
    <definedName name="fffh" localSheetId="23">#REF!</definedName>
    <definedName name="fffh" localSheetId="25">#REF!</definedName>
    <definedName name="fffh" localSheetId="28">#REF!</definedName>
    <definedName name="fffh" localSheetId="29">#REF!</definedName>
    <definedName name="fffh" localSheetId="31">#REF!</definedName>
    <definedName name="fffh" localSheetId="32">#REF!</definedName>
    <definedName name="fffh" localSheetId="36">#REF!</definedName>
    <definedName name="fffh" localSheetId="37">#REF!</definedName>
    <definedName name="fffh" localSheetId="40">#REF!</definedName>
    <definedName name="fffh" localSheetId="41">#REF!</definedName>
    <definedName name="fffh" localSheetId="46">#REF!</definedName>
    <definedName name="fffh" localSheetId="47">#REF!</definedName>
    <definedName name="fffh" localSheetId="49">#REF!</definedName>
    <definedName name="fffh" localSheetId="52">#REF!</definedName>
    <definedName name="fffh" localSheetId="3">#REF!</definedName>
    <definedName name="fffh" localSheetId="75">#REF!</definedName>
    <definedName name="fffh" localSheetId="77">#REF!</definedName>
    <definedName name="fffh" localSheetId="78">#REF!</definedName>
    <definedName name="fffh" localSheetId="80">#REF!</definedName>
    <definedName name="fffh" localSheetId="81">#REF!</definedName>
    <definedName name="fffh" localSheetId="86">#REF!</definedName>
    <definedName name="fffh" localSheetId="87">#REF!</definedName>
    <definedName name="fffh" localSheetId="4">#REF!</definedName>
    <definedName name="fffh" localSheetId="5">#REF!</definedName>
    <definedName name="fffh" localSheetId="6">#REF!</definedName>
    <definedName name="fffh" localSheetId="7">#REF!</definedName>
    <definedName name="fffh" localSheetId="8">#REF!</definedName>
    <definedName name="fffh" localSheetId="9">#REF!</definedName>
    <definedName name="fffh">#REF!</definedName>
    <definedName name="fffrt" localSheetId="23">#REF!</definedName>
    <definedName name="fffrt" localSheetId="25">#REF!</definedName>
    <definedName name="fffrt" localSheetId="28">#REF!</definedName>
    <definedName name="fffrt" localSheetId="29">#REF!</definedName>
    <definedName name="fffrt" localSheetId="31">#REF!</definedName>
    <definedName name="fffrt" localSheetId="32">#REF!</definedName>
    <definedName name="fffrt" localSheetId="36">#REF!</definedName>
    <definedName name="fffrt" localSheetId="37">#REF!</definedName>
    <definedName name="fffrt" localSheetId="40">#REF!</definedName>
    <definedName name="fffrt" localSheetId="41">#REF!</definedName>
    <definedName name="fffrt" localSheetId="46">#REF!</definedName>
    <definedName name="fffrt" localSheetId="47">#REF!</definedName>
    <definedName name="fffrt" localSheetId="49">#REF!</definedName>
    <definedName name="fffrt" localSheetId="52">#REF!</definedName>
    <definedName name="fffrt" localSheetId="3">#REF!</definedName>
    <definedName name="fffrt" localSheetId="75">#REF!</definedName>
    <definedName name="fffrt" localSheetId="77">#REF!</definedName>
    <definedName name="fffrt" localSheetId="78">#REF!</definedName>
    <definedName name="fffrt" localSheetId="80">#REF!</definedName>
    <definedName name="fffrt" localSheetId="81">#REF!</definedName>
    <definedName name="fffrt" localSheetId="86">#REF!</definedName>
    <definedName name="fffrt" localSheetId="87">#REF!</definedName>
    <definedName name="fffrt" localSheetId="4">#REF!</definedName>
    <definedName name="fffrt" localSheetId="5">#REF!</definedName>
    <definedName name="fffrt" localSheetId="6">#REF!</definedName>
    <definedName name="fffrt" localSheetId="7">#REF!</definedName>
    <definedName name="fffrt" localSheetId="8">#REF!</definedName>
    <definedName name="fffrt" localSheetId="9">#REF!</definedName>
    <definedName name="fffrt">#REF!</definedName>
    <definedName name="ffft" localSheetId="23">#REF!</definedName>
    <definedName name="ffft" localSheetId="25">#REF!</definedName>
    <definedName name="ffft" localSheetId="28">#REF!</definedName>
    <definedName name="ffft" localSheetId="29">#REF!</definedName>
    <definedName name="ffft" localSheetId="31">#REF!</definedName>
    <definedName name="ffft" localSheetId="32">#REF!</definedName>
    <definedName name="ffft" localSheetId="36">#REF!</definedName>
    <definedName name="ffft" localSheetId="37">#REF!</definedName>
    <definedName name="ffft" localSheetId="40">#REF!</definedName>
    <definedName name="ffft" localSheetId="41">#REF!</definedName>
    <definedName name="ffft" localSheetId="46">#REF!</definedName>
    <definedName name="ffft" localSheetId="47">#REF!</definedName>
    <definedName name="ffft" localSheetId="49">#REF!</definedName>
    <definedName name="ffft" localSheetId="52">#REF!</definedName>
    <definedName name="ffft" localSheetId="3">#REF!</definedName>
    <definedName name="ffft" localSheetId="75">#REF!</definedName>
    <definedName name="ffft" localSheetId="77">#REF!</definedName>
    <definedName name="ffft" localSheetId="78">#REF!</definedName>
    <definedName name="ffft" localSheetId="80">#REF!</definedName>
    <definedName name="ffft" localSheetId="81">#REF!</definedName>
    <definedName name="ffft" localSheetId="86">#REF!</definedName>
    <definedName name="ffft" localSheetId="87">#REF!</definedName>
    <definedName name="ffft" localSheetId="4">#REF!</definedName>
    <definedName name="ffft" localSheetId="5">#REF!</definedName>
    <definedName name="ffft" localSheetId="6">#REF!</definedName>
    <definedName name="ffft" localSheetId="7">#REF!</definedName>
    <definedName name="ffft" localSheetId="8">#REF!</definedName>
    <definedName name="ffft" localSheetId="9">#REF!</definedName>
    <definedName name="ffft">#REF!</definedName>
    <definedName name="fgd" localSheetId="23">#REF!</definedName>
    <definedName name="fgd" localSheetId="25">#REF!</definedName>
    <definedName name="fgd" localSheetId="28">#REF!</definedName>
    <definedName name="fgd" localSheetId="29">#REF!</definedName>
    <definedName name="fgd" localSheetId="31">#REF!</definedName>
    <definedName name="fgd" localSheetId="32">#REF!</definedName>
    <definedName name="fgd" localSheetId="36">#REF!</definedName>
    <definedName name="fgd" localSheetId="37">#REF!</definedName>
    <definedName name="fgd" localSheetId="40">#REF!</definedName>
    <definedName name="fgd" localSheetId="41">#REF!</definedName>
    <definedName name="fgd" localSheetId="46">#REF!</definedName>
    <definedName name="fgd" localSheetId="47">#REF!</definedName>
    <definedName name="fgd" localSheetId="49">#REF!</definedName>
    <definedName name="fgd" localSheetId="52">#REF!</definedName>
    <definedName name="fgd" localSheetId="3">#REF!</definedName>
    <definedName name="fgd" localSheetId="75">#REF!</definedName>
    <definedName name="fgd" localSheetId="77">#REF!</definedName>
    <definedName name="fgd" localSheetId="78">#REF!</definedName>
    <definedName name="fgd" localSheetId="80">#REF!</definedName>
    <definedName name="fgd" localSheetId="81">#REF!</definedName>
    <definedName name="fgd" localSheetId="86">#REF!</definedName>
    <definedName name="fgd" localSheetId="87">#REF!</definedName>
    <definedName name="fgd" localSheetId="4">#REF!</definedName>
    <definedName name="fgd" localSheetId="5">#REF!</definedName>
    <definedName name="fgd" localSheetId="6">#REF!</definedName>
    <definedName name="fgd" localSheetId="7">#REF!</definedName>
    <definedName name="fgd" localSheetId="8">#REF!</definedName>
    <definedName name="fgd" localSheetId="9">#REF!</definedName>
    <definedName name="fgd">#REF!</definedName>
    <definedName name="fgdf" localSheetId="23">#REF!</definedName>
    <definedName name="fgdf" localSheetId="25">#REF!</definedName>
    <definedName name="fgdf" localSheetId="28">#REF!</definedName>
    <definedName name="fgdf" localSheetId="29">#REF!</definedName>
    <definedName name="fgdf" localSheetId="31">#REF!</definedName>
    <definedName name="fgdf" localSheetId="32">#REF!</definedName>
    <definedName name="fgdf" localSheetId="36">#REF!</definedName>
    <definedName name="fgdf" localSheetId="37">#REF!</definedName>
    <definedName name="fgdf" localSheetId="40">#REF!</definedName>
    <definedName name="fgdf" localSheetId="41">#REF!</definedName>
    <definedName name="fgdf" localSheetId="46">#REF!</definedName>
    <definedName name="fgdf" localSheetId="47">#REF!</definedName>
    <definedName name="fgdf" localSheetId="49">#REF!</definedName>
    <definedName name="fgdf" localSheetId="52">#REF!</definedName>
    <definedName name="fgdf" localSheetId="3">#REF!</definedName>
    <definedName name="fgdf" localSheetId="75">#REF!</definedName>
    <definedName name="fgdf" localSheetId="77">#REF!</definedName>
    <definedName name="fgdf" localSheetId="78">#REF!</definedName>
    <definedName name="fgdf" localSheetId="80">#REF!</definedName>
    <definedName name="fgdf" localSheetId="81">#REF!</definedName>
    <definedName name="fgdf" localSheetId="86">#REF!</definedName>
    <definedName name="fgdf" localSheetId="87">#REF!</definedName>
    <definedName name="fgdf" localSheetId="4">#REF!</definedName>
    <definedName name="fgdf" localSheetId="5">#REF!</definedName>
    <definedName name="fgdf" localSheetId="6">#REF!</definedName>
    <definedName name="fgdf" localSheetId="7">#REF!</definedName>
    <definedName name="fgdf" localSheetId="8">#REF!</definedName>
    <definedName name="fgdf" localSheetId="9">#REF!</definedName>
    <definedName name="fgdf">#REF!</definedName>
    <definedName name="fgfg" localSheetId="23">#REF!</definedName>
    <definedName name="fgfg" localSheetId="25">#REF!</definedName>
    <definedName name="fgfg" localSheetId="28">#REF!</definedName>
    <definedName name="fgfg" localSheetId="29">#REF!</definedName>
    <definedName name="fgfg" localSheetId="31">#REF!</definedName>
    <definedName name="fgfg" localSheetId="32">#REF!</definedName>
    <definedName name="fgfg" localSheetId="36">#REF!</definedName>
    <definedName name="fgfg" localSheetId="37">#REF!</definedName>
    <definedName name="fgfg" localSheetId="40">#REF!</definedName>
    <definedName name="fgfg" localSheetId="41">#REF!</definedName>
    <definedName name="fgfg" localSheetId="46">#REF!</definedName>
    <definedName name="fgfg" localSheetId="47">#REF!</definedName>
    <definedName name="fgfg" localSheetId="49">#REF!</definedName>
    <definedName name="fgfg" localSheetId="52">#REF!</definedName>
    <definedName name="fgfg" localSheetId="3">#REF!</definedName>
    <definedName name="fgfg" localSheetId="75">#REF!</definedName>
    <definedName name="fgfg" localSheetId="77">#REF!</definedName>
    <definedName name="fgfg" localSheetId="78">#REF!</definedName>
    <definedName name="fgfg" localSheetId="80">#REF!</definedName>
    <definedName name="fgfg" localSheetId="81">#REF!</definedName>
    <definedName name="fgfg" localSheetId="86">#REF!</definedName>
    <definedName name="fgfg" localSheetId="87">#REF!</definedName>
    <definedName name="fgfg" localSheetId="4">#REF!</definedName>
    <definedName name="fgfg" localSheetId="5">#REF!</definedName>
    <definedName name="fgfg" localSheetId="6">#REF!</definedName>
    <definedName name="fgfg" localSheetId="7">#REF!</definedName>
    <definedName name="fgfg" localSheetId="8">#REF!</definedName>
    <definedName name="fgfg" localSheetId="9">#REF!</definedName>
    <definedName name="fgfg">#REF!</definedName>
    <definedName name="fghf" localSheetId="23">#REF!</definedName>
    <definedName name="fghf" localSheetId="25">#REF!</definedName>
    <definedName name="fghf" localSheetId="28">#REF!</definedName>
    <definedName name="fghf" localSheetId="29">#REF!</definedName>
    <definedName name="fghf" localSheetId="31">#REF!</definedName>
    <definedName name="fghf" localSheetId="32">#REF!</definedName>
    <definedName name="fghf" localSheetId="36">#REF!</definedName>
    <definedName name="fghf" localSheetId="37">#REF!</definedName>
    <definedName name="fghf" localSheetId="40">#REF!</definedName>
    <definedName name="fghf" localSheetId="41">#REF!</definedName>
    <definedName name="fghf" localSheetId="46">#REF!</definedName>
    <definedName name="fghf" localSheetId="47">#REF!</definedName>
    <definedName name="fghf" localSheetId="49">#REF!</definedName>
    <definedName name="fghf" localSheetId="52">#REF!</definedName>
    <definedName name="fghf" localSheetId="3">#REF!</definedName>
    <definedName name="fghf" localSheetId="75">#REF!</definedName>
    <definedName name="fghf" localSheetId="77">#REF!</definedName>
    <definedName name="fghf" localSheetId="78">#REF!</definedName>
    <definedName name="fghf" localSheetId="80">#REF!</definedName>
    <definedName name="fghf" localSheetId="81">#REF!</definedName>
    <definedName name="fghf" localSheetId="86">#REF!</definedName>
    <definedName name="fghf" localSheetId="87">#REF!</definedName>
    <definedName name="fghf" localSheetId="4">#REF!</definedName>
    <definedName name="fghf" localSheetId="5">#REF!</definedName>
    <definedName name="fghf" localSheetId="6">#REF!</definedName>
    <definedName name="fghf" localSheetId="7">#REF!</definedName>
    <definedName name="fghf" localSheetId="8">#REF!</definedName>
    <definedName name="fghf" localSheetId="9">#REF!</definedName>
    <definedName name="fghf">#REF!</definedName>
    <definedName name="fghfg" localSheetId="23">#REF!</definedName>
    <definedName name="fghfg" localSheetId="25">#REF!</definedName>
    <definedName name="fghfg" localSheetId="28">#REF!</definedName>
    <definedName name="fghfg" localSheetId="29">#REF!</definedName>
    <definedName name="fghfg" localSheetId="31">#REF!</definedName>
    <definedName name="fghfg" localSheetId="32">#REF!</definedName>
    <definedName name="fghfg" localSheetId="36">#REF!</definedName>
    <definedName name="fghfg" localSheetId="37">#REF!</definedName>
    <definedName name="fghfg" localSheetId="40">#REF!</definedName>
    <definedName name="fghfg" localSheetId="41">#REF!</definedName>
    <definedName name="fghfg" localSheetId="46">#REF!</definedName>
    <definedName name="fghfg" localSheetId="47">#REF!</definedName>
    <definedName name="fghfg" localSheetId="49">#REF!</definedName>
    <definedName name="fghfg" localSheetId="52">#REF!</definedName>
    <definedName name="fghfg" localSheetId="3">#REF!</definedName>
    <definedName name="fghfg" localSheetId="75">#REF!</definedName>
    <definedName name="fghfg" localSheetId="77">#REF!</definedName>
    <definedName name="fghfg" localSheetId="78">#REF!</definedName>
    <definedName name="fghfg" localSheetId="80">#REF!</definedName>
    <definedName name="fghfg" localSheetId="81">#REF!</definedName>
    <definedName name="fghfg" localSheetId="86">#REF!</definedName>
    <definedName name="fghfg" localSheetId="87">#REF!</definedName>
    <definedName name="fghfg" localSheetId="4">#REF!</definedName>
    <definedName name="fghfg" localSheetId="5">#REF!</definedName>
    <definedName name="fghfg" localSheetId="6">#REF!</definedName>
    <definedName name="fghfg" localSheetId="7">#REF!</definedName>
    <definedName name="fghfg" localSheetId="8">#REF!</definedName>
    <definedName name="fghfg" localSheetId="9">#REF!</definedName>
    <definedName name="fghfg">#REF!</definedName>
    <definedName name="fret" localSheetId="23">#REF!</definedName>
    <definedName name="fret" localSheetId="25">#REF!</definedName>
    <definedName name="fret" localSheetId="28">#REF!</definedName>
    <definedName name="fret" localSheetId="29">#REF!</definedName>
    <definedName name="fret" localSheetId="31">#REF!</definedName>
    <definedName name="fret" localSheetId="32">#REF!</definedName>
    <definedName name="fret" localSheetId="36">#REF!</definedName>
    <definedName name="fret" localSheetId="37">#REF!</definedName>
    <definedName name="fret" localSheetId="40">#REF!</definedName>
    <definedName name="fret" localSheetId="41">#REF!</definedName>
    <definedName name="fret" localSheetId="46">#REF!</definedName>
    <definedName name="fret" localSheetId="47">#REF!</definedName>
    <definedName name="fret" localSheetId="49">#REF!</definedName>
    <definedName name="fret" localSheetId="52">#REF!</definedName>
    <definedName name="fret" localSheetId="3">#REF!</definedName>
    <definedName name="fret" localSheetId="75">#REF!</definedName>
    <definedName name="fret" localSheetId="77">#REF!</definedName>
    <definedName name="fret" localSheetId="78">#REF!</definedName>
    <definedName name="fret" localSheetId="80">#REF!</definedName>
    <definedName name="fret" localSheetId="81">#REF!</definedName>
    <definedName name="fret" localSheetId="86">#REF!</definedName>
    <definedName name="fret" localSheetId="87">#REF!</definedName>
    <definedName name="fret" localSheetId="4">#REF!</definedName>
    <definedName name="fret" localSheetId="5">#REF!</definedName>
    <definedName name="fret" localSheetId="6">#REF!</definedName>
    <definedName name="fret" localSheetId="7">#REF!</definedName>
    <definedName name="fret" localSheetId="8">#REF!</definedName>
    <definedName name="fret" localSheetId="9">#REF!</definedName>
    <definedName name="fret">#REF!</definedName>
    <definedName name="fsd" localSheetId="23">#REF!</definedName>
    <definedName name="fsd" localSheetId="25">#REF!</definedName>
    <definedName name="fsd" localSheetId="28">#REF!</definedName>
    <definedName name="fsd" localSheetId="29">#REF!</definedName>
    <definedName name="fsd" localSheetId="31">#REF!</definedName>
    <definedName name="fsd" localSheetId="32">#REF!</definedName>
    <definedName name="fsd" localSheetId="36">#REF!</definedName>
    <definedName name="fsd" localSheetId="37">#REF!</definedName>
    <definedName name="fsd" localSheetId="40">#REF!</definedName>
    <definedName name="fsd" localSheetId="41">#REF!</definedName>
    <definedName name="fsd" localSheetId="46">#REF!</definedName>
    <definedName name="fsd" localSheetId="47">#REF!</definedName>
    <definedName name="fsd" localSheetId="49">#REF!</definedName>
    <definedName name="fsd" localSheetId="52">#REF!</definedName>
    <definedName name="fsd" localSheetId="3">#REF!</definedName>
    <definedName name="fsd" localSheetId="75">#REF!</definedName>
    <definedName name="fsd" localSheetId="77">#REF!</definedName>
    <definedName name="fsd" localSheetId="78">#REF!</definedName>
    <definedName name="fsd" localSheetId="80">#REF!</definedName>
    <definedName name="fsd" localSheetId="81">#REF!</definedName>
    <definedName name="fsd" localSheetId="86">#REF!</definedName>
    <definedName name="fsd" localSheetId="87">#REF!</definedName>
    <definedName name="fsd" localSheetId="4">#REF!</definedName>
    <definedName name="fsd" localSheetId="5">#REF!</definedName>
    <definedName name="fsd" localSheetId="6">#REF!</definedName>
    <definedName name="fsd" localSheetId="7">#REF!</definedName>
    <definedName name="fsd" localSheetId="8">#REF!</definedName>
    <definedName name="fsd" localSheetId="9">#REF!</definedName>
    <definedName name="fsd">#REF!</definedName>
    <definedName name="g" localSheetId="0">#REF!</definedName>
    <definedName name="g" localSheetId="23">#REF!</definedName>
    <definedName name="g" localSheetId="25">#REF!</definedName>
    <definedName name="g" localSheetId="28">#REF!</definedName>
    <definedName name="g" localSheetId="29">#REF!</definedName>
    <definedName name="g" localSheetId="31">#REF!</definedName>
    <definedName name="g" localSheetId="32">#REF!</definedName>
    <definedName name="g" localSheetId="1">#REF!</definedName>
    <definedName name="g" localSheetId="33">#REF!</definedName>
    <definedName name="g" localSheetId="34">#REF!</definedName>
    <definedName name="g" localSheetId="35">#REF!</definedName>
    <definedName name="g" localSheetId="36">#REF!</definedName>
    <definedName name="g" localSheetId="37">#REF!</definedName>
    <definedName name="g" localSheetId="38">#REF!</definedName>
    <definedName name="g" localSheetId="39">#REF!</definedName>
    <definedName name="g" localSheetId="40">#REF!</definedName>
    <definedName name="g" localSheetId="41">#REF!</definedName>
    <definedName name="g" localSheetId="42">#REF!</definedName>
    <definedName name="g" localSheetId="46">#REF!</definedName>
    <definedName name="g" localSheetId="47">#REF!</definedName>
    <definedName name="g" localSheetId="49">#REF!</definedName>
    <definedName name="g" localSheetId="52">#REF!</definedName>
    <definedName name="g" localSheetId="58">#REF!</definedName>
    <definedName name="g" localSheetId="59">#REF!</definedName>
    <definedName name="g" localSheetId="2">#REF!</definedName>
    <definedName name="g" localSheetId="3">#REF!</definedName>
    <definedName name="g" localSheetId="75">#REF!</definedName>
    <definedName name="g" localSheetId="77">#REF!</definedName>
    <definedName name="g" localSheetId="78">#REF!</definedName>
    <definedName name="g" localSheetId="80">#REF!</definedName>
    <definedName name="g" localSheetId="81">#REF!</definedName>
    <definedName name="g" localSheetId="86">#REF!</definedName>
    <definedName name="g" localSheetId="87">#REF!</definedName>
    <definedName name="g" localSheetId="4">#REF!</definedName>
    <definedName name="g" localSheetId="5">#REF!</definedName>
    <definedName name="g" localSheetId="6">#REF!</definedName>
    <definedName name="g" localSheetId="7">#REF!</definedName>
    <definedName name="g" localSheetId="8">#REF!</definedName>
    <definedName name="g" localSheetId="9">#REF!</definedName>
    <definedName name="g">#REF!</definedName>
    <definedName name="gdfg" localSheetId="23">#REF!</definedName>
    <definedName name="gdfg" localSheetId="25">#REF!</definedName>
    <definedName name="gdfg" localSheetId="28">#REF!</definedName>
    <definedName name="gdfg" localSheetId="29">#REF!</definedName>
    <definedName name="gdfg" localSheetId="31">#REF!</definedName>
    <definedName name="gdfg" localSheetId="32">#REF!</definedName>
    <definedName name="gdfg" localSheetId="36">#REF!</definedName>
    <definedName name="gdfg" localSheetId="37">#REF!</definedName>
    <definedName name="gdfg" localSheetId="40">#REF!</definedName>
    <definedName name="gdfg" localSheetId="41">#REF!</definedName>
    <definedName name="gdfg" localSheetId="46">#REF!</definedName>
    <definedName name="gdfg" localSheetId="47">#REF!</definedName>
    <definedName name="gdfg" localSheetId="49">#REF!</definedName>
    <definedName name="gdfg" localSheetId="52">#REF!</definedName>
    <definedName name="gdfg" localSheetId="3">#REF!</definedName>
    <definedName name="gdfg" localSheetId="75">#REF!</definedName>
    <definedName name="gdfg" localSheetId="77">#REF!</definedName>
    <definedName name="gdfg" localSheetId="78">#REF!</definedName>
    <definedName name="gdfg" localSheetId="80">#REF!</definedName>
    <definedName name="gdfg" localSheetId="81">#REF!</definedName>
    <definedName name="gdfg" localSheetId="86">#REF!</definedName>
    <definedName name="gdfg" localSheetId="87">#REF!</definedName>
    <definedName name="gdfg" localSheetId="4">#REF!</definedName>
    <definedName name="gdfg" localSheetId="5">#REF!</definedName>
    <definedName name="gdfg" localSheetId="6">#REF!</definedName>
    <definedName name="gdfg" localSheetId="7">#REF!</definedName>
    <definedName name="gdfg" localSheetId="8">#REF!</definedName>
    <definedName name="gdfg" localSheetId="9">#REF!</definedName>
    <definedName name="gdfg">#REF!</definedName>
    <definedName name="gdgdh" localSheetId="23">#REF!</definedName>
    <definedName name="gdgdh" localSheetId="25">#REF!</definedName>
    <definedName name="gdgdh" localSheetId="28">#REF!</definedName>
    <definedName name="gdgdh" localSheetId="29">#REF!</definedName>
    <definedName name="gdgdh" localSheetId="31">#REF!</definedName>
    <definedName name="gdgdh" localSheetId="32">#REF!</definedName>
    <definedName name="gdgdh" localSheetId="36">#REF!</definedName>
    <definedName name="gdgdh" localSheetId="37">#REF!</definedName>
    <definedName name="gdgdh" localSheetId="40">#REF!</definedName>
    <definedName name="gdgdh" localSheetId="41">#REF!</definedName>
    <definedName name="gdgdh" localSheetId="46">#REF!</definedName>
    <definedName name="gdgdh" localSheetId="47">#REF!</definedName>
    <definedName name="gdgdh" localSheetId="49">#REF!</definedName>
    <definedName name="gdgdh" localSheetId="52">#REF!</definedName>
    <definedName name="gdgdh" localSheetId="3">#REF!</definedName>
    <definedName name="gdgdh" localSheetId="75">#REF!</definedName>
    <definedName name="gdgdh" localSheetId="77">#REF!</definedName>
    <definedName name="gdgdh" localSheetId="78">#REF!</definedName>
    <definedName name="gdgdh" localSheetId="80">#REF!</definedName>
    <definedName name="gdgdh" localSheetId="81">#REF!</definedName>
    <definedName name="gdgdh" localSheetId="86">#REF!</definedName>
    <definedName name="gdgdh" localSheetId="87">#REF!</definedName>
    <definedName name="gdgdh" localSheetId="4">#REF!</definedName>
    <definedName name="gdgdh" localSheetId="5">#REF!</definedName>
    <definedName name="gdgdh" localSheetId="6">#REF!</definedName>
    <definedName name="gdgdh" localSheetId="7">#REF!</definedName>
    <definedName name="gdgdh" localSheetId="8">#REF!</definedName>
    <definedName name="gdgdh" localSheetId="9">#REF!</definedName>
    <definedName name="gdgdh">#REF!</definedName>
    <definedName name="gfdgf" localSheetId="23">#REF!</definedName>
    <definedName name="gfdgf" localSheetId="25">#REF!</definedName>
    <definedName name="gfdgf" localSheetId="28">#REF!</definedName>
    <definedName name="gfdgf" localSheetId="29">#REF!</definedName>
    <definedName name="gfdgf" localSheetId="31">#REF!</definedName>
    <definedName name="gfdgf" localSheetId="32">#REF!</definedName>
    <definedName name="gfdgf" localSheetId="36">#REF!</definedName>
    <definedName name="gfdgf" localSheetId="37">#REF!</definedName>
    <definedName name="gfdgf" localSheetId="40">#REF!</definedName>
    <definedName name="gfdgf" localSheetId="41">#REF!</definedName>
    <definedName name="gfdgf" localSheetId="46">#REF!</definedName>
    <definedName name="gfdgf" localSheetId="47">#REF!</definedName>
    <definedName name="gfdgf" localSheetId="49">#REF!</definedName>
    <definedName name="gfdgf" localSheetId="52">#REF!</definedName>
    <definedName name="gfdgf" localSheetId="3">#REF!</definedName>
    <definedName name="gfdgf" localSheetId="75">#REF!</definedName>
    <definedName name="gfdgf" localSheetId="77">#REF!</definedName>
    <definedName name="gfdgf" localSheetId="78">#REF!</definedName>
    <definedName name="gfdgf" localSheetId="80">#REF!</definedName>
    <definedName name="gfdgf" localSheetId="81">#REF!</definedName>
    <definedName name="gfdgf" localSheetId="86">#REF!</definedName>
    <definedName name="gfdgf" localSheetId="87">#REF!</definedName>
    <definedName name="gfdgf" localSheetId="4">#REF!</definedName>
    <definedName name="gfdgf" localSheetId="5">#REF!</definedName>
    <definedName name="gfdgf" localSheetId="6">#REF!</definedName>
    <definedName name="gfdgf" localSheetId="7">#REF!</definedName>
    <definedName name="gfdgf" localSheetId="8">#REF!</definedName>
    <definedName name="gfdgf" localSheetId="9">#REF!</definedName>
    <definedName name="gfdgf">#REF!</definedName>
    <definedName name="gfgdt" localSheetId="23">#REF!</definedName>
    <definedName name="gfgdt" localSheetId="25">#REF!</definedName>
    <definedName name="gfgdt" localSheetId="28">#REF!</definedName>
    <definedName name="gfgdt" localSheetId="29">#REF!</definedName>
    <definedName name="gfgdt" localSheetId="31">#REF!</definedName>
    <definedName name="gfgdt" localSheetId="32">#REF!</definedName>
    <definedName name="gfgdt" localSheetId="36">#REF!</definedName>
    <definedName name="gfgdt" localSheetId="37">#REF!</definedName>
    <definedName name="gfgdt" localSheetId="40">#REF!</definedName>
    <definedName name="gfgdt" localSheetId="41">#REF!</definedName>
    <definedName name="gfgdt" localSheetId="46">#REF!</definedName>
    <definedName name="gfgdt" localSheetId="47">#REF!</definedName>
    <definedName name="gfgdt" localSheetId="49">#REF!</definedName>
    <definedName name="gfgdt" localSheetId="52">#REF!</definedName>
    <definedName name="gfgdt" localSheetId="3">#REF!</definedName>
    <definedName name="gfgdt" localSheetId="75">#REF!</definedName>
    <definedName name="gfgdt" localSheetId="77">#REF!</definedName>
    <definedName name="gfgdt" localSheetId="78">#REF!</definedName>
    <definedName name="gfgdt" localSheetId="80">#REF!</definedName>
    <definedName name="gfgdt" localSheetId="81">#REF!</definedName>
    <definedName name="gfgdt" localSheetId="86">#REF!</definedName>
    <definedName name="gfgdt" localSheetId="87">#REF!</definedName>
    <definedName name="gfgdt" localSheetId="4">#REF!</definedName>
    <definedName name="gfgdt" localSheetId="5">#REF!</definedName>
    <definedName name="gfgdt" localSheetId="6">#REF!</definedName>
    <definedName name="gfgdt" localSheetId="7">#REF!</definedName>
    <definedName name="gfgdt" localSheetId="8">#REF!</definedName>
    <definedName name="gfgdt" localSheetId="9">#REF!</definedName>
    <definedName name="gfgdt">#REF!</definedName>
    <definedName name="gfhf" localSheetId="23">#REF!</definedName>
    <definedName name="gfhf" localSheetId="25">#REF!</definedName>
    <definedName name="gfhf" localSheetId="28">#REF!</definedName>
    <definedName name="gfhf" localSheetId="29">#REF!</definedName>
    <definedName name="gfhf" localSheetId="31">#REF!</definedName>
    <definedName name="gfhf" localSheetId="32">#REF!</definedName>
    <definedName name="gfhf" localSheetId="36">#REF!</definedName>
    <definedName name="gfhf" localSheetId="37">#REF!</definedName>
    <definedName name="gfhf" localSheetId="40">#REF!</definedName>
    <definedName name="gfhf" localSheetId="41">#REF!</definedName>
    <definedName name="gfhf" localSheetId="46">#REF!</definedName>
    <definedName name="gfhf" localSheetId="47">#REF!</definedName>
    <definedName name="gfhf" localSheetId="49">#REF!</definedName>
    <definedName name="gfhf" localSheetId="52">#REF!</definedName>
    <definedName name="gfhf" localSheetId="3">#REF!</definedName>
    <definedName name="gfhf" localSheetId="75">#REF!</definedName>
    <definedName name="gfhf" localSheetId="77">#REF!</definedName>
    <definedName name="gfhf" localSheetId="78">#REF!</definedName>
    <definedName name="gfhf" localSheetId="80">#REF!</definedName>
    <definedName name="gfhf" localSheetId="81">#REF!</definedName>
    <definedName name="gfhf" localSheetId="86">#REF!</definedName>
    <definedName name="gfhf" localSheetId="87">#REF!</definedName>
    <definedName name="gfhf" localSheetId="4">#REF!</definedName>
    <definedName name="gfhf" localSheetId="5">#REF!</definedName>
    <definedName name="gfhf" localSheetId="6">#REF!</definedName>
    <definedName name="gfhf" localSheetId="7">#REF!</definedName>
    <definedName name="gfhf" localSheetId="8">#REF!</definedName>
    <definedName name="gfhf" localSheetId="9">#REF!</definedName>
    <definedName name="gfhf">#REF!</definedName>
    <definedName name="gfhfg" localSheetId="23">#REF!</definedName>
    <definedName name="gfhfg" localSheetId="25">#REF!</definedName>
    <definedName name="gfhfg" localSheetId="28">#REF!</definedName>
    <definedName name="gfhfg" localSheetId="29">#REF!</definedName>
    <definedName name="gfhfg" localSheetId="31">#REF!</definedName>
    <definedName name="gfhfg" localSheetId="32">#REF!</definedName>
    <definedName name="gfhfg" localSheetId="36">#REF!</definedName>
    <definedName name="gfhfg" localSheetId="37">#REF!</definedName>
    <definedName name="gfhfg" localSheetId="40">#REF!</definedName>
    <definedName name="gfhfg" localSheetId="41">#REF!</definedName>
    <definedName name="gfhfg" localSheetId="46">#REF!</definedName>
    <definedName name="gfhfg" localSheetId="47">#REF!</definedName>
    <definedName name="gfhfg" localSheetId="49">#REF!</definedName>
    <definedName name="gfhfg" localSheetId="52">#REF!</definedName>
    <definedName name="gfhfg" localSheetId="3">#REF!</definedName>
    <definedName name="gfhfg" localSheetId="75">#REF!</definedName>
    <definedName name="gfhfg" localSheetId="77">#REF!</definedName>
    <definedName name="gfhfg" localSheetId="78">#REF!</definedName>
    <definedName name="gfhfg" localSheetId="80">#REF!</definedName>
    <definedName name="gfhfg" localSheetId="81">#REF!</definedName>
    <definedName name="gfhfg" localSheetId="86">#REF!</definedName>
    <definedName name="gfhfg" localSheetId="87">#REF!</definedName>
    <definedName name="gfhfg" localSheetId="4">#REF!</definedName>
    <definedName name="gfhfg" localSheetId="5">#REF!</definedName>
    <definedName name="gfhfg" localSheetId="6">#REF!</definedName>
    <definedName name="gfhfg" localSheetId="7">#REF!</definedName>
    <definedName name="gfhfg" localSheetId="8">#REF!</definedName>
    <definedName name="gfhfg" localSheetId="9">#REF!</definedName>
    <definedName name="gfhfg">#REF!</definedName>
    <definedName name="ggdf" localSheetId="25" hidden="1">'[6]4.8'!#REF!</definedName>
    <definedName name="ggdf" localSheetId="28" hidden="1">'[6]4.8'!#REF!</definedName>
    <definedName name="ggdf" localSheetId="29" hidden="1">'[6]4.8'!#REF!</definedName>
    <definedName name="ggdf" localSheetId="36" hidden="1">'[6]4.8'!#REF!</definedName>
    <definedName name="ggdf" localSheetId="37" hidden="1">'[6]4.8'!#REF!</definedName>
    <definedName name="ggdf" localSheetId="40" hidden="1">'[6]4.8'!#REF!</definedName>
    <definedName name="ggdf" localSheetId="41" hidden="1">'[6]4.8'!#REF!</definedName>
    <definedName name="ggdf" localSheetId="46" hidden="1">'[6]4.8'!#REF!</definedName>
    <definedName name="ggdf" localSheetId="47" hidden="1">'[6]4.8'!#REF!</definedName>
    <definedName name="ggdf" localSheetId="49" hidden="1">'[6]4.8'!#REF!</definedName>
    <definedName name="ggdf" localSheetId="52" hidden="1">'[6]4.8'!#REF!</definedName>
    <definedName name="ggdf" localSheetId="3" hidden="1">'[6]4.8'!#REF!</definedName>
    <definedName name="ggdf" localSheetId="75" hidden="1">'[6]4.8'!#REF!</definedName>
    <definedName name="ggdf" localSheetId="86" hidden="1">'[6]4.8'!#REF!</definedName>
    <definedName name="ggdf" localSheetId="87" hidden="1">'[6]4.8'!#REF!</definedName>
    <definedName name="ggdf" hidden="1">'[6]4.8'!#REF!</definedName>
    <definedName name="gggdt" localSheetId="23">#REF!</definedName>
    <definedName name="gggdt" localSheetId="25">#REF!</definedName>
    <definedName name="gggdt" localSheetId="28">#REF!</definedName>
    <definedName name="gggdt" localSheetId="29">#REF!</definedName>
    <definedName name="gggdt" localSheetId="31">#REF!</definedName>
    <definedName name="gggdt" localSheetId="32">#REF!</definedName>
    <definedName name="gggdt" localSheetId="36">#REF!</definedName>
    <definedName name="gggdt" localSheetId="37">#REF!</definedName>
    <definedName name="gggdt" localSheetId="40">#REF!</definedName>
    <definedName name="gggdt" localSheetId="41">#REF!</definedName>
    <definedName name="gggdt" localSheetId="46">#REF!</definedName>
    <definedName name="gggdt" localSheetId="47">#REF!</definedName>
    <definedName name="gggdt" localSheetId="49">#REF!</definedName>
    <definedName name="gggdt" localSheetId="52">#REF!</definedName>
    <definedName name="gggdt" localSheetId="3">#REF!</definedName>
    <definedName name="gggdt" localSheetId="75">#REF!</definedName>
    <definedName name="gggdt" localSheetId="77">#REF!</definedName>
    <definedName name="gggdt" localSheetId="78">#REF!</definedName>
    <definedName name="gggdt" localSheetId="80">#REF!</definedName>
    <definedName name="gggdt" localSheetId="81">#REF!</definedName>
    <definedName name="gggdt" localSheetId="86">#REF!</definedName>
    <definedName name="gggdt" localSheetId="87">#REF!</definedName>
    <definedName name="gggdt" localSheetId="4">#REF!</definedName>
    <definedName name="gggdt" localSheetId="5">#REF!</definedName>
    <definedName name="gggdt" localSheetId="6">#REF!</definedName>
    <definedName name="gggdt" localSheetId="7">#REF!</definedName>
    <definedName name="gggdt" localSheetId="8">#REF!</definedName>
    <definedName name="gggdt" localSheetId="9">#REF!</definedName>
    <definedName name="gggdt">#REF!</definedName>
    <definedName name="gggghn" localSheetId="23">#REF!</definedName>
    <definedName name="gggghn" localSheetId="25">#REF!</definedName>
    <definedName name="gggghn" localSheetId="28">#REF!</definedName>
    <definedName name="gggghn" localSheetId="29">#REF!</definedName>
    <definedName name="gggghn" localSheetId="31">#REF!</definedName>
    <definedName name="gggghn" localSheetId="32">#REF!</definedName>
    <definedName name="gggghn" localSheetId="36">#REF!</definedName>
    <definedName name="gggghn" localSheetId="37">#REF!</definedName>
    <definedName name="gggghn" localSheetId="40">#REF!</definedName>
    <definedName name="gggghn" localSheetId="41">#REF!</definedName>
    <definedName name="gggghn" localSheetId="46">#REF!</definedName>
    <definedName name="gggghn" localSheetId="47">#REF!</definedName>
    <definedName name="gggghn" localSheetId="49">#REF!</definedName>
    <definedName name="gggghn" localSheetId="52">#REF!</definedName>
    <definedName name="gggghn" localSheetId="3">#REF!</definedName>
    <definedName name="gggghn" localSheetId="75">#REF!</definedName>
    <definedName name="gggghn" localSheetId="77">#REF!</definedName>
    <definedName name="gggghn" localSheetId="78">#REF!</definedName>
    <definedName name="gggghn" localSheetId="80">#REF!</definedName>
    <definedName name="gggghn" localSheetId="81">#REF!</definedName>
    <definedName name="gggghn" localSheetId="86">#REF!</definedName>
    <definedName name="gggghn" localSheetId="87">#REF!</definedName>
    <definedName name="gggghn" localSheetId="4">#REF!</definedName>
    <definedName name="gggghn" localSheetId="5">#REF!</definedName>
    <definedName name="gggghn" localSheetId="6">#REF!</definedName>
    <definedName name="gggghn" localSheetId="7">#REF!</definedName>
    <definedName name="gggghn" localSheetId="8">#REF!</definedName>
    <definedName name="gggghn" localSheetId="9">#REF!</definedName>
    <definedName name="gggghn">#REF!</definedName>
    <definedName name="ggggt" localSheetId="23">#REF!</definedName>
    <definedName name="ggggt" localSheetId="25">#REF!</definedName>
    <definedName name="ggggt" localSheetId="28">#REF!</definedName>
    <definedName name="ggggt" localSheetId="29">#REF!</definedName>
    <definedName name="ggggt" localSheetId="31">#REF!</definedName>
    <definedName name="ggggt" localSheetId="32">#REF!</definedName>
    <definedName name="ggggt" localSheetId="36">#REF!</definedName>
    <definedName name="ggggt" localSheetId="37">#REF!</definedName>
    <definedName name="ggggt" localSheetId="40">#REF!</definedName>
    <definedName name="ggggt" localSheetId="41">#REF!</definedName>
    <definedName name="ggggt" localSheetId="46">#REF!</definedName>
    <definedName name="ggggt" localSheetId="47">#REF!</definedName>
    <definedName name="ggggt" localSheetId="49">#REF!</definedName>
    <definedName name="ggggt" localSheetId="52">#REF!</definedName>
    <definedName name="ggggt" localSheetId="3">#REF!</definedName>
    <definedName name="ggggt" localSheetId="75">#REF!</definedName>
    <definedName name="ggggt" localSheetId="77">#REF!</definedName>
    <definedName name="ggggt" localSheetId="78">#REF!</definedName>
    <definedName name="ggggt" localSheetId="80">#REF!</definedName>
    <definedName name="ggggt" localSheetId="81">#REF!</definedName>
    <definedName name="ggggt" localSheetId="86">#REF!</definedName>
    <definedName name="ggggt" localSheetId="87">#REF!</definedName>
    <definedName name="ggggt" localSheetId="4">#REF!</definedName>
    <definedName name="ggggt" localSheetId="5">#REF!</definedName>
    <definedName name="ggggt" localSheetId="6">#REF!</definedName>
    <definedName name="ggggt" localSheetId="7">#REF!</definedName>
    <definedName name="ggggt" localSheetId="8">#REF!</definedName>
    <definedName name="ggggt" localSheetId="9">#REF!</definedName>
    <definedName name="ggggt">#REF!</definedName>
    <definedName name="gggt" localSheetId="23">#REF!</definedName>
    <definedName name="gggt" localSheetId="25">#REF!</definedName>
    <definedName name="gggt" localSheetId="28">#REF!</definedName>
    <definedName name="gggt" localSheetId="29">#REF!</definedName>
    <definedName name="gggt" localSheetId="31">#REF!</definedName>
    <definedName name="gggt" localSheetId="32">#REF!</definedName>
    <definedName name="gggt" localSheetId="36">#REF!</definedName>
    <definedName name="gggt" localSheetId="37">#REF!</definedName>
    <definedName name="gggt" localSheetId="40">#REF!</definedName>
    <definedName name="gggt" localSheetId="41">#REF!</definedName>
    <definedName name="gggt" localSheetId="46">#REF!</definedName>
    <definedName name="gggt" localSheetId="47">#REF!</definedName>
    <definedName name="gggt" localSheetId="49">#REF!</definedName>
    <definedName name="gggt" localSheetId="52">#REF!</definedName>
    <definedName name="gggt" localSheetId="3">#REF!</definedName>
    <definedName name="gggt" localSheetId="75">#REF!</definedName>
    <definedName name="gggt" localSheetId="77">#REF!</definedName>
    <definedName name="gggt" localSheetId="78">#REF!</definedName>
    <definedName name="gggt" localSheetId="80">#REF!</definedName>
    <definedName name="gggt" localSheetId="81">#REF!</definedName>
    <definedName name="gggt" localSheetId="86">#REF!</definedName>
    <definedName name="gggt" localSheetId="87">#REF!</definedName>
    <definedName name="gggt" localSheetId="4">#REF!</definedName>
    <definedName name="gggt" localSheetId="5">#REF!</definedName>
    <definedName name="gggt" localSheetId="6">#REF!</definedName>
    <definedName name="gggt" localSheetId="7">#REF!</definedName>
    <definedName name="gggt" localSheetId="8">#REF!</definedName>
    <definedName name="gggt" localSheetId="9">#REF!</definedName>
    <definedName name="gggt">#REF!</definedName>
    <definedName name="ghfjk" localSheetId="0">#REF!</definedName>
    <definedName name="ghfjk" localSheetId="23">#REF!</definedName>
    <definedName name="ghfjk" localSheetId="25">#REF!</definedName>
    <definedName name="ghfjk" localSheetId="28">#REF!</definedName>
    <definedName name="ghfjk" localSheetId="29">#REF!</definedName>
    <definedName name="ghfjk" localSheetId="31">#REF!</definedName>
    <definedName name="ghfjk" localSheetId="32">#REF!</definedName>
    <definedName name="ghfjk" localSheetId="1">#REF!</definedName>
    <definedName name="ghfjk" localSheetId="33">#REF!</definedName>
    <definedName name="ghfjk" localSheetId="34">#REF!</definedName>
    <definedName name="ghfjk" localSheetId="35">#REF!</definedName>
    <definedName name="ghfjk" localSheetId="36">#REF!</definedName>
    <definedName name="ghfjk" localSheetId="37">#REF!</definedName>
    <definedName name="ghfjk" localSheetId="38">#REF!</definedName>
    <definedName name="ghfjk" localSheetId="39">#REF!</definedName>
    <definedName name="ghfjk" localSheetId="40">#REF!</definedName>
    <definedName name="ghfjk" localSheetId="41">#REF!</definedName>
    <definedName name="ghfjk" localSheetId="42">#REF!</definedName>
    <definedName name="ghfjk" localSheetId="46">#REF!</definedName>
    <definedName name="ghfjk" localSheetId="47">#REF!</definedName>
    <definedName name="ghfjk" localSheetId="49">#REF!</definedName>
    <definedName name="ghfjk" localSheetId="52">#REF!</definedName>
    <definedName name="ghfjk" localSheetId="58">#REF!</definedName>
    <definedName name="ghfjk" localSheetId="59">#REF!</definedName>
    <definedName name="ghfjk" localSheetId="2">#REF!</definedName>
    <definedName name="ghfjk" localSheetId="3">#REF!</definedName>
    <definedName name="ghfjk" localSheetId="75">#REF!</definedName>
    <definedName name="ghfjk" localSheetId="77">#REF!</definedName>
    <definedName name="ghfjk" localSheetId="78">#REF!</definedName>
    <definedName name="ghfjk" localSheetId="80">#REF!</definedName>
    <definedName name="ghfjk" localSheetId="81">#REF!</definedName>
    <definedName name="ghfjk" localSheetId="86">#REF!</definedName>
    <definedName name="ghfjk" localSheetId="87">#REF!</definedName>
    <definedName name="ghfjk" localSheetId="4">#REF!</definedName>
    <definedName name="ghfjk" localSheetId="5">#REF!</definedName>
    <definedName name="ghfjk" localSheetId="6">#REF!</definedName>
    <definedName name="ghfjk" localSheetId="7">#REF!</definedName>
    <definedName name="ghfjk" localSheetId="8">#REF!</definedName>
    <definedName name="ghfjk" localSheetId="9">#REF!</definedName>
    <definedName name="ghfjk">#REF!</definedName>
    <definedName name="gyht" localSheetId="23">#REF!</definedName>
    <definedName name="gyht" localSheetId="25">#REF!</definedName>
    <definedName name="gyht" localSheetId="28">#REF!</definedName>
    <definedName name="gyht" localSheetId="29">#REF!</definedName>
    <definedName name="gyht" localSheetId="31">#REF!</definedName>
    <definedName name="gyht" localSheetId="32">#REF!</definedName>
    <definedName name="gyht" localSheetId="36">#REF!</definedName>
    <definedName name="gyht" localSheetId="37">#REF!</definedName>
    <definedName name="gyht" localSheetId="40">#REF!</definedName>
    <definedName name="gyht" localSheetId="41">#REF!</definedName>
    <definedName name="gyht" localSheetId="46">#REF!</definedName>
    <definedName name="gyht" localSheetId="47">#REF!</definedName>
    <definedName name="gyht" localSheetId="49">#REF!</definedName>
    <definedName name="gyht" localSheetId="52">#REF!</definedName>
    <definedName name="gyht" localSheetId="3">#REF!</definedName>
    <definedName name="gyht" localSheetId="75">#REF!</definedName>
    <definedName name="gyht" localSheetId="77">#REF!</definedName>
    <definedName name="gyht" localSheetId="78">#REF!</definedName>
    <definedName name="gyht" localSheetId="80">#REF!</definedName>
    <definedName name="gyht" localSheetId="81">#REF!</definedName>
    <definedName name="gyht" localSheetId="86">#REF!</definedName>
    <definedName name="gyht" localSheetId="87">#REF!</definedName>
    <definedName name="gyht" localSheetId="4">#REF!</definedName>
    <definedName name="gyht" localSheetId="5">#REF!</definedName>
    <definedName name="gyht" localSheetId="6">#REF!</definedName>
    <definedName name="gyht" localSheetId="7">#REF!</definedName>
    <definedName name="gyht" localSheetId="8">#REF!</definedName>
    <definedName name="gyht" localSheetId="9">#REF!</definedName>
    <definedName name="gyht">#REF!</definedName>
    <definedName name="h" localSheetId="0">#REF!</definedName>
    <definedName name="h" localSheetId="23">#REF!</definedName>
    <definedName name="h" localSheetId="25">#REF!</definedName>
    <definedName name="h" localSheetId="28">#REF!</definedName>
    <definedName name="h" localSheetId="29">#REF!</definedName>
    <definedName name="h" localSheetId="31">#REF!</definedName>
    <definedName name="h" localSheetId="32">#REF!</definedName>
    <definedName name="h" localSheetId="1">#REF!</definedName>
    <definedName name="h" localSheetId="33">#REF!</definedName>
    <definedName name="h" localSheetId="34">#REF!</definedName>
    <definedName name="h" localSheetId="35">#REF!</definedName>
    <definedName name="h" localSheetId="36">#REF!</definedName>
    <definedName name="h" localSheetId="37">#REF!</definedName>
    <definedName name="h" localSheetId="38">#REF!</definedName>
    <definedName name="h" localSheetId="39">#REF!</definedName>
    <definedName name="h" localSheetId="40">#REF!</definedName>
    <definedName name="h" localSheetId="41">#REF!</definedName>
    <definedName name="h" localSheetId="42">#REF!</definedName>
    <definedName name="h" localSheetId="46">#REF!</definedName>
    <definedName name="h" localSheetId="47">#REF!</definedName>
    <definedName name="h" localSheetId="49">#REF!</definedName>
    <definedName name="h" localSheetId="52">#REF!</definedName>
    <definedName name="h" localSheetId="58">#REF!</definedName>
    <definedName name="h" localSheetId="59">#REF!</definedName>
    <definedName name="h" localSheetId="2">#REF!</definedName>
    <definedName name="h" localSheetId="3">#REF!</definedName>
    <definedName name="h" localSheetId="75">#REF!</definedName>
    <definedName name="h" localSheetId="77">#REF!</definedName>
    <definedName name="h" localSheetId="78">#REF!</definedName>
    <definedName name="h" localSheetId="80">#REF!</definedName>
    <definedName name="h" localSheetId="81">#REF!</definedName>
    <definedName name="h" localSheetId="86">#REF!</definedName>
    <definedName name="h" localSheetId="87">#REF!</definedName>
    <definedName name="h" localSheetId="4">#REF!</definedName>
    <definedName name="h" localSheetId="5">#REF!</definedName>
    <definedName name="h" localSheetId="6">#REF!</definedName>
    <definedName name="h" localSheetId="7">#REF!</definedName>
    <definedName name="h" localSheetId="8">#REF!</definedName>
    <definedName name="h" localSheetId="9">#REF!</definedName>
    <definedName name="h">#REF!</definedName>
    <definedName name="head" localSheetId="0">#REF!</definedName>
    <definedName name="head" localSheetId="23">#REF!</definedName>
    <definedName name="head" localSheetId="25">#REF!</definedName>
    <definedName name="head" localSheetId="28">#REF!</definedName>
    <definedName name="head" localSheetId="29">#REF!</definedName>
    <definedName name="head" localSheetId="31">#REF!</definedName>
    <definedName name="head" localSheetId="32">#REF!</definedName>
    <definedName name="head" localSheetId="1">#REF!</definedName>
    <definedName name="head" localSheetId="33">#REF!</definedName>
    <definedName name="head" localSheetId="34">#REF!</definedName>
    <definedName name="head" localSheetId="35">#REF!</definedName>
    <definedName name="head" localSheetId="36">#REF!</definedName>
    <definedName name="head" localSheetId="37">#REF!</definedName>
    <definedName name="head" localSheetId="38">#REF!</definedName>
    <definedName name="head" localSheetId="39">#REF!</definedName>
    <definedName name="head" localSheetId="40">#REF!</definedName>
    <definedName name="head" localSheetId="41">#REF!</definedName>
    <definedName name="head" localSheetId="42">#REF!</definedName>
    <definedName name="head" localSheetId="46">#REF!</definedName>
    <definedName name="head" localSheetId="47">#REF!</definedName>
    <definedName name="head" localSheetId="49">#REF!</definedName>
    <definedName name="head" localSheetId="52">#REF!</definedName>
    <definedName name="head" localSheetId="58">#REF!</definedName>
    <definedName name="head" localSheetId="59">#REF!</definedName>
    <definedName name="head" localSheetId="2">#REF!</definedName>
    <definedName name="head" localSheetId="3">#REF!</definedName>
    <definedName name="head" localSheetId="75">#REF!</definedName>
    <definedName name="head" localSheetId="77">#REF!</definedName>
    <definedName name="head" localSheetId="78">#REF!</definedName>
    <definedName name="head" localSheetId="80">#REF!</definedName>
    <definedName name="head" localSheetId="81">#REF!</definedName>
    <definedName name="head" localSheetId="86">#REF!</definedName>
    <definedName name="head" localSheetId="87">#REF!</definedName>
    <definedName name="head" localSheetId="4">#REF!</definedName>
    <definedName name="head" localSheetId="5">#REF!</definedName>
    <definedName name="head" localSheetId="6">#REF!</definedName>
    <definedName name="head" localSheetId="7">#REF!</definedName>
    <definedName name="head" localSheetId="8">#REF!</definedName>
    <definedName name="head" localSheetId="9">#REF!</definedName>
    <definedName name="head">#REF!</definedName>
    <definedName name="hft" localSheetId="23">#REF!</definedName>
    <definedName name="hft" localSheetId="25">#REF!</definedName>
    <definedName name="hft" localSheetId="28">#REF!</definedName>
    <definedName name="hft" localSheetId="29">#REF!</definedName>
    <definedName name="hft" localSheetId="31">#REF!</definedName>
    <definedName name="hft" localSheetId="32">#REF!</definedName>
    <definedName name="hft" localSheetId="36">#REF!</definedName>
    <definedName name="hft" localSheetId="37">#REF!</definedName>
    <definedName name="hft" localSheetId="40">#REF!</definedName>
    <definedName name="hft" localSheetId="41">#REF!</definedName>
    <definedName name="hft" localSheetId="46">#REF!</definedName>
    <definedName name="hft" localSheetId="47">#REF!</definedName>
    <definedName name="hft" localSheetId="49">#REF!</definedName>
    <definedName name="hft" localSheetId="52">#REF!</definedName>
    <definedName name="hft" localSheetId="3">#REF!</definedName>
    <definedName name="hft" localSheetId="75">#REF!</definedName>
    <definedName name="hft" localSheetId="77">#REF!</definedName>
    <definedName name="hft" localSheetId="78">#REF!</definedName>
    <definedName name="hft" localSheetId="80">#REF!</definedName>
    <definedName name="hft" localSheetId="81">#REF!</definedName>
    <definedName name="hft" localSheetId="86">#REF!</definedName>
    <definedName name="hft" localSheetId="87">#REF!</definedName>
    <definedName name="hft" localSheetId="4">#REF!</definedName>
    <definedName name="hft" localSheetId="5">#REF!</definedName>
    <definedName name="hft" localSheetId="6">#REF!</definedName>
    <definedName name="hft" localSheetId="7">#REF!</definedName>
    <definedName name="hft" localSheetId="8">#REF!</definedName>
    <definedName name="hft" localSheetId="9">#REF!</definedName>
    <definedName name="hft">#REF!</definedName>
    <definedName name="hgt" localSheetId="25" hidden="1">'[4]4.9'!#REF!</definedName>
    <definedName name="hgt" localSheetId="28" hidden="1">'[4]4.9'!#REF!</definedName>
    <definedName name="hgt" localSheetId="29" hidden="1">'[4]4.9'!#REF!</definedName>
    <definedName name="hgt" localSheetId="36" hidden="1">'[4]4.9'!#REF!</definedName>
    <definedName name="hgt" localSheetId="37" hidden="1">'[4]4.9'!#REF!</definedName>
    <definedName name="hgt" localSheetId="40" hidden="1">'[4]4.9'!#REF!</definedName>
    <definedName name="hgt" localSheetId="41" hidden="1">'[4]4.9'!#REF!</definedName>
    <definedName name="hgt" localSheetId="46" hidden="1">'[4]4.9'!#REF!</definedName>
    <definedName name="hgt" localSheetId="47" hidden="1">'[4]4.9'!#REF!</definedName>
    <definedName name="hgt" localSheetId="49" hidden="1">'[4]4.9'!#REF!</definedName>
    <definedName name="hgt" localSheetId="52" hidden="1">'[4]4.9'!#REF!</definedName>
    <definedName name="hgt" localSheetId="3" hidden="1">'[4]4.9'!#REF!</definedName>
    <definedName name="hgt" localSheetId="75" hidden="1">'[2]4.9'!#REF!</definedName>
    <definedName name="hgt" localSheetId="86" hidden="1">'[4]4.9'!#REF!</definedName>
    <definedName name="hgt" localSheetId="87" hidden="1">'[4]4.9'!#REF!</definedName>
    <definedName name="hgt" hidden="1">'[4]4.9'!#REF!</definedName>
    <definedName name="hh" localSheetId="23">#REF!</definedName>
    <definedName name="hh" localSheetId="25">#REF!</definedName>
    <definedName name="hh" localSheetId="28">#REF!</definedName>
    <definedName name="hh" localSheetId="29">#REF!</definedName>
    <definedName name="hh" localSheetId="31">#REF!</definedName>
    <definedName name="hh" localSheetId="32">#REF!</definedName>
    <definedName name="hh" localSheetId="36">#REF!</definedName>
    <definedName name="hh" localSheetId="37">#REF!</definedName>
    <definedName name="hh" localSheetId="40">#REF!</definedName>
    <definedName name="hh" localSheetId="41">#REF!</definedName>
    <definedName name="hh" localSheetId="46">#REF!</definedName>
    <definedName name="hh" localSheetId="47">#REF!</definedName>
    <definedName name="hh" localSheetId="49">#REF!</definedName>
    <definedName name="hh" localSheetId="52">#REF!</definedName>
    <definedName name="hh" localSheetId="3">#REF!</definedName>
    <definedName name="hh" localSheetId="75">#REF!</definedName>
    <definedName name="hh" localSheetId="77">#REF!</definedName>
    <definedName name="hh" localSheetId="78">#REF!</definedName>
    <definedName name="hh" localSheetId="80">#REF!</definedName>
    <definedName name="hh" localSheetId="81">#REF!</definedName>
    <definedName name="hh" localSheetId="86">#REF!</definedName>
    <definedName name="hh" localSheetId="87">#REF!</definedName>
    <definedName name="hh" localSheetId="4">#REF!</definedName>
    <definedName name="hh" localSheetId="5">#REF!</definedName>
    <definedName name="hh" localSheetId="6">#REF!</definedName>
    <definedName name="hh" localSheetId="7">#REF!</definedName>
    <definedName name="hh" localSheetId="8">#REF!</definedName>
    <definedName name="hh" localSheetId="9">#REF!</definedName>
    <definedName name="hh">#REF!</definedName>
    <definedName name="hhft" localSheetId="23">#REF!</definedName>
    <definedName name="hhft" localSheetId="25">#REF!</definedName>
    <definedName name="hhft" localSheetId="28">#REF!</definedName>
    <definedName name="hhft" localSheetId="29">#REF!</definedName>
    <definedName name="hhft" localSheetId="31">#REF!</definedName>
    <definedName name="hhft" localSheetId="32">#REF!</definedName>
    <definedName name="hhft" localSheetId="36">#REF!</definedName>
    <definedName name="hhft" localSheetId="37">#REF!</definedName>
    <definedName name="hhft" localSheetId="40">#REF!</definedName>
    <definedName name="hhft" localSheetId="41">#REF!</definedName>
    <definedName name="hhft" localSheetId="46">#REF!</definedName>
    <definedName name="hhft" localSheetId="47">#REF!</definedName>
    <definedName name="hhft" localSheetId="49">#REF!</definedName>
    <definedName name="hhft" localSheetId="52">#REF!</definedName>
    <definedName name="hhft" localSheetId="3">#REF!</definedName>
    <definedName name="hhft" localSheetId="75">#REF!</definedName>
    <definedName name="hhft" localSheetId="77">#REF!</definedName>
    <definedName name="hhft" localSheetId="78">#REF!</definedName>
    <definedName name="hhft" localSheetId="80">#REF!</definedName>
    <definedName name="hhft" localSheetId="81">#REF!</definedName>
    <definedName name="hhft" localSheetId="86">#REF!</definedName>
    <definedName name="hhft" localSheetId="87">#REF!</definedName>
    <definedName name="hhft" localSheetId="4">#REF!</definedName>
    <definedName name="hhft" localSheetId="5">#REF!</definedName>
    <definedName name="hhft" localSheetId="6">#REF!</definedName>
    <definedName name="hhft" localSheetId="7">#REF!</definedName>
    <definedName name="hhft" localSheetId="8">#REF!</definedName>
    <definedName name="hhft" localSheetId="9">#REF!</definedName>
    <definedName name="hhft">#REF!</definedName>
    <definedName name="hhhgt" localSheetId="23">#REF!</definedName>
    <definedName name="hhhgt" localSheetId="25">#REF!</definedName>
    <definedName name="hhhgt" localSheetId="28">#REF!</definedName>
    <definedName name="hhhgt" localSheetId="29">#REF!</definedName>
    <definedName name="hhhgt" localSheetId="31">#REF!</definedName>
    <definedName name="hhhgt" localSheetId="32">#REF!</definedName>
    <definedName name="hhhgt" localSheetId="36">#REF!</definedName>
    <definedName name="hhhgt" localSheetId="37">#REF!</definedName>
    <definedName name="hhhgt" localSheetId="40">#REF!</definedName>
    <definedName name="hhhgt" localSheetId="41">#REF!</definedName>
    <definedName name="hhhgt" localSheetId="46">#REF!</definedName>
    <definedName name="hhhgt" localSheetId="47">#REF!</definedName>
    <definedName name="hhhgt" localSheetId="49">#REF!</definedName>
    <definedName name="hhhgt" localSheetId="52">#REF!</definedName>
    <definedName name="hhhgt" localSheetId="3">#REF!</definedName>
    <definedName name="hhhgt" localSheetId="75">#REF!</definedName>
    <definedName name="hhhgt" localSheetId="77">#REF!</definedName>
    <definedName name="hhhgt" localSheetId="78">#REF!</definedName>
    <definedName name="hhhgt" localSheetId="80">#REF!</definedName>
    <definedName name="hhhgt" localSheetId="81">#REF!</definedName>
    <definedName name="hhhgt" localSheetId="86">#REF!</definedName>
    <definedName name="hhhgt" localSheetId="87">#REF!</definedName>
    <definedName name="hhhgt" localSheetId="4">#REF!</definedName>
    <definedName name="hhhgt" localSheetId="5">#REF!</definedName>
    <definedName name="hhhgt" localSheetId="6">#REF!</definedName>
    <definedName name="hhhgt" localSheetId="7">#REF!</definedName>
    <definedName name="hhhgt" localSheetId="8">#REF!</definedName>
    <definedName name="hhhgt" localSheetId="9">#REF!</definedName>
    <definedName name="hhhgt">#REF!</definedName>
    <definedName name="hhhhjy" localSheetId="23">#REF!</definedName>
    <definedName name="hhhhjy" localSheetId="25">#REF!</definedName>
    <definedName name="hhhhjy" localSheetId="28">#REF!</definedName>
    <definedName name="hhhhjy" localSheetId="29">#REF!</definedName>
    <definedName name="hhhhjy" localSheetId="31">#REF!</definedName>
    <definedName name="hhhhjy" localSheetId="32">#REF!</definedName>
    <definedName name="hhhhjy" localSheetId="36">#REF!</definedName>
    <definedName name="hhhhjy" localSheetId="37">#REF!</definedName>
    <definedName name="hhhhjy" localSheetId="40">#REF!</definedName>
    <definedName name="hhhhjy" localSheetId="41">#REF!</definedName>
    <definedName name="hhhhjy" localSheetId="46">#REF!</definedName>
    <definedName name="hhhhjy" localSheetId="47">#REF!</definedName>
    <definedName name="hhhhjy" localSheetId="49">#REF!</definedName>
    <definedName name="hhhhjy" localSheetId="52">#REF!</definedName>
    <definedName name="hhhhjy" localSheetId="3">#REF!</definedName>
    <definedName name="hhhhjy" localSheetId="75">#REF!</definedName>
    <definedName name="hhhhjy" localSheetId="77">#REF!</definedName>
    <definedName name="hhhhjy" localSheetId="78">#REF!</definedName>
    <definedName name="hhhhjy" localSheetId="80">#REF!</definedName>
    <definedName name="hhhhjy" localSheetId="81">#REF!</definedName>
    <definedName name="hhhhjy" localSheetId="86">#REF!</definedName>
    <definedName name="hhhhjy" localSheetId="87">#REF!</definedName>
    <definedName name="hhhhjy" localSheetId="4">#REF!</definedName>
    <definedName name="hhhhjy" localSheetId="5">#REF!</definedName>
    <definedName name="hhhhjy" localSheetId="6">#REF!</definedName>
    <definedName name="hhhhjy" localSheetId="7">#REF!</definedName>
    <definedName name="hhhhjy" localSheetId="8">#REF!</definedName>
    <definedName name="hhhhjy" localSheetId="9">#REF!</definedName>
    <definedName name="hhhhjy">#REF!</definedName>
    <definedName name="hhhht" localSheetId="23">#REF!</definedName>
    <definedName name="hhhht" localSheetId="25">#REF!</definedName>
    <definedName name="hhhht" localSheetId="28">#REF!</definedName>
    <definedName name="hhhht" localSheetId="29">#REF!</definedName>
    <definedName name="hhhht" localSheetId="31">#REF!</definedName>
    <definedName name="hhhht" localSheetId="32">#REF!</definedName>
    <definedName name="hhhht" localSheetId="36">#REF!</definedName>
    <definedName name="hhhht" localSheetId="37">#REF!</definedName>
    <definedName name="hhhht" localSheetId="40">#REF!</definedName>
    <definedName name="hhhht" localSheetId="41">#REF!</definedName>
    <definedName name="hhhht" localSheetId="46">#REF!</definedName>
    <definedName name="hhhht" localSheetId="47">#REF!</definedName>
    <definedName name="hhhht" localSheetId="49">#REF!</definedName>
    <definedName name="hhhht" localSheetId="52">#REF!</definedName>
    <definedName name="hhhht" localSheetId="3">#REF!</definedName>
    <definedName name="hhhht" localSheetId="75">#REF!</definedName>
    <definedName name="hhhht" localSheetId="77">#REF!</definedName>
    <definedName name="hhhht" localSheetId="78">#REF!</definedName>
    <definedName name="hhhht" localSheetId="80">#REF!</definedName>
    <definedName name="hhhht" localSheetId="81">#REF!</definedName>
    <definedName name="hhhht" localSheetId="86">#REF!</definedName>
    <definedName name="hhhht" localSheetId="87">#REF!</definedName>
    <definedName name="hhhht" localSheetId="4">#REF!</definedName>
    <definedName name="hhhht" localSheetId="5">#REF!</definedName>
    <definedName name="hhhht" localSheetId="6">#REF!</definedName>
    <definedName name="hhhht" localSheetId="7">#REF!</definedName>
    <definedName name="hhhht" localSheetId="8">#REF!</definedName>
    <definedName name="hhhht" localSheetId="9">#REF!</definedName>
    <definedName name="hhhht">#REF!</definedName>
    <definedName name="hhjy" localSheetId="23">#REF!</definedName>
    <definedName name="hhjy" localSheetId="25">#REF!</definedName>
    <definedName name="hhjy" localSheetId="28">#REF!</definedName>
    <definedName name="hhjy" localSheetId="29">#REF!</definedName>
    <definedName name="hhjy" localSheetId="31">#REF!</definedName>
    <definedName name="hhjy" localSheetId="32">#REF!</definedName>
    <definedName name="hhjy" localSheetId="36">#REF!</definedName>
    <definedName name="hhjy" localSheetId="37">#REF!</definedName>
    <definedName name="hhjy" localSheetId="40">#REF!</definedName>
    <definedName name="hhjy" localSheetId="41">#REF!</definedName>
    <definedName name="hhjy" localSheetId="46">#REF!</definedName>
    <definedName name="hhjy" localSheetId="47">#REF!</definedName>
    <definedName name="hhjy" localSheetId="49">#REF!</definedName>
    <definedName name="hhjy" localSheetId="52">#REF!</definedName>
    <definedName name="hhjy" localSheetId="3">#REF!</definedName>
    <definedName name="hhjy" localSheetId="75">#REF!</definedName>
    <definedName name="hhjy" localSheetId="77">#REF!</definedName>
    <definedName name="hhjy" localSheetId="78">#REF!</definedName>
    <definedName name="hhjy" localSheetId="80">#REF!</definedName>
    <definedName name="hhjy" localSheetId="81">#REF!</definedName>
    <definedName name="hhjy" localSheetId="86">#REF!</definedName>
    <definedName name="hhjy" localSheetId="87">#REF!</definedName>
    <definedName name="hhjy" localSheetId="4">#REF!</definedName>
    <definedName name="hhjy" localSheetId="5">#REF!</definedName>
    <definedName name="hhjy" localSheetId="6">#REF!</definedName>
    <definedName name="hhjy" localSheetId="7">#REF!</definedName>
    <definedName name="hhjy" localSheetId="8">#REF!</definedName>
    <definedName name="hhjy" localSheetId="9">#REF!</definedName>
    <definedName name="hhjy">#REF!</definedName>
    <definedName name="hjg" localSheetId="23">#REF!</definedName>
    <definedName name="hjg" localSheetId="25">#REF!</definedName>
    <definedName name="hjg" localSheetId="28">#REF!</definedName>
    <definedName name="hjg" localSheetId="29">#REF!</definedName>
    <definedName name="hjg" localSheetId="31">#REF!</definedName>
    <definedName name="hjg" localSheetId="32">#REF!</definedName>
    <definedName name="hjg" localSheetId="36">#REF!</definedName>
    <definedName name="hjg" localSheetId="37">#REF!</definedName>
    <definedName name="hjg" localSheetId="40">#REF!</definedName>
    <definedName name="hjg" localSheetId="41">#REF!</definedName>
    <definedName name="hjg" localSheetId="46">#REF!</definedName>
    <definedName name="hjg" localSheetId="47">#REF!</definedName>
    <definedName name="hjg" localSheetId="49">#REF!</definedName>
    <definedName name="hjg" localSheetId="52">#REF!</definedName>
    <definedName name="hjg" localSheetId="3">#REF!</definedName>
    <definedName name="hjg" localSheetId="75">#REF!</definedName>
    <definedName name="hjg" localSheetId="77">#REF!</definedName>
    <definedName name="hjg" localSheetId="78">#REF!</definedName>
    <definedName name="hjg" localSheetId="80">#REF!</definedName>
    <definedName name="hjg" localSheetId="81">#REF!</definedName>
    <definedName name="hjg" localSheetId="86">#REF!</definedName>
    <definedName name="hjg" localSheetId="87">#REF!</definedName>
    <definedName name="hjg" localSheetId="4">#REF!</definedName>
    <definedName name="hjg" localSheetId="5">#REF!</definedName>
    <definedName name="hjg" localSheetId="6">#REF!</definedName>
    <definedName name="hjg" localSheetId="7">#REF!</definedName>
    <definedName name="hjg" localSheetId="8">#REF!</definedName>
    <definedName name="hjg" localSheetId="9">#REF!</definedName>
    <definedName name="hjg">#REF!</definedName>
    <definedName name="hjgy" localSheetId="23">#REF!</definedName>
    <definedName name="hjgy" localSheetId="25">#REF!</definedName>
    <definedName name="hjgy" localSheetId="28">#REF!</definedName>
    <definedName name="hjgy" localSheetId="29">#REF!</definedName>
    <definedName name="hjgy" localSheetId="31">#REF!</definedName>
    <definedName name="hjgy" localSheetId="32">#REF!</definedName>
    <definedName name="hjgy" localSheetId="36">#REF!</definedName>
    <definedName name="hjgy" localSheetId="37">#REF!</definedName>
    <definedName name="hjgy" localSheetId="40">#REF!</definedName>
    <definedName name="hjgy" localSheetId="41">#REF!</definedName>
    <definedName name="hjgy" localSheetId="46">#REF!</definedName>
    <definedName name="hjgy" localSheetId="47">#REF!</definedName>
    <definedName name="hjgy" localSheetId="49">#REF!</definedName>
    <definedName name="hjgy" localSheetId="52">#REF!</definedName>
    <definedName name="hjgy" localSheetId="3">#REF!</definedName>
    <definedName name="hjgy" localSheetId="75">#REF!</definedName>
    <definedName name="hjgy" localSheetId="77">#REF!</definedName>
    <definedName name="hjgy" localSheetId="78">#REF!</definedName>
    <definedName name="hjgy" localSheetId="80">#REF!</definedName>
    <definedName name="hjgy" localSheetId="81">#REF!</definedName>
    <definedName name="hjgy" localSheetId="86">#REF!</definedName>
    <definedName name="hjgy" localSheetId="87">#REF!</definedName>
    <definedName name="hjgy" localSheetId="4">#REF!</definedName>
    <definedName name="hjgy" localSheetId="5">#REF!</definedName>
    <definedName name="hjgy" localSheetId="6">#REF!</definedName>
    <definedName name="hjgy" localSheetId="7">#REF!</definedName>
    <definedName name="hjgy" localSheetId="8">#REF!</definedName>
    <definedName name="hjgy" localSheetId="9">#REF!</definedName>
    <definedName name="hjgy">#REF!</definedName>
    <definedName name="iii" localSheetId="0">#REF!</definedName>
    <definedName name="iii" localSheetId="23">#REF!</definedName>
    <definedName name="iii" localSheetId="25">#REF!</definedName>
    <definedName name="iii" localSheetId="28">#REF!</definedName>
    <definedName name="iii" localSheetId="29">#REF!</definedName>
    <definedName name="iii" localSheetId="31">#REF!</definedName>
    <definedName name="iii" localSheetId="32">#REF!</definedName>
    <definedName name="iii" localSheetId="1">#REF!</definedName>
    <definedName name="iii" localSheetId="33">#REF!</definedName>
    <definedName name="iii" localSheetId="34">#REF!</definedName>
    <definedName name="iii" localSheetId="35">#REF!</definedName>
    <definedName name="iii" localSheetId="36">#REF!</definedName>
    <definedName name="iii" localSheetId="37">#REF!</definedName>
    <definedName name="iii" localSheetId="38">#REF!</definedName>
    <definedName name="iii" localSheetId="39">#REF!</definedName>
    <definedName name="iii" localSheetId="40">#REF!</definedName>
    <definedName name="iii" localSheetId="41">#REF!</definedName>
    <definedName name="iii" localSheetId="42">#REF!</definedName>
    <definedName name="iii" localSheetId="46">#REF!</definedName>
    <definedName name="iii" localSheetId="47">#REF!</definedName>
    <definedName name="iii" localSheetId="49">#REF!</definedName>
    <definedName name="iii" localSheetId="52">#REF!</definedName>
    <definedName name="iii" localSheetId="58">#REF!</definedName>
    <definedName name="iii" localSheetId="59">#REF!</definedName>
    <definedName name="iii" localSheetId="2">#REF!</definedName>
    <definedName name="iii" localSheetId="3">#REF!</definedName>
    <definedName name="iii" localSheetId="75">#REF!</definedName>
    <definedName name="iii" localSheetId="77">#REF!</definedName>
    <definedName name="iii" localSheetId="78">#REF!</definedName>
    <definedName name="iii" localSheetId="80">#REF!</definedName>
    <definedName name="iii" localSheetId="81">#REF!</definedName>
    <definedName name="iii" localSheetId="86">#REF!</definedName>
    <definedName name="iii" localSheetId="87">#REF!</definedName>
    <definedName name="iii" localSheetId="4">#REF!</definedName>
    <definedName name="iii" localSheetId="5">#REF!</definedName>
    <definedName name="iii" localSheetId="6">#REF!</definedName>
    <definedName name="iii" localSheetId="7">#REF!</definedName>
    <definedName name="iii" localSheetId="8">#REF!</definedName>
    <definedName name="iii" localSheetId="9">#REF!</definedName>
    <definedName name="iii">#REF!</definedName>
    <definedName name="iiiii" localSheetId="23" hidden="1">#REF!</definedName>
    <definedName name="iiiii" localSheetId="25" hidden="1">#REF!</definedName>
    <definedName name="iiiii" localSheetId="28" hidden="1">#REF!</definedName>
    <definedName name="iiiii" localSheetId="29" hidden="1">#REF!</definedName>
    <definedName name="iiiii" localSheetId="31" hidden="1">#REF!</definedName>
    <definedName name="iiiii" localSheetId="32" hidden="1">#REF!</definedName>
    <definedName name="iiiii" localSheetId="36" hidden="1">#REF!</definedName>
    <definedName name="iiiii" localSheetId="37" hidden="1">#REF!</definedName>
    <definedName name="iiiii" localSheetId="40" hidden="1">#REF!</definedName>
    <definedName name="iiiii" localSheetId="41" hidden="1">#REF!</definedName>
    <definedName name="iiiii" localSheetId="46" hidden="1">#REF!</definedName>
    <definedName name="iiiii" localSheetId="47" hidden="1">#REF!</definedName>
    <definedName name="iiiii" localSheetId="49" hidden="1">#REF!</definedName>
    <definedName name="iiiii" localSheetId="52" hidden="1">#REF!</definedName>
    <definedName name="iiiii" localSheetId="3" hidden="1">#REF!</definedName>
    <definedName name="iiiii" localSheetId="75" hidden="1">#REF!</definedName>
    <definedName name="iiiii" localSheetId="77" hidden="1">#REF!</definedName>
    <definedName name="iiiii" localSheetId="78" hidden="1">#REF!</definedName>
    <definedName name="iiiii" localSheetId="80" hidden="1">#REF!</definedName>
    <definedName name="iiiii" localSheetId="81" hidden="1">#REF!</definedName>
    <definedName name="iiiii" localSheetId="86" hidden="1">#REF!</definedName>
    <definedName name="iiiii" localSheetId="87" hidden="1">#REF!</definedName>
    <definedName name="iiiii" localSheetId="4" hidden="1">#REF!</definedName>
    <definedName name="iiiii" localSheetId="5" hidden="1">#REF!</definedName>
    <definedName name="iiiii" localSheetId="6" hidden="1">#REF!</definedName>
    <definedName name="iiiii" localSheetId="7" hidden="1">#REF!</definedName>
    <definedName name="iiiii" localSheetId="8" hidden="1">#REF!</definedName>
    <definedName name="iiiii" localSheetId="9" hidden="1">#REF!</definedName>
    <definedName name="iiiii" hidden="1">#REF!</definedName>
    <definedName name="j" localSheetId="0">#REF!</definedName>
    <definedName name="j" localSheetId="23">#REF!</definedName>
    <definedName name="j" localSheetId="25">#REF!</definedName>
    <definedName name="j" localSheetId="28">#REF!</definedName>
    <definedName name="j" localSheetId="29">#REF!</definedName>
    <definedName name="j" localSheetId="31">#REF!</definedName>
    <definedName name="j" localSheetId="32">#REF!</definedName>
    <definedName name="j" localSheetId="1">#REF!</definedName>
    <definedName name="j" localSheetId="33">#REF!</definedName>
    <definedName name="j" localSheetId="34">#REF!</definedName>
    <definedName name="j" localSheetId="35">#REF!</definedName>
    <definedName name="j" localSheetId="36">#REF!</definedName>
    <definedName name="j" localSheetId="37">#REF!</definedName>
    <definedName name="j" localSheetId="38">#REF!</definedName>
    <definedName name="j" localSheetId="39">#REF!</definedName>
    <definedName name="j" localSheetId="40">#REF!</definedName>
    <definedName name="j" localSheetId="41">#REF!</definedName>
    <definedName name="j" localSheetId="42">#REF!</definedName>
    <definedName name="j" localSheetId="46">#REF!</definedName>
    <definedName name="j" localSheetId="47">#REF!</definedName>
    <definedName name="j" localSheetId="49">#REF!</definedName>
    <definedName name="j" localSheetId="52">#REF!</definedName>
    <definedName name="j" localSheetId="58">#REF!</definedName>
    <definedName name="j" localSheetId="59">#REF!</definedName>
    <definedName name="j" localSheetId="2">#REF!</definedName>
    <definedName name="j" localSheetId="3">#REF!</definedName>
    <definedName name="j" localSheetId="75">#REF!</definedName>
    <definedName name="j" localSheetId="77">#REF!</definedName>
    <definedName name="j" localSheetId="78">#REF!</definedName>
    <definedName name="j" localSheetId="80">#REF!</definedName>
    <definedName name="j" localSheetId="81">#REF!</definedName>
    <definedName name="j" localSheetId="86">#REF!</definedName>
    <definedName name="j" localSheetId="87">#REF!</definedName>
    <definedName name="j" localSheetId="4">#REF!</definedName>
    <definedName name="j" localSheetId="5">#REF!</definedName>
    <definedName name="j" localSheetId="6">#REF!</definedName>
    <definedName name="j" localSheetId="7">#REF!</definedName>
    <definedName name="j" localSheetId="8">#REF!</definedName>
    <definedName name="j" localSheetId="9">#REF!</definedName>
    <definedName name="j">#REF!</definedName>
    <definedName name="jjj" localSheetId="23">#REF!</definedName>
    <definedName name="jjj" localSheetId="25">#REF!</definedName>
    <definedName name="jjj" localSheetId="28">#REF!</definedName>
    <definedName name="jjj" localSheetId="29">#REF!</definedName>
    <definedName name="jjj" localSheetId="31">#REF!</definedName>
    <definedName name="jjj" localSheetId="32">#REF!</definedName>
    <definedName name="jjj" localSheetId="36">#REF!</definedName>
    <definedName name="jjj" localSheetId="37">#REF!</definedName>
    <definedName name="jjj" localSheetId="40">#REF!</definedName>
    <definedName name="jjj" localSheetId="41">#REF!</definedName>
    <definedName name="jjj" localSheetId="46">#REF!</definedName>
    <definedName name="jjj" localSheetId="47">#REF!</definedName>
    <definedName name="jjj" localSheetId="49">#REF!</definedName>
    <definedName name="jjj" localSheetId="52">#REF!</definedName>
    <definedName name="jjj" localSheetId="3">#REF!</definedName>
    <definedName name="jjj" localSheetId="75">#REF!</definedName>
    <definedName name="jjj" localSheetId="77">#REF!</definedName>
    <definedName name="jjj" localSheetId="78">#REF!</definedName>
    <definedName name="jjj" localSheetId="80">#REF!</definedName>
    <definedName name="jjj" localSheetId="81">#REF!</definedName>
    <definedName name="jjj" localSheetId="86">#REF!</definedName>
    <definedName name="jjj" localSheetId="87">#REF!</definedName>
    <definedName name="jjj" localSheetId="4">#REF!</definedName>
    <definedName name="jjj" localSheetId="5">#REF!</definedName>
    <definedName name="jjj" localSheetId="6">#REF!</definedName>
    <definedName name="jjj" localSheetId="7">#REF!</definedName>
    <definedName name="jjj" localSheetId="8">#REF!</definedName>
    <definedName name="jjj" localSheetId="9">#REF!</definedName>
    <definedName name="jjj">#REF!</definedName>
    <definedName name="jjjt" localSheetId="23">#REF!</definedName>
    <definedName name="jjjt" localSheetId="25">#REF!</definedName>
    <definedName name="jjjt" localSheetId="28">#REF!</definedName>
    <definedName name="jjjt" localSheetId="29">#REF!</definedName>
    <definedName name="jjjt" localSheetId="31">#REF!</definedName>
    <definedName name="jjjt" localSheetId="32">#REF!</definedName>
    <definedName name="jjjt" localSheetId="36">#REF!</definedName>
    <definedName name="jjjt" localSheetId="37">#REF!</definedName>
    <definedName name="jjjt" localSheetId="40">#REF!</definedName>
    <definedName name="jjjt" localSheetId="41">#REF!</definedName>
    <definedName name="jjjt" localSheetId="46">#REF!</definedName>
    <definedName name="jjjt" localSheetId="47">#REF!</definedName>
    <definedName name="jjjt" localSheetId="49">#REF!</definedName>
    <definedName name="jjjt" localSheetId="52">#REF!</definedName>
    <definedName name="jjjt" localSheetId="3">#REF!</definedName>
    <definedName name="jjjt" localSheetId="75">#REF!</definedName>
    <definedName name="jjjt" localSheetId="77">#REF!</definedName>
    <definedName name="jjjt" localSheetId="78">#REF!</definedName>
    <definedName name="jjjt" localSheetId="80">#REF!</definedName>
    <definedName name="jjjt" localSheetId="81">#REF!</definedName>
    <definedName name="jjjt" localSheetId="86">#REF!</definedName>
    <definedName name="jjjt" localSheetId="87">#REF!</definedName>
    <definedName name="jjjt" localSheetId="4">#REF!</definedName>
    <definedName name="jjjt" localSheetId="5">#REF!</definedName>
    <definedName name="jjjt" localSheetId="6">#REF!</definedName>
    <definedName name="jjjt" localSheetId="7">#REF!</definedName>
    <definedName name="jjjt" localSheetId="8">#REF!</definedName>
    <definedName name="jjjt" localSheetId="9">#REF!</definedName>
    <definedName name="jjjt">#REF!</definedName>
    <definedName name="jjjtg" localSheetId="23">#REF!</definedName>
    <definedName name="jjjtg" localSheetId="25">#REF!</definedName>
    <definedName name="jjjtg" localSheetId="28">#REF!</definedName>
    <definedName name="jjjtg" localSheetId="29">#REF!</definedName>
    <definedName name="jjjtg" localSheetId="31">#REF!</definedName>
    <definedName name="jjjtg" localSheetId="32">#REF!</definedName>
    <definedName name="jjjtg" localSheetId="36">#REF!</definedName>
    <definedName name="jjjtg" localSheetId="37">#REF!</definedName>
    <definedName name="jjjtg" localSheetId="40">#REF!</definedName>
    <definedName name="jjjtg" localSheetId="41">#REF!</definedName>
    <definedName name="jjjtg" localSheetId="46">#REF!</definedName>
    <definedName name="jjjtg" localSheetId="47">#REF!</definedName>
    <definedName name="jjjtg" localSheetId="49">#REF!</definedName>
    <definedName name="jjjtg" localSheetId="52">#REF!</definedName>
    <definedName name="jjjtg" localSheetId="3">#REF!</definedName>
    <definedName name="jjjtg" localSheetId="75">#REF!</definedName>
    <definedName name="jjjtg" localSheetId="77">#REF!</definedName>
    <definedName name="jjjtg" localSheetId="78">#REF!</definedName>
    <definedName name="jjjtg" localSheetId="80">#REF!</definedName>
    <definedName name="jjjtg" localSheetId="81">#REF!</definedName>
    <definedName name="jjjtg" localSheetId="86">#REF!</definedName>
    <definedName name="jjjtg" localSheetId="87">#REF!</definedName>
    <definedName name="jjjtg" localSheetId="4">#REF!</definedName>
    <definedName name="jjjtg" localSheetId="5">#REF!</definedName>
    <definedName name="jjjtg" localSheetId="6">#REF!</definedName>
    <definedName name="jjjtg" localSheetId="7">#REF!</definedName>
    <definedName name="jjjtg" localSheetId="8">#REF!</definedName>
    <definedName name="jjjtg" localSheetId="9">#REF!</definedName>
    <definedName name="jjjtg">#REF!</definedName>
    <definedName name="jjju" localSheetId="23">#REF!</definedName>
    <definedName name="jjju" localSheetId="25">#REF!</definedName>
    <definedName name="jjju" localSheetId="28">#REF!</definedName>
    <definedName name="jjju" localSheetId="29">#REF!</definedName>
    <definedName name="jjju" localSheetId="31">#REF!</definedName>
    <definedName name="jjju" localSheetId="32">#REF!</definedName>
    <definedName name="jjju" localSheetId="36">#REF!</definedName>
    <definedName name="jjju" localSheetId="37">#REF!</definedName>
    <definedName name="jjju" localSheetId="40">#REF!</definedName>
    <definedName name="jjju" localSheetId="41">#REF!</definedName>
    <definedName name="jjju" localSheetId="46">#REF!</definedName>
    <definedName name="jjju" localSheetId="47">#REF!</definedName>
    <definedName name="jjju" localSheetId="49">#REF!</definedName>
    <definedName name="jjju" localSheetId="52">#REF!</definedName>
    <definedName name="jjju" localSheetId="3">#REF!</definedName>
    <definedName name="jjju" localSheetId="75">#REF!</definedName>
    <definedName name="jjju" localSheetId="77">#REF!</definedName>
    <definedName name="jjju" localSheetId="78">#REF!</definedName>
    <definedName name="jjju" localSheetId="80">#REF!</definedName>
    <definedName name="jjju" localSheetId="81">#REF!</definedName>
    <definedName name="jjju" localSheetId="86">#REF!</definedName>
    <definedName name="jjju" localSheetId="87">#REF!</definedName>
    <definedName name="jjju" localSheetId="4">#REF!</definedName>
    <definedName name="jjju" localSheetId="5">#REF!</definedName>
    <definedName name="jjju" localSheetId="6">#REF!</definedName>
    <definedName name="jjju" localSheetId="7">#REF!</definedName>
    <definedName name="jjju" localSheetId="8">#REF!</definedName>
    <definedName name="jjju" localSheetId="9">#REF!</definedName>
    <definedName name="jjju">#REF!</definedName>
    <definedName name="jjjy" localSheetId="23">#REF!</definedName>
    <definedName name="jjjy" localSheetId="25">#REF!</definedName>
    <definedName name="jjjy" localSheetId="28">#REF!</definedName>
    <definedName name="jjjy" localSheetId="29">#REF!</definedName>
    <definedName name="jjjy" localSheetId="31">#REF!</definedName>
    <definedName name="jjjy" localSheetId="32">#REF!</definedName>
    <definedName name="jjjy" localSheetId="36">#REF!</definedName>
    <definedName name="jjjy" localSheetId="37">#REF!</definedName>
    <definedName name="jjjy" localSheetId="40">#REF!</definedName>
    <definedName name="jjjy" localSheetId="41">#REF!</definedName>
    <definedName name="jjjy" localSheetId="46">#REF!</definedName>
    <definedName name="jjjy" localSheetId="47">#REF!</definedName>
    <definedName name="jjjy" localSheetId="49">#REF!</definedName>
    <definedName name="jjjy" localSheetId="52">#REF!</definedName>
    <definedName name="jjjy" localSheetId="3">#REF!</definedName>
    <definedName name="jjjy" localSheetId="75">#REF!</definedName>
    <definedName name="jjjy" localSheetId="77">#REF!</definedName>
    <definedName name="jjjy" localSheetId="78">#REF!</definedName>
    <definedName name="jjjy" localSheetId="80">#REF!</definedName>
    <definedName name="jjjy" localSheetId="81">#REF!</definedName>
    <definedName name="jjjy" localSheetId="86">#REF!</definedName>
    <definedName name="jjjy" localSheetId="87">#REF!</definedName>
    <definedName name="jjjy" localSheetId="4">#REF!</definedName>
    <definedName name="jjjy" localSheetId="5">#REF!</definedName>
    <definedName name="jjjy" localSheetId="6">#REF!</definedName>
    <definedName name="jjjy" localSheetId="7">#REF!</definedName>
    <definedName name="jjjy" localSheetId="8">#REF!</definedName>
    <definedName name="jjjy" localSheetId="9">#REF!</definedName>
    <definedName name="jjjy">#REF!</definedName>
    <definedName name="johor" localSheetId="0" hidden="1">'[12]7.6'!#REF!</definedName>
    <definedName name="johor" localSheetId="23" hidden="1">'[8]7.6'!#REF!</definedName>
    <definedName name="johor" localSheetId="25" hidden="1">'[12]7.6'!#REF!</definedName>
    <definedName name="johor" localSheetId="28" hidden="1">'[12]7.6'!#REF!</definedName>
    <definedName name="johor" localSheetId="29" hidden="1">'[12]7.6'!#REF!</definedName>
    <definedName name="johor" localSheetId="31" hidden="1">'[12]7.6'!#REF!</definedName>
    <definedName name="johor" localSheetId="32" hidden="1">'[12]7.6'!#REF!</definedName>
    <definedName name="johor" localSheetId="1" hidden="1">'[12]7.6'!#REF!</definedName>
    <definedName name="johor" localSheetId="33" hidden="1">'[12]7.6'!#REF!</definedName>
    <definedName name="johor" localSheetId="34" hidden="1">'[12]7.6'!#REF!</definedName>
    <definedName name="johor" localSheetId="35" hidden="1">'[12]7.6'!#REF!</definedName>
    <definedName name="johor" localSheetId="36" hidden="1">'[12]7.6'!#REF!</definedName>
    <definedName name="johor" localSheetId="37" hidden="1">'[12]7.6'!#REF!</definedName>
    <definedName name="johor" localSheetId="38" hidden="1">'[12]7.6'!#REF!</definedName>
    <definedName name="johor" localSheetId="39" hidden="1">'[12]7.6'!#REF!</definedName>
    <definedName name="johor" localSheetId="40" hidden="1">'[12]7.6'!#REF!</definedName>
    <definedName name="johor" localSheetId="41" hidden="1">'[12]7.6'!#REF!</definedName>
    <definedName name="johor" localSheetId="42" hidden="1">'[12]7.6'!#REF!</definedName>
    <definedName name="johor" localSheetId="46" hidden="1">'[12]7.6'!#REF!</definedName>
    <definedName name="johor" localSheetId="47" hidden="1">'[12]7.6'!#REF!</definedName>
    <definedName name="johor" localSheetId="49" hidden="1">'[12]7.6'!#REF!</definedName>
    <definedName name="johor" localSheetId="52" hidden="1">'[12]7.6'!#REF!</definedName>
    <definedName name="johor" localSheetId="58" hidden="1">'[8]7.6'!#REF!</definedName>
    <definedName name="johor" localSheetId="59" hidden="1">'[8]7.6'!#REF!</definedName>
    <definedName name="johor" localSheetId="2" hidden="1">'[12]7.6'!#REF!</definedName>
    <definedName name="johor" localSheetId="3" hidden="1">'[12]7.6'!#REF!</definedName>
    <definedName name="johor" localSheetId="75" hidden="1">'[13]7.6'!#REF!</definedName>
    <definedName name="johor" localSheetId="77" hidden="1">'[12]7.6'!#REF!</definedName>
    <definedName name="johor" localSheetId="78" hidden="1">'[12]7.6'!#REF!</definedName>
    <definedName name="johor" localSheetId="80" hidden="1">'[12]7.6'!#REF!</definedName>
    <definedName name="johor" localSheetId="81" hidden="1">'[12]7.6'!#REF!</definedName>
    <definedName name="johor" localSheetId="86" hidden="1">'[8]7.6'!#REF!</definedName>
    <definedName name="johor" localSheetId="87" hidden="1">'[8]7.6'!#REF!</definedName>
    <definedName name="johor" localSheetId="4" hidden="1">'[12]7.6'!#REF!</definedName>
    <definedName name="johor" localSheetId="5" hidden="1">'[12]7.6'!#REF!</definedName>
    <definedName name="johor" localSheetId="6" hidden="1">'[12]7.6'!#REF!</definedName>
    <definedName name="johor" localSheetId="7" hidden="1">'[12]7.6'!#REF!</definedName>
    <definedName name="johor" localSheetId="8" hidden="1">'[12]7.6'!#REF!</definedName>
    <definedName name="johor" localSheetId="9" hidden="1">'[12]7.6'!#REF!</definedName>
    <definedName name="johor" hidden="1">'[12]7.6'!#REF!</definedName>
    <definedName name="JOHOR1" localSheetId="0" hidden="1">'[14]4.9'!#REF!</definedName>
    <definedName name="JOHOR1" localSheetId="23" hidden="1">'[15]4.9'!#REF!</definedName>
    <definedName name="JOHOR1" localSheetId="25" hidden="1">'[14]4.9'!#REF!</definedName>
    <definedName name="JOHOR1" localSheetId="28" hidden="1">'[14]4.9'!#REF!</definedName>
    <definedName name="JOHOR1" localSheetId="29" hidden="1">'[14]4.9'!#REF!</definedName>
    <definedName name="JOHOR1" localSheetId="31" hidden="1">'[14]4.9'!#REF!</definedName>
    <definedName name="JOHOR1" localSheetId="32" hidden="1">'[14]4.9'!#REF!</definedName>
    <definedName name="JOHOR1" localSheetId="1" hidden="1">'[14]4.9'!#REF!</definedName>
    <definedName name="JOHOR1" localSheetId="33" hidden="1">'[14]4.9'!#REF!</definedName>
    <definedName name="JOHOR1" localSheetId="34" hidden="1">'[14]4.9'!#REF!</definedName>
    <definedName name="JOHOR1" localSheetId="35" hidden="1">'[14]4.9'!#REF!</definedName>
    <definedName name="JOHOR1" localSheetId="36" hidden="1">'[14]4.9'!#REF!</definedName>
    <definedName name="JOHOR1" localSheetId="37" hidden="1">'[14]4.9'!#REF!</definedName>
    <definedName name="JOHOR1" localSheetId="38" hidden="1">'[14]4.9'!#REF!</definedName>
    <definedName name="JOHOR1" localSheetId="39" hidden="1">'[14]4.9'!#REF!</definedName>
    <definedName name="JOHOR1" localSheetId="40" hidden="1">'[14]4.9'!#REF!</definedName>
    <definedName name="JOHOR1" localSheetId="41" hidden="1">'[14]4.9'!#REF!</definedName>
    <definedName name="JOHOR1" localSheetId="42" hidden="1">'[14]4.9'!#REF!</definedName>
    <definedName name="JOHOR1" localSheetId="46" hidden="1">'[14]4.9'!#REF!</definedName>
    <definedName name="JOHOR1" localSheetId="47" hidden="1">'[14]4.9'!#REF!</definedName>
    <definedName name="JOHOR1" localSheetId="49" hidden="1">'[14]4.9'!#REF!</definedName>
    <definedName name="JOHOR1" localSheetId="52" hidden="1">'[14]4.9'!#REF!</definedName>
    <definedName name="JOHOR1" localSheetId="58" hidden="1">'[15]4.9'!#REF!</definedName>
    <definedName name="JOHOR1" localSheetId="59" hidden="1">'[15]4.9'!#REF!</definedName>
    <definedName name="JOHOR1" localSheetId="2" hidden="1">'[14]4.9'!#REF!</definedName>
    <definedName name="JOHOR1" localSheetId="3" hidden="1">'[14]4.9'!#REF!</definedName>
    <definedName name="JOHOR1" localSheetId="75" hidden="1">'[16]4.9'!#REF!</definedName>
    <definedName name="JOHOR1" localSheetId="77" hidden="1">'[14]4.9'!#REF!</definedName>
    <definedName name="JOHOR1" localSheetId="78" hidden="1">'[14]4.9'!#REF!</definedName>
    <definedName name="JOHOR1" localSheetId="80" hidden="1">'[14]4.9'!#REF!</definedName>
    <definedName name="JOHOR1" localSheetId="81" hidden="1">'[14]4.9'!#REF!</definedName>
    <definedName name="JOHOR1" localSheetId="86" hidden="1">'[15]4.9'!#REF!</definedName>
    <definedName name="JOHOR1" localSheetId="87" hidden="1">'[15]4.9'!#REF!</definedName>
    <definedName name="JOHOR1" localSheetId="4" hidden="1">'[14]4.9'!#REF!</definedName>
    <definedName name="JOHOR1" localSheetId="5" hidden="1">'[14]4.9'!#REF!</definedName>
    <definedName name="JOHOR1" localSheetId="6" hidden="1">'[14]4.9'!#REF!</definedName>
    <definedName name="JOHOR1" localSheetId="7" hidden="1">'[14]4.9'!#REF!</definedName>
    <definedName name="JOHOR1" localSheetId="8" hidden="1">'[14]4.9'!#REF!</definedName>
    <definedName name="JOHOR1" localSheetId="9" hidden="1">'[14]4.9'!#REF!</definedName>
    <definedName name="JOHOR1" hidden="1">'[14]4.9'!#REF!</definedName>
    <definedName name="k" localSheetId="0">#REF!</definedName>
    <definedName name="k" localSheetId="17" hidden="1">#REF!</definedName>
    <definedName name="k" localSheetId="18" hidden="1">#REF!</definedName>
    <definedName name="k" localSheetId="19" hidden="1">#REF!</definedName>
    <definedName name="k" localSheetId="20" hidden="1">#REF!</definedName>
    <definedName name="k" localSheetId="21" hidden="1">#REF!</definedName>
    <definedName name="k" localSheetId="22" hidden="1">#REF!</definedName>
    <definedName name="k" localSheetId="23" hidden="1">#REF!</definedName>
    <definedName name="k" localSheetId="24" hidden="1">#REF!</definedName>
    <definedName name="k" localSheetId="25" hidden="1">#REF!</definedName>
    <definedName name="k" localSheetId="26" hidden="1">#REF!</definedName>
    <definedName name="k" localSheetId="27" hidden="1">#REF!</definedName>
    <definedName name="k" localSheetId="28" hidden="1">#REF!</definedName>
    <definedName name="k" localSheetId="29" hidden="1">#REF!</definedName>
    <definedName name="k" localSheetId="31" hidden="1">#REF!</definedName>
    <definedName name="k" localSheetId="32" hidden="1">#REF!</definedName>
    <definedName name="k" localSheetId="1">#REF!</definedName>
    <definedName name="k" localSheetId="33">#REF!</definedName>
    <definedName name="k" localSheetId="34">#REF!</definedName>
    <definedName name="k" localSheetId="35">#REF!</definedName>
    <definedName name="k" localSheetId="36">#REF!</definedName>
    <definedName name="k" localSheetId="37">#REF!</definedName>
    <definedName name="k" localSheetId="38">#REF!</definedName>
    <definedName name="k" localSheetId="39">#REF!</definedName>
    <definedName name="k" localSheetId="40">#REF!</definedName>
    <definedName name="k" localSheetId="41">#REF!</definedName>
    <definedName name="k" localSheetId="42">#REF!</definedName>
    <definedName name="k" localSheetId="43" hidden="1">#REF!</definedName>
    <definedName name="k" localSheetId="46" hidden="1">#REF!</definedName>
    <definedName name="k" localSheetId="47" hidden="1">#REF!</definedName>
    <definedName name="k" localSheetId="49" hidden="1">#REF!</definedName>
    <definedName name="k" localSheetId="52" hidden="1">#REF!</definedName>
    <definedName name="k" localSheetId="58">#REF!</definedName>
    <definedName name="k" localSheetId="59">#REF!</definedName>
    <definedName name="k" localSheetId="2">#REF!</definedName>
    <definedName name="k" localSheetId="3">#REF!</definedName>
    <definedName name="k" localSheetId="75">#REF!</definedName>
    <definedName name="k" localSheetId="77">#REF!</definedName>
    <definedName name="k" localSheetId="78">#REF!</definedName>
    <definedName name="k" localSheetId="80">#REF!</definedName>
    <definedName name="k" localSheetId="81">#REF!</definedName>
    <definedName name="k" localSheetId="86">#REF!</definedName>
    <definedName name="k" localSheetId="87">#REF!</definedName>
    <definedName name="k" localSheetId="4">#REF!</definedName>
    <definedName name="k" localSheetId="88" hidden="1">#REF!</definedName>
    <definedName name="k" localSheetId="5">#REF!</definedName>
    <definedName name="k" localSheetId="6">#REF!</definedName>
    <definedName name="k" localSheetId="7">#REF!</definedName>
    <definedName name="k" localSheetId="8">#REF!</definedName>
    <definedName name="k" localSheetId="9">#REF!</definedName>
    <definedName name="k" localSheetId="13" hidden="1">#REF!</definedName>
    <definedName name="k" localSheetId="14" hidden="1">#REF!</definedName>
    <definedName name="k" localSheetId="16" hidden="1">#REF!</definedName>
    <definedName name="k" hidden="1">#REF!</definedName>
    <definedName name="kk" localSheetId="23">#REF!</definedName>
    <definedName name="kk" localSheetId="25">#REF!</definedName>
    <definedName name="kk" localSheetId="28">#REF!</definedName>
    <definedName name="kk" localSheetId="29">#REF!</definedName>
    <definedName name="kk" localSheetId="31">#REF!</definedName>
    <definedName name="kk" localSheetId="32">#REF!</definedName>
    <definedName name="kk" localSheetId="36">#REF!</definedName>
    <definedName name="kk" localSheetId="37">#REF!</definedName>
    <definedName name="kk" localSheetId="40">#REF!</definedName>
    <definedName name="kk" localSheetId="41">#REF!</definedName>
    <definedName name="kk" localSheetId="46">#REF!</definedName>
    <definedName name="kk" localSheetId="47">#REF!</definedName>
    <definedName name="kk" localSheetId="49">#REF!</definedName>
    <definedName name="kk" localSheetId="52">#REF!</definedName>
    <definedName name="kk" localSheetId="3">#REF!</definedName>
    <definedName name="kk" localSheetId="75">#REF!</definedName>
    <definedName name="kk" localSheetId="77">#REF!</definedName>
    <definedName name="kk" localSheetId="78">#REF!</definedName>
    <definedName name="kk" localSheetId="80">#REF!</definedName>
    <definedName name="kk" localSheetId="81">#REF!</definedName>
    <definedName name="kk" localSheetId="86">#REF!</definedName>
    <definedName name="kk" localSheetId="87">#REF!</definedName>
    <definedName name="kk" localSheetId="4">#REF!</definedName>
    <definedName name="kk" localSheetId="5">#REF!</definedName>
    <definedName name="kk" localSheetId="6">#REF!</definedName>
    <definedName name="kk" localSheetId="7">#REF!</definedName>
    <definedName name="kk" localSheetId="8">#REF!</definedName>
    <definedName name="kk" localSheetId="9">#REF!</definedName>
    <definedName name="kk">#REF!</definedName>
    <definedName name="Kod_01" localSheetId="0">#REF!</definedName>
    <definedName name="Kod_01" localSheetId="23">#REF!</definedName>
    <definedName name="Kod_01" localSheetId="25">#REF!</definedName>
    <definedName name="Kod_01" localSheetId="28">#REF!</definedName>
    <definedName name="Kod_01" localSheetId="29">#REF!</definedName>
    <definedName name="Kod_01" localSheetId="31">#REF!</definedName>
    <definedName name="Kod_01" localSheetId="32">#REF!</definedName>
    <definedName name="Kod_01" localSheetId="1">#REF!</definedName>
    <definedName name="Kod_01" localSheetId="33">#REF!</definedName>
    <definedName name="Kod_01" localSheetId="34">#REF!</definedName>
    <definedName name="Kod_01" localSheetId="35">#REF!</definedName>
    <definedName name="Kod_01" localSheetId="36">#REF!</definedName>
    <definedName name="Kod_01" localSheetId="37">#REF!</definedName>
    <definedName name="Kod_01" localSheetId="38">#REF!</definedName>
    <definedName name="Kod_01" localSheetId="39">#REF!</definedName>
    <definedName name="Kod_01" localSheetId="40">#REF!</definedName>
    <definedName name="Kod_01" localSheetId="41">#REF!</definedName>
    <definedName name="Kod_01" localSheetId="42">#REF!</definedName>
    <definedName name="Kod_01" localSheetId="46">#REF!</definedName>
    <definedName name="Kod_01" localSheetId="47">#REF!</definedName>
    <definedName name="Kod_01" localSheetId="49">#REF!</definedName>
    <definedName name="Kod_01" localSheetId="52">#REF!</definedName>
    <definedName name="Kod_01" localSheetId="58">#REF!</definedName>
    <definedName name="Kod_01" localSheetId="59">#REF!</definedName>
    <definedName name="Kod_01" localSheetId="2">#REF!</definedName>
    <definedName name="Kod_01" localSheetId="3">#REF!</definedName>
    <definedName name="Kod_01" localSheetId="75">#REF!</definedName>
    <definedName name="Kod_01" localSheetId="77">#REF!</definedName>
    <definedName name="Kod_01" localSheetId="78">#REF!</definedName>
    <definedName name="Kod_01" localSheetId="80">#REF!</definedName>
    <definedName name="Kod_01" localSheetId="81">#REF!</definedName>
    <definedName name="Kod_01" localSheetId="86">#REF!</definedName>
    <definedName name="Kod_01" localSheetId="87">#REF!</definedName>
    <definedName name="Kod_01" localSheetId="4">#REF!</definedName>
    <definedName name="Kod_01" localSheetId="5">#REF!</definedName>
    <definedName name="Kod_01" localSheetId="6">#REF!</definedName>
    <definedName name="Kod_01" localSheetId="7">#REF!</definedName>
    <definedName name="Kod_01" localSheetId="8">#REF!</definedName>
    <definedName name="Kod_01" localSheetId="9">#REF!</definedName>
    <definedName name="Kod_01">#REF!</definedName>
    <definedName name="l" localSheetId="0" hidden="1">#REF!</definedName>
    <definedName name="l" localSheetId="17" hidden="1">#REF!</definedName>
    <definedName name="l" localSheetId="18" hidden="1">#REF!</definedName>
    <definedName name="l" localSheetId="19" hidden="1">#REF!</definedName>
    <definedName name="l" localSheetId="20" hidden="1">#REF!</definedName>
    <definedName name="l" localSheetId="21" hidden="1">#REF!</definedName>
    <definedName name="l" localSheetId="22" hidden="1">#REF!</definedName>
    <definedName name="l" localSheetId="23" hidden="1">#REF!</definedName>
    <definedName name="l" localSheetId="24" hidden="1">#REF!</definedName>
    <definedName name="l" localSheetId="25" hidden="1">#REF!</definedName>
    <definedName name="l" localSheetId="26" hidden="1">#REF!</definedName>
    <definedName name="l" localSheetId="27" hidden="1">#REF!</definedName>
    <definedName name="l" localSheetId="28" hidden="1">#REF!</definedName>
    <definedName name="l" localSheetId="29" hidden="1">#REF!</definedName>
    <definedName name="l" localSheetId="31" hidden="1">#REF!</definedName>
    <definedName name="l" localSheetId="32" hidden="1">#REF!</definedName>
    <definedName name="l" localSheetId="1" hidden="1">#REF!</definedName>
    <definedName name="l" localSheetId="36" hidden="1">#REF!</definedName>
    <definedName name="l" localSheetId="37" hidden="1">#REF!</definedName>
    <definedName name="l" localSheetId="40" hidden="1">#REF!</definedName>
    <definedName name="l" localSheetId="41" hidden="1">#REF!</definedName>
    <definedName name="l" localSheetId="43" hidden="1">#REF!</definedName>
    <definedName name="l" localSheetId="46" hidden="1">#REF!</definedName>
    <definedName name="l" localSheetId="47" hidden="1">#REF!</definedName>
    <definedName name="l" localSheetId="49" hidden="1">#REF!</definedName>
    <definedName name="l" localSheetId="52" hidden="1">#REF!</definedName>
    <definedName name="l" localSheetId="58" hidden="1">#REF!</definedName>
    <definedName name="l" localSheetId="59" hidden="1">#REF!</definedName>
    <definedName name="l" localSheetId="62" hidden="1">#REF!</definedName>
    <definedName name="l" localSheetId="3" hidden="1">#REF!</definedName>
    <definedName name="l" localSheetId="75" hidden="1">#REF!</definedName>
    <definedName name="l" localSheetId="77" hidden="1">#REF!</definedName>
    <definedName name="l" localSheetId="78" hidden="1">#REF!</definedName>
    <definedName name="l" localSheetId="80" hidden="1">#REF!</definedName>
    <definedName name="l" localSheetId="81" hidden="1">#REF!</definedName>
    <definedName name="l" localSheetId="86" hidden="1">#REF!</definedName>
    <definedName name="l" localSheetId="87" hidden="1">#REF!</definedName>
    <definedName name="l" localSheetId="4" hidden="1">#REF!</definedName>
    <definedName name="l" localSheetId="88" hidden="1">#REF!</definedName>
    <definedName name="l" localSheetId="5" hidden="1">#REF!</definedName>
    <definedName name="l" localSheetId="6" hidden="1">#REF!</definedName>
    <definedName name="l" localSheetId="7" hidden="1">#REF!</definedName>
    <definedName name="l" localSheetId="8" hidden="1">#REF!</definedName>
    <definedName name="l" localSheetId="9" hidden="1">#REF!</definedName>
    <definedName name="l" localSheetId="13" hidden="1">#REF!</definedName>
    <definedName name="l" localSheetId="14" hidden="1">#REF!</definedName>
    <definedName name="l" localSheetId="16" hidden="1">#REF!</definedName>
    <definedName name="l" hidden="1">#REF!</definedName>
    <definedName name="LINK_BORONG" localSheetId="0">#REF!</definedName>
    <definedName name="LINK_BORONG" localSheetId="23">#REF!</definedName>
    <definedName name="LINK_BORONG" localSheetId="25">#REF!</definedName>
    <definedName name="LINK_BORONG" localSheetId="28">#REF!</definedName>
    <definedName name="LINK_BORONG" localSheetId="29">#REF!</definedName>
    <definedName name="LINK_BORONG" localSheetId="31">#REF!</definedName>
    <definedName name="LINK_BORONG" localSheetId="32">#REF!</definedName>
    <definedName name="LINK_BORONG" localSheetId="1">#REF!</definedName>
    <definedName name="LINK_BORONG" localSheetId="33">#REF!</definedName>
    <definedName name="LINK_BORONG" localSheetId="34">#REF!</definedName>
    <definedName name="LINK_BORONG" localSheetId="35">#REF!</definedName>
    <definedName name="LINK_BORONG" localSheetId="36">#REF!</definedName>
    <definedName name="LINK_BORONG" localSheetId="37">#REF!</definedName>
    <definedName name="LINK_BORONG" localSheetId="38">#REF!</definedName>
    <definedName name="LINK_BORONG" localSheetId="39">#REF!</definedName>
    <definedName name="LINK_BORONG" localSheetId="40">#REF!</definedName>
    <definedName name="LINK_BORONG" localSheetId="41">#REF!</definedName>
    <definedName name="LINK_BORONG" localSheetId="42">#REF!</definedName>
    <definedName name="LINK_BORONG" localSheetId="46">#REF!</definedName>
    <definedName name="LINK_BORONG" localSheetId="47">#REF!</definedName>
    <definedName name="LINK_BORONG" localSheetId="49">#REF!</definedName>
    <definedName name="LINK_BORONG" localSheetId="52">#REF!</definedName>
    <definedName name="LINK_BORONG" localSheetId="58">#REF!</definedName>
    <definedName name="LINK_BORONG" localSheetId="59">#REF!</definedName>
    <definedName name="LINK_BORONG" localSheetId="2">#REF!</definedName>
    <definedName name="LINK_BORONG" localSheetId="3">#REF!</definedName>
    <definedName name="LINK_BORONG" localSheetId="75">#REF!</definedName>
    <definedName name="LINK_BORONG" localSheetId="77">#REF!</definedName>
    <definedName name="LINK_BORONG" localSheetId="78">#REF!</definedName>
    <definedName name="LINK_BORONG" localSheetId="80">#REF!</definedName>
    <definedName name="LINK_BORONG" localSheetId="81">#REF!</definedName>
    <definedName name="LINK_BORONG" localSheetId="86">#REF!</definedName>
    <definedName name="LINK_BORONG" localSheetId="87">#REF!</definedName>
    <definedName name="LINK_BORONG" localSheetId="4">#REF!</definedName>
    <definedName name="LINK_BORONG" localSheetId="5">#REF!</definedName>
    <definedName name="LINK_BORONG" localSheetId="6">#REF!</definedName>
    <definedName name="LINK_BORONG" localSheetId="7">#REF!</definedName>
    <definedName name="LINK_BORONG" localSheetId="8">#REF!</definedName>
    <definedName name="LINK_BORONG" localSheetId="9">#REF!</definedName>
    <definedName name="LINK_BORONG">#REF!</definedName>
    <definedName name="LINK_MOTOR" localSheetId="0">#REF!</definedName>
    <definedName name="LINK_MOTOR" localSheetId="23">#REF!</definedName>
    <definedName name="LINK_MOTOR" localSheetId="25">#REF!</definedName>
    <definedName name="LINK_MOTOR" localSheetId="28">#REF!</definedName>
    <definedName name="LINK_MOTOR" localSheetId="29">#REF!</definedName>
    <definedName name="LINK_MOTOR" localSheetId="31">#REF!</definedName>
    <definedName name="LINK_MOTOR" localSheetId="32">#REF!</definedName>
    <definedName name="LINK_MOTOR" localSheetId="1">#REF!</definedName>
    <definedName name="LINK_MOTOR" localSheetId="33">#REF!</definedName>
    <definedName name="LINK_MOTOR" localSheetId="34">#REF!</definedName>
    <definedName name="LINK_MOTOR" localSheetId="35">#REF!</definedName>
    <definedName name="LINK_MOTOR" localSheetId="36">#REF!</definedName>
    <definedName name="LINK_MOTOR" localSheetId="37">#REF!</definedName>
    <definedName name="LINK_MOTOR" localSheetId="38">#REF!</definedName>
    <definedName name="LINK_MOTOR" localSheetId="39">#REF!</definedName>
    <definedName name="LINK_MOTOR" localSheetId="40">#REF!</definedName>
    <definedName name="LINK_MOTOR" localSheetId="41">#REF!</definedName>
    <definedName name="LINK_MOTOR" localSheetId="42">#REF!</definedName>
    <definedName name="LINK_MOTOR" localSheetId="46">#REF!</definedName>
    <definedName name="LINK_MOTOR" localSheetId="47">#REF!</definedName>
    <definedName name="LINK_MOTOR" localSheetId="49">#REF!</definedName>
    <definedName name="LINK_MOTOR" localSheetId="52">#REF!</definedName>
    <definedName name="LINK_MOTOR" localSheetId="58">#REF!</definedName>
    <definedName name="LINK_MOTOR" localSheetId="59">#REF!</definedName>
    <definedName name="LINK_MOTOR" localSheetId="2">#REF!</definedName>
    <definedName name="LINK_MOTOR" localSheetId="3">#REF!</definedName>
    <definedName name="LINK_MOTOR" localSheetId="75">#REF!</definedName>
    <definedName name="LINK_MOTOR" localSheetId="77">#REF!</definedName>
    <definedName name="LINK_MOTOR" localSheetId="78">#REF!</definedName>
    <definedName name="LINK_MOTOR" localSheetId="80">#REF!</definedName>
    <definedName name="LINK_MOTOR" localSheetId="81">#REF!</definedName>
    <definedName name="LINK_MOTOR" localSheetId="86">#REF!</definedName>
    <definedName name="LINK_MOTOR" localSheetId="87">#REF!</definedName>
    <definedName name="LINK_MOTOR" localSheetId="4">#REF!</definedName>
    <definedName name="LINK_MOTOR" localSheetId="5">#REF!</definedName>
    <definedName name="LINK_MOTOR" localSheetId="6">#REF!</definedName>
    <definedName name="LINK_MOTOR" localSheetId="7">#REF!</definedName>
    <definedName name="LINK_MOTOR" localSheetId="8">#REF!</definedName>
    <definedName name="LINK_MOTOR" localSheetId="9">#REF!</definedName>
    <definedName name="LINK_MOTOR">#REF!</definedName>
    <definedName name="LINK_RUNCIT" localSheetId="0">#REF!</definedName>
    <definedName name="LINK_RUNCIT" localSheetId="23">#REF!</definedName>
    <definedName name="LINK_RUNCIT" localSheetId="25">#REF!</definedName>
    <definedName name="LINK_RUNCIT" localSheetId="28">#REF!</definedName>
    <definedName name="LINK_RUNCIT" localSheetId="29">#REF!</definedName>
    <definedName name="LINK_RUNCIT" localSheetId="31">#REF!</definedName>
    <definedName name="LINK_RUNCIT" localSheetId="32">#REF!</definedName>
    <definedName name="LINK_RUNCIT" localSheetId="1">#REF!</definedName>
    <definedName name="LINK_RUNCIT" localSheetId="33">#REF!</definedName>
    <definedName name="LINK_RUNCIT" localSheetId="34">#REF!</definedName>
    <definedName name="LINK_RUNCIT" localSheetId="35">#REF!</definedName>
    <definedName name="LINK_RUNCIT" localSheetId="36">#REF!</definedName>
    <definedName name="LINK_RUNCIT" localSheetId="37">#REF!</definedName>
    <definedName name="LINK_RUNCIT" localSheetId="38">#REF!</definedName>
    <definedName name="LINK_RUNCIT" localSheetId="39">#REF!</definedName>
    <definedName name="LINK_RUNCIT" localSheetId="40">#REF!</definedName>
    <definedName name="LINK_RUNCIT" localSheetId="41">#REF!</definedName>
    <definedName name="LINK_RUNCIT" localSheetId="42">#REF!</definedName>
    <definedName name="LINK_RUNCIT" localSheetId="46">#REF!</definedName>
    <definedName name="LINK_RUNCIT" localSheetId="47">#REF!</definedName>
    <definedName name="LINK_RUNCIT" localSheetId="49">#REF!</definedName>
    <definedName name="LINK_RUNCIT" localSheetId="52">#REF!</definedName>
    <definedName name="LINK_RUNCIT" localSheetId="58">#REF!</definedName>
    <definedName name="LINK_RUNCIT" localSheetId="59">#REF!</definedName>
    <definedName name="LINK_RUNCIT" localSheetId="2">#REF!</definedName>
    <definedName name="LINK_RUNCIT" localSheetId="3">#REF!</definedName>
    <definedName name="LINK_RUNCIT" localSheetId="75">#REF!</definedName>
    <definedName name="LINK_RUNCIT" localSheetId="77">#REF!</definedName>
    <definedName name="LINK_RUNCIT" localSheetId="78">#REF!</definedName>
    <definedName name="LINK_RUNCIT" localSheetId="80">#REF!</definedName>
    <definedName name="LINK_RUNCIT" localSheetId="81">#REF!</definedName>
    <definedName name="LINK_RUNCIT" localSheetId="86">#REF!</definedName>
    <definedName name="LINK_RUNCIT" localSheetId="87">#REF!</definedName>
    <definedName name="LINK_RUNCIT" localSheetId="4">#REF!</definedName>
    <definedName name="LINK_RUNCIT" localSheetId="5">#REF!</definedName>
    <definedName name="LINK_RUNCIT" localSheetId="6">#REF!</definedName>
    <definedName name="LINK_RUNCIT" localSheetId="7">#REF!</definedName>
    <definedName name="LINK_RUNCIT" localSheetId="8">#REF!</definedName>
    <definedName name="LINK_RUNCIT" localSheetId="9">#REF!</definedName>
    <definedName name="LINK_RUNCIT">#REF!</definedName>
    <definedName name="list_sehingga_18012011" localSheetId="0">#REF!</definedName>
    <definedName name="list_sehingga_18012011" localSheetId="23">#REF!</definedName>
    <definedName name="list_sehingga_18012011" localSheetId="25">#REF!</definedName>
    <definedName name="list_sehingga_18012011" localSheetId="28">#REF!</definedName>
    <definedName name="list_sehingga_18012011" localSheetId="29">#REF!</definedName>
    <definedName name="list_sehingga_18012011" localSheetId="31">#REF!</definedName>
    <definedName name="list_sehingga_18012011" localSheetId="32">#REF!</definedName>
    <definedName name="list_sehingga_18012011" localSheetId="1">#REF!</definedName>
    <definedName name="list_sehingga_18012011" localSheetId="33">#REF!</definedName>
    <definedName name="list_sehingga_18012011" localSheetId="34">#REF!</definedName>
    <definedName name="list_sehingga_18012011" localSheetId="35">#REF!</definedName>
    <definedName name="list_sehingga_18012011" localSheetId="36">#REF!</definedName>
    <definedName name="list_sehingga_18012011" localSheetId="37">#REF!</definedName>
    <definedName name="list_sehingga_18012011" localSheetId="38">#REF!</definedName>
    <definedName name="list_sehingga_18012011" localSheetId="39">#REF!</definedName>
    <definedName name="list_sehingga_18012011" localSheetId="40">#REF!</definedName>
    <definedName name="list_sehingga_18012011" localSheetId="41">#REF!</definedName>
    <definedName name="list_sehingga_18012011" localSheetId="42">#REF!</definedName>
    <definedName name="list_sehingga_18012011" localSheetId="46">#REF!</definedName>
    <definedName name="list_sehingga_18012011" localSheetId="47">#REF!</definedName>
    <definedName name="list_sehingga_18012011" localSheetId="49">#REF!</definedName>
    <definedName name="list_sehingga_18012011" localSheetId="52">#REF!</definedName>
    <definedName name="list_sehingga_18012011" localSheetId="58">#REF!</definedName>
    <definedName name="list_sehingga_18012011" localSheetId="59">#REF!</definedName>
    <definedName name="list_sehingga_18012011" localSheetId="2">#REF!</definedName>
    <definedName name="list_sehingga_18012011" localSheetId="3">#REF!</definedName>
    <definedName name="list_sehingga_18012011" localSheetId="75">#REF!</definedName>
    <definedName name="list_sehingga_18012011" localSheetId="77">#REF!</definedName>
    <definedName name="list_sehingga_18012011" localSheetId="78">#REF!</definedName>
    <definedName name="list_sehingga_18012011" localSheetId="80">#REF!</definedName>
    <definedName name="list_sehingga_18012011" localSheetId="81">#REF!</definedName>
    <definedName name="list_sehingga_18012011" localSheetId="86">#REF!</definedName>
    <definedName name="list_sehingga_18012011" localSheetId="87">#REF!</definedName>
    <definedName name="list_sehingga_18012011" localSheetId="4">#REF!</definedName>
    <definedName name="list_sehingga_18012011" localSheetId="5">#REF!</definedName>
    <definedName name="list_sehingga_18012011" localSheetId="6">#REF!</definedName>
    <definedName name="list_sehingga_18012011" localSheetId="7">#REF!</definedName>
    <definedName name="list_sehingga_18012011" localSheetId="8">#REF!</definedName>
    <definedName name="list_sehingga_18012011" localSheetId="9">#REF!</definedName>
    <definedName name="list_sehingga_18012011">#REF!</definedName>
    <definedName name="ll" localSheetId="0">#REF!</definedName>
    <definedName name="ll" localSheetId="23">#REF!</definedName>
    <definedName name="ll" localSheetId="25">#REF!</definedName>
    <definedName name="ll" localSheetId="28">#REF!</definedName>
    <definedName name="ll" localSheetId="29">#REF!</definedName>
    <definedName name="ll" localSheetId="31">#REF!</definedName>
    <definedName name="ll" localSheetId="32">#REF!</definedName>
    <definedName name="ll" localSheetId="1">#REF!</definedName>
    <definedName name="ll" localSheetId="33">#REF!</definedName>
    <definedName name="ll" localSheetId="34">#REF!</definedName>
    <definedName name="ll" localSheetId="35">#REF!</definedName>
    <definedName name="ll" localSheetId="36">#REF!</definedName>
    <definedName name="ll" localSheetId="37">#REF!</definedName>
    <definedName name="ll" localSheetId="38">#REF!</definedName>
    <definedName name="ll" localSheetId="39">#REF!</definedName>
    <definedName name="ll" localSheetId="40">#REF!</definedName>
    <definedName name="ll" localSheetId="41">#REF!</definedName>
    <definedName name="ll" localSheetId="42">#REF!</definedName>
    <definedName name="ll" localSheetId="46">#REF!</definedName>
    <definedName name="ll" localSheetId="47">#REF!</definedName>
    <definedName name="ll" localSheetId="49">#REF!</definedName>
    <definedName name="ll" localSheetId="52">#REF!</definedName>
    <definedName name="ll" localSheetId="58">#REF!</definedName>
    <definedName name="ll" localSheetId="59">#REF!</definedName>
    <definedName name="ll" localSheetId="2">#REF!</definedName>
    <definedName name="ll" localSheetId="3">#REF!</definedName>
    <definedName name="ll" localSheetId="75">#REF!</definedName>
    <definedName name="ll" localSheetId="77">#REF!</definedName>
    <definedName name="ll" localSheetId="78">#REF!</definedName>
    <definedName name="ll" localSheetId="80">#REF!</definedName>
    <definedName name="ll" localSheetId="81">#REF!</definedName>
    <definedName name="ll" localSheetId="86">#REF!</definedName>
    <definedName name="ll" localSheetId="87">#REF!</definedName>
    <definedName name="ll" localSheetId="4">#REF!</definedName>
    <definedName name="ll" localSheetId="5">#REF!</definedName>
    <definedName name="ll" localSheetId="6">#REF!</definedName>
    <definedName name="ll" localSheetId="7">#REF!</definedName>
    <definedName name="ll" localSheetId="8">#REF!</definedName>
    <definedName name="ll" localSheetId="9">#REF!</definedName>
    <definedName name="ll">#REF!</definedName>
    <definedName name="LLL" localSheetId="23">#REF!</definedName>
    <definedName name="LLL" localSheetId="25">#REF!</definedName>
    <definedName name="LLL" localSheetId="28">#REF!</definedName>
    <definedName name="LLL" localSheetId="29">#REF!</definedName>
    <definedName name="LLL" localSheetId="31">#REF!</definedName>
    <definedName name="LLL" localSheetId="32">#REF!</definedName>
    <definedName name="LLL" localSheetId="36">#REF!</definedName>
    <definedName name="LLL" localSheetId="37">#REF!</definedName>
    <definedName name="LLL" localSheetId="40">#REF!</definedName>
    <definedName name="LLL" localSheetId="41">#REF!</definedName>
    <definedName name="LLL" localSheetId="46">#REF!</definedName>
    <definedName name="LLL" localSheetId="47">#REF!</definedName>
    <definedName name="LLL" localSheetId="49">#REF!</definedName>
    <definedName name="LLL" localSheetId="52">#REF!</definedName>
    <definedName name="LLL" localSheetId="3">#REF!</definedName>
    <definedName name="LLL" localSheetId="75">#REF!</definedName>
    <definedName name="LLL" localSheetId="77">#REF!</definedName>
    <definedName name="LLL" localSheetId="78">#REF!</definedName>
    <definedName name="LLL" localSheetId="80">#REF!</definedName>
    <definedName name="LLL" localSheetId="81">#REF!</definedName>
    <definedName name="LLL" localSheetId="86">#REF!</definedName>
    <definedName name="LLL" localSheetId="87">#REF!</definedName>
    <definedName name="LLL" localSheetId="4">#REF!</definedName>
    <definedName name="LLL" localSheetId="5">#REF!</definedName>
    <definedName name="LLL" localSheetId="6">#REF!</definedName>
    <definedName name="LLL" localSheetId="7">#REF!</definedName>
    <definedName name="LLL" localSheetId="8">#REF!</definedName>
    <definedName name="LLL" localSheetId="9">#REF!</definedName>
    <definedName name="LLL">#REF!</definedName>
    <definedName name="m" localSheetId="25" hidden="1">'[4]4.9'!#REF!</definedName>
    <definedName name="m" localSheetId="28" hidden="1">'[4]4.9'!#REF!</definedName>
    <definedName name="m" localSheetId="29" hidden="1">'[4]4.9'!#REF!</definedName>
    <definedName name="m" localSheetId="36" hidden="1">'[4]4.9'!#REF!</definedName>
    <definedName name="m" localSheetId="37" hidden="1">'[4]4.9'!#REF!</definedName>
    <definedName name="m" localSheetId="40" hidden="1">'[4]4.9'!#REF!</definedName>
    <definedName name="m" localSheetId="41" hidden="1">'[4]4.9'!#REF!</definedName>
    <definedName name="m" localSheetId="46" hidden="1">'[4]4.9'!#REF!</definedName>
    <definedName name="m" localSheetId="47" hidden="1">'[4]4.9'!#REF!</definedName>
    <definedName name="m" localSheetId="49" hidden="1">'[4]4.9'!#REF!</definedName>
    <definedName name="m" localSheetId="52" hidden="1">'[4]4.9'!#REF!</definedName>
    <definedName name="m" localSheetId="3" hidden="1">'[4]4.9'!#REF!</definedName>
    <definedName name="m" localSheetId="75" hidden="1">'[2]4.9'!#REF!</definedName>
    <definedName name="m" localSheetId="86" hidden="1">'[4]4.9'!#REF!</definedName>
    <definedName name="m" localSheetId="87" hidden="1">'[4]4.9'!#REF!</definedName>
    <definedName name="m" hidden="1">'[4]4.9'!#REF!</definedName>
    <definedName name="malaysia3" localSheetId="0" hidden="1">'[12]7.6'!#REF!</definedName>
    <definedName name="malaysia3" localSheetId="23" hidden="1">'[8]7.6'!#REF!</definedName>
    <definedName name="malaysia3" localSheetId="25" hidden="1">'[12]7.6'!#REF!</definedName>
    <definedName name="malaysia3" localSheetId="28" hidden="1">'[12]7.6'!#REF!</definedName>
    <definedName name="malaysia3" localSheetId="29" hidden="1">'[12]7.6'!#REF!</definedName>
    <definedName name="malaysia3" localSheetId="31" hidden="1">'[12]7.6'!#REF!</definedName>
    <definedName name="malaysia3" localSheetId="32" hidden="1">'[12]7.6'!#REF!</definedName>
    <definedName name="malaysia3" localSheetId="1" hidden="1">'[12]7.6'!#REF!</definedName>
    <definedName name="malaysia3" localSheetId="33" hidden="1">'[12]7.6'!#REF!</definedName>
    <definedName name="malaysia3" localSheetId="34" hidden="1">'[12]7.6'!#REF!</definedName>
    <definedName name="malaysia3" localSheetId="35" hidden="1">'[12]7.6'!#REF!</definedName>
    <definedName name="malaysia3" localSheetId="36" hidden="1">'[12]7.6'!#REF!</definedName>
    <definedName name="malaysia3" localSheetId="37" hidden="1">'[12]7.6'!#REF!</definedName>
    <definedName name="malaysia3" localSheetId="38" hidden="1">'[12]7.6'!#REF!</definedName>
    <definedName name="malaysia3" localSheetId="39" hidden="1">'[12]7.6'!#REF!</definedName>
    <definedName name="malaysia3" localSheetId="40" hidden="1">'[12]7.6'!#REF!</definedName>
    <definedName name="malaysia3" localSheetId="41" hidden="1">'[12]7.6'!#REF!</definedName>
    <definedName name="malaysia3" localSheetId="42" hidden="1">'[12]7.6'!#REF!</definedName>
    <definedName name="malaysia3" localSheetId="46" hidden="1">'[12]7.6'!#REF!</definedName>
    <definedName name="malaysia3" localSheetId="47" hidden="1">'[12]7.6'!#REF!</definedName>
    <definedName name="malaysia3" localSheetId="49" hidden="1">'[12]7.6'!#REF!</definedName>
    <definedName name="malaysia3" localSheetId="52" hidden="1">'[12]7.6'!#REF!</definedName>
    <definedName name="malaysia3" localSheetId="58" hidden="1">'[8]7.6'!#REF!</definedName>
    <definedName name="malaysia3" localSheetId="59" hidden="1">'[8]7.6'!#REF!</definedName>
    <definedName name="malaysia3" localSheetId="2" hidden="1">'[12]7.6'!#REF!</definedName>
    <definedName name="malaysia3" localSheetId="3" hidden="1">'[12]7.6'!#REF!</definedName>
    <definedName name="malaysia3" localSheetId="75" hidden="1">'[13]7.6'!#REF!</definedName>
    <definedName name="malaysia3" localSheetId="77" hidden="1">'[12]7.6'!#REF!</definedName>
    <definedName name="malaysia3" localSheetId="78" hidden="1">'[12]7.6'!#REF!</definedName>
    <definedName name="malaysia3" localSheetId="80" hidden="1">'[12]7.6'!#REF!</definedName>
    <definedName name="malaysia3" localSheetId="81" hidden="1">'[12]7.6'!#REF!</definedName>
    <definedName name="malaysia3" localSheetId="86" hidden="1">'[8]7.6'!#REF!</definedName>
    <definedName name="malaysia3" localSheetId="87" hidden="1">'[8]7.6'!#REF!</definedName>
    <definedName name="malaysia3" localSheetId="4" hidden="1">'[12]7.6'!#REF!</definedName>
    <definedName name="malaysia3" localSheetId="5" hidden="1">'[12]7.6'!#REF!</definedName>
    <definedName name="malaysia3" localSheetId="6" hidden="1">'[12]7.6'!#REF!</definedName>
    <definedName name="malaysia3" localSheetId="7" hidden="1">'[12]7.6'!#REF!</definedName>
    <definedName name="malaysia3" localSheetId="8" hidden="1">'[12]7.6'!#REF!</definedName>
    <definedName name="malaysia3" localSheetId="9" hidden="1">'[12]7.6'!#REF!</definedName>
    <definedName name="malaysia3" hidden="1">'[12]7.6'!#REF!</definedName>
    <definedName name="match_sampel_icdt" localSheetId="0">#REF!</definedName>
    <definedName name="match_sampel_icdt" localSheetId="23">#REF!</definedName>
    <definedName name="match_sampel_icdt" localSheetId="25">#REF!</definedName>
    <definedName name="match_sampel_icdt" localSheetId="28">#REF!</definedName>
    <definedName name="match_sampel_icdt" localSheetId="29">#REF!</definedName>
    <definedName name="match_sampel_icdt" localSheetId="31">#REF!</definedName>
    <definedName name="match_sampel_icdt" localSheetId="32">#REF!</definedName>
    <definedName name="match_sampel_icdt" localSheetId="1">#REF!</definedName>
    <definedName name="match_sampel_icdt" localSheetId="33">#REF!</definedName>
    <definedName name="match_sampel_icdt" localSheetId="34">#REF!</definedName>
    <definedName name="match_sampel_icdt" localSheetId="35">#REF!</definedName>
    <definedName name="match_sampel_icdt" localSheetId="36">#REF!</definedName>
    <definedName name="match_sampel_icdt" localSheetId="37">#REF!</definedName>
    <definedName name="match_sampel_icdt" localSheetId="38">#REF!</definedName>
    <definedName name="match_sampel_icdt" localSheetId="39">#REF!</definedName>
    <definedName name="match_sampel_icdt" localSheetId="40">#REF!</definedName>
    <definedName name="match_sampel_icdt" localSheetId="41">#REF!</definedName>
    <definedName name="match_sampel_icdt" localSheetId="42">#REF!</definedName>
    <definedName name="match_sampel_icdt" localSheetId="46">#REF!</definedName>
    <definedName name="match_sampel_icdt" localSheetId="47">#REF!</definedName>
    <definedName name="match_sampel_icdt" localSheetId="49">#REF!</definedName>
    <definedName name="match_sampel_icdt" localSheetId="52">#REF!</definedName>
    <definedName name="match_sampel_icdt" localSheetId="58">#REF!</definedName>
    <definedName name="match_sampel_icdt" localSheetId="59">#REF!</definedName>
    <definedName name="match_sampel_icdt" localSheetId="2">#REF!</definedName>
    <definedName name="match_sampel_icdt" localSheetId="3">#REF!</definedName>
    <definedName name="match_sampel_icdt" localSheetId="75">#REF!</definedName>
    <definedName name="match_sampel_icdt" localSheetId="77">#REF!</definedName>
    <definedName name="match_sampel_icdt" localSheetId="78">#REF!</definedName>
    <definedName name="match_sampel_icdt" localSheetId="80">#REF!</definedName>
    <definedName name="match_sampel_icdt" localSheetId="81">#REF!</definedName>
    <definedName name="match_sampel_icdt" localSheetId="86">#REF!</definedName>
    <definedName name="match_sampel_icdt" localSheetId="87">#REF!</definedName>
    <definedName name="match_sampel_icdt" localSheetId="4">#REF!</definedName>
    <definedName name="match_sampel_icdt" localSheetId="5">#REF!</definedName>
    <definedName name="match_sampel_icdt" localSheetId="6">#REF!</definedName>
    <definedName name="match_sampel_icdt" localSheetId="7">#REF!</definedName>
    <definedName name="match_sampel_icdt" localSheetId="8">#REF!</definedName>
    <definedName name="match_sampel_icdt" localSheetId="9">#REF!</definedName>
    <definedName name="match_sampel_icdt">#REF!</definedName>
    <definedName name="mg" localSheetId="25" hidden="1">'[15]4.9'!#REF!</definedName>
    <definedName name="mg" localSheetId="28" hidden="1">'[15]4.9'!#REF!</definedName>
    <definedName name="mg" localSheetId="29" hidden="1">'[15]4.9'!#REF!</definedName>
    <definedName name="mg" localSheetId="36" hidden="1">'[15]4.9'!#REF!</definedName>
    <definedName name="mg" localSheetId="37" hidden="1">'[15]4.9'!#REF!</definedName>
    <definedName name="mg" localSheetId="40" hidden="1">'[15]4.9'!#REF!</definedName>
    <definedName name="mg" localSheetId="41" hidden="1">'[15]4.9'!#REF!</definedName>
    <definedName name="mg" localSheetId="46" hidden="1">'[15]4.9'!#REF!</definedName>
    <definedName name="mg" localSheetId="47" hidden="1">'[15]4.9'!#REF!</definedName>
    <definedName name="mg" localSheetId="49" hidden="1">'[15]4.9'!#REF!</definedName>
    <definedName name="mg" localSheetId="52" hidden="1">'[15]4.9'!#REF!</definedName>
    <definedName name="mg" localSheetId="3" hidden="1">'[15]4.9'!#REF!</definedName>
    <definedName name="mg" localSheetId="75" hidden="1">'[15]4.9'!#REF!</definedName>
    <definedName name="mg" localSheetId="86" hidden="1">'[15]4.9'!#REF!</definedName>
    <definedName name="mg" localSheetId="87" hidden="1">'[15]4.9'!#REF!</definedName>
    <definedName name="mg" hidden="1">'[15]4.9'!#REF!</definedName>
    <definedName name="mmm" localSheetId="23">#REF!</definedName>
    <definedName name="mmm" localSheetId="25">#REF!</definedName>
    <definedName name="mmm" localSheetId="28">#REF!</definedName>
    <definedName name="mmm" localSheetId="29">#REF!</definedName>
    <definedName name="mmm" localSheetId="31">#REF!</definedName>
    <definedName name="mmm" localSheetId="32">#REF!</definedName>
    <definedName name="mmm" localSheetId="36">#REF!</definedName>
    <definedName name="mmm" localSheetId="37">#REF!</definedName>
    <definedName name="mmm" localSheetId="40">#REF!</definedName>
    <definedName name="mmm" localSheetId="41">#REF!</definedName>
    <definedName name="mmm" localSheetId="46">#REF!</definedName>
    <definedName name="mmm" localSheetId="47">#REF!</definedName>
    <definedName name="mmm" localSheetId="49">#REF!</definedName>
    <definedName name="mmm" localSheetId="52">#REF!</definedName>
    <definedName name="mmm" localSheetId="3">#REF!</definedName>
    <definedName name="mmm" localSheetId="75">#REF!</definedName>
    <definedName name="mmm" localSheetId="77">#REF!</definedName>
    <definedName name="mmm" localSheetId="78">#REF!</definedName>
    <definedName name="mmm" localSheetId="80">#REF!</definedName>
    <definedName name="mmm" localSheetId="81">#REF!</definedName>
    <definedName name="mmm" localSheetId="86">#REF!</definedName>
    <definedName name="mmm" localSheetId="87">#REF!</definedName>
    <definedName name="mmm" localSheetId="4">#REF!</definedName>
    <definedName name="mmm" localSheetId="5">#REF!</definedName>
    <definedName name="mmm" localSheetId="6">#REF!</definedName>
    <definedName name="mmm" localSheetId="7">#REF!</definedName>
    <definedName name="mmm" localSheetId="8">#REF!</definedName>
    <definedName name="mmm" localSheetId="9">#REF!</definedName>
    <definedName name="mmm">#REF!</definedName>
    <definedName name="mmmt" localSheetId="23">#REF!</definedName>
    <definedName name="mmmt" localSheetId="25">#REF!</definedName>
    <definedName name="mmmt" localSheetId="28">#REF!</definedName>
    <definedName name="mmmt" localSheetId="29">#REF!</definedName>
    <definedName name="mmmt" localSheetId="31">#REF!</definedName>
    <definedName name="mmmt" localSheetId="32">#REF!</definedName>
    <definedName name="mmmt" localSheetId="36">#REF!</definedName>
    <definedName name="mmmt" localSheetId="37">#REF!</definedName>
    <definedName name="mmmt" localSheetId="40">#REF!</definedName>
    <definedName name="mmmt" localSheetId="41">#REF!</definedName>
    <definedName name="mmmt" localSheetId="46">#REF!</definedName>
    <definedName name="mmmt" localSheetId="47">#REF!</definedName>
    <definedName name="mmmt" localSheetId="49">#REF!</definedName>
    <definedName name="mmmt" localSheetId="52">#REF!</definedName>
    <definedName name="mmmt" localSheetId="3">#REF!</definedName>
    <definedName name="mmmt" localSheetId="75">#REF!</definedName>
    <definedName name="mmmt" localSheetId="77">#REF!</definedName>
    <definedName name="mmmt" localSheetId="78">#REF!</definedName>
    <definedName name="mmmt" localSheetId="80">#REF!</definedName>
    <definedName name="mmmt" localSheetId="81">#REF!</definedName>
    <definedName name="mmmt" localSheetId="86">#REF!</definedName>
    <definedName name="mmmt" localSheetId="87">#REF!</definedName>
    <definedName name="mmmt" localSheetId="4">#REF!</definedName>
    <definedName name="mmmt" localSheetId="5">#REF!</definedName>
    <definedName name="mmmt" localSheetId="6">#REF!</definedName>
    <definedName name="mmmt" localSheetId="7">#REF!</definedName>
    <definedName name="mmmt" localSheetId="8">#REF!</definedName>
    <definedName name="mmmt" localSheetId="9">#REF!</definedName>
    <definedName name="mmmt">#REF!</definedName>
    <definedName name="msic_complete" localSheetId="0">#REF!</definedName>
    <definedName name="msic_complete" localSheetId="23">#REF!</definedName>
    <definedName name="msic_complete" localSheetId="25">#REF!</definedName>
    <definedName name="msic_complete" localSheetId="28">#REF!</definedName>
    <definedName name="msic_complete" localSheetId="29">#REF!</definedName>
    <definedName name="msic_complete" localSheetId="31">#REF!</definedName>
    <definedName name="msic_complete" localSheetId="32">#REF!</definedName>
    <definedName name="msic_complete" localSheetId="1">#REF!</definedName>
    <definedName name="msic_complete" localSheetId="33">#REF!</definedName>
    <definedName name="msic_complete" localSheetId="34">#REF!</definedName>
    <definedName name="msic_complete" localSheetId="35">#REF!</definedName>
    <definedName name="msic_complete" localSheetId="36">#REF!</definedName>
    <definedName name="msic_complete" localSheetId="37">#REF!</definedName>
    <definedName name="msic_complete" localSheetId="38">#REF!</definedName>
    <definedName name="msic_complete" localSheetId="39">#REF!</definedName>
    <definedName name="msic_complete" localSheetId="40">#REF!</definedName>
    <definedName name="msic_complete" localSheetId="41">#REF!</definedName>
    <definedName name="msic_complete" localSheetId="42">#REF!</definedName>
    <definedName name="msic_complete" localSheetId="46">#REF!</definedName>
    <definedName name="msic_complete" localSheetId="47">#REF!</definedName>
    <definedName name="msic_complete" localSheetId="49">#REF!</definedName>
    <definedName name="msic_complete" localSheetId="52">#REF!</definedName>
    <definedName name="msic_complete" localSheetId="58">#REF!</definedName>
    <definedName name="msic_complete" localSheetId="59">#REF!</definedName>
    <definedName name="msic_complete" localSheetId="2">#REF!</definedName>
    <definedName name="msic_complete" localSheetId="3">#REF!</definedName>
    <definedName name="msic_complete" localSheetId="75">#REF!</definedName>
    <definedName name="msic_complete" localSheetId="77">#REF!</definedName>
    <definedName name="msic_complete" localSheetId="78">#REF!</definedName>
    <definedName name="msic_complete" localSheetId="80">#REF!</definedName>
    <definedName name="msic_complete" localSheetId="81">#REF!</definedName>
    <definedName name="msic_complete" localSheetId="86">#REF!</definedName>
    <definedName name="msic_complete" localSheetId="87">#REF!</definedName>
    <definedName name="msic_complete" localSheetId="4">#REF!</definedName>
    <definedName name="msic_complete" localSheetId="5">#REF!</definedName>
    <definedName name="msic_complete" localSheetId="6">#REF!</definedName>
    <definedName name="msic_complete" localSheetId="7">#REF!</definedName>
    <definedName name="msic_complete" localSheetId="8">#REF!</definedName>
    <definedName name="msic_complete" localSheetId="9">#REF!</definedName>
    <definedName name="msic_complete">#REF!</definedName>
    <definedName name="msic_complete_new" localSheetId="0">#REF!</definedName>
    <definedName name="msic_complete_new" localSheetId="23">#REF!</definedName>
    <definedName name="msic_complete_new" localSheetId="25">#REF!</definedName>
    <definedName name="msic_complete_new" localSheetId="28">#REF!</definedName>
    <definedName name="msic_complete_new" localSheetId="29">#REF!</definedName>
    <definedName name="msic_complete_new" localSheetId="31">#REF!</definedName>
    <definedName name="msic_complete_new" localSheetId="32">#REF!</definedName>
    <definedName name="msic_complete_new" localSheetId="1">#REF!</definedName>
    <definedName name="msic_complete_new" localSheetId="33">#REF!</definedName>
    <definedName name="msic_complete_new" localSheetId="34">#REF!</definedName>
    <definedName name="msic_complete_new" localSheetId="35">#REF!</definedName>
    <definedName name="msic_complete_new" localSheetId="36">#REF!</definedName>
    <definedName name="msic_complete_new" localSheetId="37">#REF!</definedName>
    <definedName name="msic_complete_new" localSheetId="38">#REF!</definedName>
    <definedName name="msic_complete_new" localSheetId="39">#REF!</definedName>
    <definedName name="msic_complete_new" localSheetId="40">#REF!</definedName>
    <definedName name="msic_complete_new" localSheetId="41">#REF!</definedName>
    <definedName name="msic_complete_new" localSheetId="42">#REF!</definedName>
    <definedName name="msic_complete_new" localSheetId="46">#REF!</definedName>
    <definedName name="msic_complete_new" localSheetId="47">#REF!</definedName>
    <definedName name="msic_complete_new" localSheetId="49">#REF!</definedName>
    <definedName name="msic_complete_new" localSheetId="52">#REF!</definedName>
    <definedName name="msic_complete_new" localSheetId="58">#REF!</definedName>
    <definedName name="msic_complete_new" localSheetId="59">#REF!</definedName>
    <definedName name="msic_complete_new" localSheetId="2">#REF!</definedName>
    <definedName name="msic_complete_new" localSheetId="3">#REF!</definedName>
    <definedName name="msic_complete_new" localSheetId="75">#REF!</definedName>
    <definedName name="msic_complete_new" localSheetId="77">#REF!</definedName>
    <definedName name="msic_complete_new" localSheetId="78">#REF!</definedName>
    <definedName name="msic_complete_new" localSheetId="80">#REF!</definedName>
    <definedName name="msic_complete_new" localSheetId="81">#REF!</definedName>
    <definedName name="msic_complete_new" localSheetId="86">#REF!</definedName>
    <definedName name="msic_complete_new" localSheetId="87">#REF!</definedName>
    <definedName name="msic_complete_new" localSheetId="4">#REF!</definedName>
    <definedName name="msic_complete_new" localSheetId="5">#REF!</definedName>
    <definedName name="msic_complete_new" localSheetId="6">#REF!</definedName>
    <definedName name="msic_complete_new" localSheetId="7">#REF!</definedName>
    <definedName name="msic_complete_new" localSheetId="8">#REF!</definedName>
    <definedName name="msic_complete_new" localSheetId="9">#REF!</definedName>
    <definedName name="msic_complete_new">#REF!</definedName>
    <definedName name="n" localSheetId="0" hidden="1">#REF!</definedName>
    <definedName name="n" localSheetId="23" hidden="1">#REF!</definedName>
    <definedName name="n" localSheetId="25" hidden="1">#REF!</definedName>
    <definedName name="n" localSheetId="28" hidden="1">#REF!</definedName>
    <definedName name="n" localSheetId="29" hidden="1">#REF!</definedName>
    <definedName name="n" localSheetId="31" hidden="1">#REF!</definedName>
    <definedName name="n" localSheetId="32" hidden="1">#REF!</definedName>
    <definedName name="n" localSheetId="1" hidden="1">#REF!</definedName>
    <definedName name="n" localSheetId="36" hidden="1">#REF!</definedName>
    <definedName name="n" localSheetId="37" hidden="1">#REF!</definedName>
    <definedName name="n" localSheetId="40" hidden="1">#REF!</definedName>
    <definedName name="n" localSheetId="41" hidden="1">#REF!</definedName>
    <definedName name="n" localSheetId="43" hidden="1">#REF!</definedName>
    <definedName name="n" localSheetId="46" hidden="1">#REF!</definedName>
    <definedName name="n" localSheetId="47" hidden="1">#REF!</definedName>
    <definedName name="n" localSheetId="49" hidden="1">#REF!</definedName>
    <definedName name="n" localSheetId="52" hidden="1">#REF!</definedName>
    <definedName name="n" localSheetId="58" hidden="1">#REF!</definedName>
    <definedName name="n" localSheetId="59" hidden="1">#REF!</definedName>
    <definedName name="n" localSheetId="3" hidden="1">#REF!</definedName>
    <definedName name="n" localSheetId="75" hidden="1">#REF!</definedName>
    <definedName name="n" localSheetId="77" hidden="1">#REF!</definedName>
    <definedName name="n" localSheetId="78" hidden="1">#REF!</definedName>
    <definedName name="n" localSheetId="80" hidden="1">#REF!</definedName>
    <definedName name="n" localSheetId="81" hidden="1">#REF!</definedName>
    <definedName name="n" localSheetId="86" hidden="1">#REF!</definedName>
    <definedName name="n" localSheetId="87" hidden="1">#REF!</definedName>
    <definedName name="n" localSheetId="4" hidden="1">#REF!</definedName>
    <definedName name="n" localSheetId="88" hidden="1">#REF!</definedName>
    <definedName name="n" localSheetId="5" hidden="1">#REF!</definedName>
    <definedName name="n" localSheetId="6" hidden="1">#REF!</definedName>
    <definedName name="n" localSheetId="7" hidden="1">#REF!</definedName>
    <definedName name="n" localSheetId="8" hidden="1">#REF!</definedName>
    <definedName name="n" localSheetId="9" hidden="1">#REF!</definedName>
    <definedName name="n" localSheetId="14" hidden="1">#REF!</definedName>
    <definedName name="n" localSheetId="16" hidden="1">#REF!</definedName>
    <definedName name="n" hidden="1">#REF!</definedName>
    <definedName name="nama" localSheetId="0">#REF!</definedName>
    <definedName name="nama" localSheetId="23">#REF!</definedName>
    <definedName name="nama" localSheetId="25">#REF!</definedName>
    <definedName name="nama" localSheetId="28">#REF!</definedName>
    <definedName name="nama" localSheetId="29">#REF!</definedName>
    <definedName name="nama" localSheetId="31">#REF!</definedName>
    <definedName name="nama" localSheetId="32">#REF!</definedName>
    <definedName name="nama" localSheetId="1">#REF!</definedName>
    <definedName name="nama" localSheetId="33">#REF!</definedName>
    <definedName name="nama" localSheetId="34">#REF!</definedName>
    <definedName name="nama" localSheetId="35">#REF!</definedName>
    <definedName name="nama" localSheetId="36">#REF!</definedName>
    <definedName name="nama" localSheetId="37">#REF!</definedName>
    <definedName name="nama" localSheetId="38">#REF!</definedName>
    <definedName name="nama" localSheetId="39">#REF!</definedName>
    <definedName name="nama" localSheetId="40">#REF!</definedName>
    <definedName name="nama" localSheetId="41">#REF!</definedName>
    <definedName name="nama" localSheetId="42">#REF!</definedName>
    <definedName name="nama" localSheetId="46">#REF!</definedName>
    <definedName name="nama" localSheetId="47">#REF!</definedName>
    <definedName name="nama" localSheetId="49">#REF!</definedName>
    <definedName name="nama" localSheetId="52">#REF!</definedName>
    <definedName name="nama" localSheetId="58">#REF!</definedName>
    <definedName name="nama" localSheetId="59">#REF!</definedName>
    <definedName name="nama" localSheetId="2">#REF!</definedName>
    <definedName name="nama" localSheetId="3">#REF!</definedName>
    <definedName name="nama" localSheetId="75">#REF!</definedName>
    <definedName name="nama" localSheetId="77">#REF!</definedName>
    <definedName name="nama" localSheetId="78">#REF!</definedName>
    <definedName name="nama" localSheetId="80">#REF!</definedName>
    <definedName name="nama" localSheetId="81">#REF!</definedName>
    <definedName name="nama" localSheetId="86">#REF!</definedName>
    <definedName name="nama" localSheetId="87">#REF!</definedName>
    <definedName name="nama" localSheetId="4">#REF!</definedName>
    <definedName name="nama" localSheetId="5">#REF!</definedName>
    <definedName name="nama" localSheetId="6">#REF!</definedName>
    <definedName name="nama" localSheetId="7">#REF!</definedName>
    <definedName name="nama" localSheetId="8">#REF!</definedName>
    <definedName name="nama" localSheetId="9">#REF!</definedName>
    <definedName name="nama">#REF!</definedName>
    <definedName name="nbbb" localSheetId="23">#REF!</definedName>
    <definedName name="nbbb" localSheetId="25">#REF!</definedName>
    <definedName name="nbbb" localSheetId="28">#REF!</definedName>
    <definedName name="nbbb" localSheetId="29">#REF!</definedName>
    <definedName name="nbbb" localSheetId="31">#REF!</definedName>
    <definedName name="nbbb" localSheetId="32">#REF!</definedName>
    <definedName name="nbbb" localSheetId="36">#REF!</definedName>
    <definedName name="nbbb" localSheetId="37">#REF!</definedName>
    <definedName name="nbbb" localSheetId="40">#REF!</definedName>
    <definedName name="nbbb" localSheetId="41">#REF!</definedName>
    <definedName name="nbbb" localSheetId="46">#REF!</definedName>
    <definedName name="nbbb" localSheetId="47">#REF!</definedName>
    <definedName name="nbbb" localSheetId="49">#REF!</definedName>
    <definedName name="nbbb" localSheetId="52">#REF!</definedName>
    <definedName name="nbbb" localSheetId="3">#REF!</definedName>
    <definedName name="nbbb" localSheetId="75">#REF!</definedName>
    <definedName name="nbbb" localSheetId="77">#REF!</definedName>
    <definedName name="nbbb" localSheetId="78">#REF!</definedName>
    <definedName name="nbbb" localSheetId="80">#REF!</definedName>
    <definedName name="nbbb" localSheetId="81">#REF!</definedName>
    <definedName name="nbbb" localSheetId="86">#REF!</definedName>
    <definedName name="nbbb" localSheetId="87">#REF!</definedName>
    <definedName name="nbbb" localSheetId="4">#REF!</definedName>
    <definedName name="nbbb" localSheetId="5">#REF!</definedName>
    <definedName name="nbbb" localSheetId="6">#REF!</definedName>
    <definedName name="nbbb" localSheetId="7">#REF!</definedName>
    <definedName name="nbbb" localSheetId="8">#REF!</definedName>
    <definedName name="nbbb" localSheetId="9">#REF!</definedName>
    <definedName name="nbbb">#REF!</definedName>
    <definedName name="nbngh" localSheetId="23" hidden="1">#REF!</definedName>
    <definedName name="nbngh" localSheetId="25" hidden="1">#REF!</definedName>
    <definedName name="nbngh" localSheetId="28" hidden="1">#REF!</definedName>
    <definedName name="nbngh" localSheetId="29" hidden="1">#REF!</definedName>
    <definedName name="nbngh" localSheetId="31" hidden="1">#REF!</definedName>
    <definedName name="nbngh" localSheetId="32" hidden="1">#REF!</definedName>
    <definedName name="nbngh" localSheetId="36" hidden="1">#REF!</definedName>
    <definedName name="nbngh" localSheetId="37" hidden="1">#REF!</definedName>
    <definedName name="nbngh" localSheetId="40" hidden="1">#REF!</definedName>
    <definedName name="nbngh" localSheetId="41" hidden="1">#REF!</definedName>
    <definedName name="nbngh" localSheetId="46" hidden="1">#REF!</definedName>
    <definedName name="nbngh" localSheetId="47" hidden="1">#REF!</definedName>
    <definedName name="nbngh" localSheetId="49" hidden="1">#REF!</definedName>
    <definedName name="nbngh" localSheetId="52" hidden="1">#REF!</definedName>
    <definedName name="nbngh" localSheetId="3" hidden="1">#REF!</definedName>
    <definedName name="nbngh" localSheetId="75" hidden="1">#REF!</definedName>
    <definedName name="nbngh" localSheetId="77" hidden="1">#REF!</definedName>
    <definedName name="nbngh" localSheetId="78" hidden="1">#REF!</definedName>
    <definedName name="nbngh" localSheetId="80" hidden="1">#REF!</definedName>
    <definedName name="nbngh" localSheetId="81" hidden="1">#REF!</definedName>
    <definedName name="nbngh" localSheetId="86" hidden="1">#REF!</definedName>
    <definedName name="nbngh" localSheetId="87" hidden="1">#REF!</definedName>
    <definedName name="nbngh" localSheetId="4" hidden="1">#REF!</definedName>
    <definedName name="nbngh" localSheetId="5" hidden="1">#REF!</definedName>
    <definedName name="nbngh" localSheetId="6" hidden="1">#REF!</definedName>
    <definedName name="nbngh" localSheetId="7" hidden="1">#REF!</definedName>
    <definedName name="nbngh" localSheetId="8" hidden="1">#REF!</definedName>
    <definedName name="nbngh" localSheetId="9" hidden="1">#REF!</definedName>
    <definedName name="nbngh" hidden="1">#REF!</definedName>
    <definedName name="nbvn" localSheetId="23">#REF!</definedName>
    <definedName name="nbvn" localSheetId="25">#REF!</definedName>
    <definedName name="nbvn" localSheetId="28">#REF!</definedName>
    <definedName name="nbvn" localSheetId="29">#REF!</definedName>
    <definedName name="nbvn" localSheetId="31">#REF!</definedName>
    <definedName name="nbvn" localSheetId="32">#REF!</definedName>
    <definedName name="nbvn" localSheetId="36">#REF!</definedName>
    <definedName name="nbvn" localSheetId="37">#REF!</definedName>
    <definedName name="nbvn" localSheetId="40">#REF!</definedName>
    <definedName name="nbvn" localSheetId="41">#REF!</definedName>
    <definedName name="nbvn" localSheetId="46">#REF!</definedName>
    <definedName name="nbvn" localSheetId="47">#REF!</definedName>
    <definedName name="nbvn" localSheetId="49">#REF!</definedName>
    <definedName name="nbvn" localSheetId="52">#REF!</definedName>
    <definedName name="nbvn" localSheetId="3">#REF!</definedName>
    <definedName name="nbvn" localSheetId="75">#REF!</definedName>
    <definedName name="nbvn" localSheetId="77">#REF!</definedName>
    <definedName name="nbvn" localSheetId="78">#REF!</definedName>
    <definedName name="nbvn" localSheetId="80">#REF!</definedName>
    <definedName name="nbvn" localSheetId="81">#REF!</definedName>
    <definedName name="nbvn" localSheetId="86">#REF!</definedName>
    <definedName name="nbvn" localSheetId="87">#REF!</definedName>
    <definedName name="nbvn" localSheetId="4">#REF!</definedName>
    <definedName name="nbvn" localSheetId="5">#REF!</definedName>
    <definedName name="nbvn" localSheetId="6">#REF!</definedName>
    <definedName name="nbvn" localSheetId="7">#REF!</definedName>
    <definedName name="nbvn" localSheetId="8">#REF!</definedName>
    <definedName name="nbvn" localSheetId="9">#REF!</definedName>
    <definedName name="nbvn">#REF!</definedName>
    <definedName name="NGDBBP" localSheetId="0">#REF!</definedName>
    <definedName name="NGDBBP" localSheetId="23">#REF!</definedName>
    <definedName name="NGDBBP" localSheetId="25">#REF!</definedName>
    <definedName name="NGDBBP" localSheetId="28">#REF!</definedName>
    <definedName name="NGDBBP" localSheetId="29">#REF!</definedName>
    <definedName name="NGDBBP" localSheetId="31">#REF!</definedName>
    <definedName name="NGDBBP" localSheetId="32">#REF!</definedName>
    <definedName name="NGDBBP" localSheetId="1">#REF!</definedName>
    <definedName name="NGDBBP" localSheetId="33">#REF!</definedName>
    <definedName name="NGDBBP" localSheetId="34">#REF!</definedName>
    <definedName name="NGDBBP" localSheetId="35">#REF!</definedName>
    <definedName name="NGDBBP" localSheetId="36">#REF!</definedName>
    <definedName name="NGDBBP" localSheetId="37">#REF!</definedName>
    <definedName name="NGDBBP" localSheetId="38">#REF!</definedName>
    <definedName name="NGDBBP" localSheetId="39">#REF!</definedName>
    <definedName name="NGDBBP" localSheetId="40">#REF!</definedName>
    <definedName name="NGDBBP" localSheetId="41">#REF!</definedName>
    <definedName name="NGDBBP" localSheetId="42">#REF!</definedName>
    <definedName name="NGDBBP" localSheetId="46">#REF!</definedName>
    <definedName name="NGDBBP" localSheetId="47">#REF!</definedName>
    <definedName name="NGDBBP" localSheetId="49">#REF!</definedName>
    <definedName name="NGDBBP" localSheetId="52">#REF!</definedName>
    <definedName name="NGDBBP" localSheetId="58">#REF!</definedName>
    <definedName name="NGDBBP" localSheetId="59">#REF!</definedName>
    <definedName name="NGDBBP" localSheetId="2">#REF!</definedName>
    <definedName name="NGDBBP" localSheetId="3">#REF!</definedName>
    <definedName name="NGDBBP" localSheetId="75">#REF!</definedName>
    <definedName name="NGDBBP" localSheetId="77">#REF!</definedName>
    <definedName name="NGDBBP" localSheetId="78">#REF!</definedName>
    <definedName name="NGDBBP" localSheetId="80">#REF!</definedName>
    <definedName name="NGDBBP" localSheetId="81">#REF!</definedName>
    <definedName name="NGDBBP" localSheetId="86">#REF!</definedName>
    <definedName name="NGDBBP" localSheetId="87">#REF!</definedName>
    <definedName name="NGDBBP" localSheetId="4">#REF!</definedName>
    <definedName name="NGDBBP" localSheetId="5">#REF!</definedName>
    <definedName name="NGDBBP" localSheetId="6">#REF!</definedName>
    <definedName name="NGDBBP" localSheetId="7">#REF!</definedName>
    <definedName name="NGDBBP" localSheetId="8">#REF!</definedName>
    <definedName name="NGDBBP" localSheetId="9">#REF!</definedName>
    <definedName name="NGDBBP">#REF!</definedName>
    <definedName name="njy" localSheetId="23">#REF!</definedName>
    <definedName name="njy" localSheetId="25">#REF!</definedName>
    <definedName name="njy" localSheetId="28">#REF!</definedName>
    <definedName name="njy" localSheetId="29">#REF!</definedName>
    <definedName name="njy" localSheetId="31">#REF!</definedName>
    <definedName name="njy" localSheetId="32">#REF!</definedName>
    <definedName name="njy" localSheetId="36">#REF!</definedName>
    <definedName name="njy" localSheetId="37">#REF!</definedName>
    <definedName name="njy" localSheetId="40">#REF!</definedName>
    <definedName name="njy" localSheetId="41">#REF!</definedName>
    <definedName name="njy" localSheetId="46">#REF!</definedName>
    <definedName name="njy" localSheetId="47">#REF!</definedName>
    <definedName name="njy" localSheetId="49">#REF!</definedName>
    <definedName name="njy" localSheetId="52">#REF!</definedName>
    <definedName name="njy" localSheetId="3">#REF!</definedName>
    <definedName name="njy" localSheetId="75">#REF!</definedName>
    <definedName name="njy" localSheetId="77">#REF!</definedName>
    <definedName name="njy" localSheetId="78">#REF!</definedName>
    <definedName name="njy" localSheetId="80">#REF!</definedName>
    <definedName name="njy" localSheetId="81">#REF!</definedName>
    <definedName name="njy" localSheetId="86">#REF!</definedName>
    <definedName name="njy" localSheetId="87">#REF!</definedName>
    <definedName name="njy" localSheetId="4">#REF!</definedName>
    <definedName name="njy" localSheetId="5">#REF!</definedName>
    <definedName name="njy" localSheetId="6">#REF!</definedName>
    <definedName name="njy" localSheetId="7">#REF!</definedName>
    <definedName name="njy" localSheetId="8">#REF!</definedName>
    <definedName name="njy" localSheetId="9">#REF!</definedName>
    <definedName name="njy">#REF!</definedName>
    <definedName name="nnngf" localSheetId="23">#REF!</definedName>
    <definedName name="nnngf" localSheetId="25">#REF!</definedName>
    <definedName name="nnngf" localSheetId="28">#REF!</definedName>
    <definedName name="nnngf" localSheetId="29">#REF!</definedName>
    <definedName name="nnngf" localSheetId="31">#REF!</definedName>
    <definedName name="nnngf" localSheetId="32">#REF!</definedName>
    <definedName name="nnngf" localSheetId="36">#REF!</definedName>
    <definedName name="nnngf" localSheetId="37">#REF!</definedName>
    <definedName name="nnngf" localSheetId="40">#REF!</definedName>
    <definedName name="nnngf" localSheetId="41">#REF!</definedName>
    <definedName name="nnngf" localSheetId="46">#REF!</definedName>
    <definedName name="nnngf" localSheetId="47">#REF!</definedName>
    <definedName name="nnngf" localSheetId="49">#REF!</definedName>
    <definedName name="nnngf" localSheetId="52">#REF!</definedName>
    <definedName name="nnngf" localSheetId="3">#REF!</definedName>
    <definedName name="nnngf" localSheetId="75">#REF!</definedName>
    <definedName name="nnngf" localSheetId="77">#REF!</definedName>
    <definedName name="nnngf" localSheetId="78">#REF!</definedName>
    <definedName name="nnngf" localSheetId="80">#REF!</definedName>
    <definedName name="nnngf" localSheetId="81">#REF!</definedName>
    <definedName name="nnngf" localSheetId="86">#REF!</definedName>
    <definedName name="nnngf" localSheetId="87">#REF!</definedName>
    <definedName name="nnngf" localSheetId="4">#REF!</definedName>
    <definedName name="nnngf" localSheetId="5">#REF!</definedName>
    <definedName name="nnngf" localSheetId="6">#REF!</definedName>
    <definedName name="nnngf" localSheetId="7">#REF!</definedName>
    <definedName name="nnngf" localSheetId="8">#REF!</definedName>
    <definedName name="nnngf" localSheetId="9">#REF!</definedName>
    <definedName name="nnngf">#REF!</definedName>
    <definedName name="noorasiah91" localSheetId="0">#REF!</definedName>
    <definedName name="noorasiah91" localSheetId="23">#REF!</definedName>
    <definedName name="noorasiah91" localSheetId="25">#REF!</definedName>
    <definedName name="noorasiah91" localSheetId="28">#REF!</definedName>
    <definedName name="noorasiah91" localSheetId="29">#REF!</definedName>
    <definedName name="noorasiah91" localSheetId="31">#REF!</definedName>
    <definedName name="noorasiah91" localSheetId="32">#REF!</definedName>
    <definedName name="noorasiah91" localSheetId="1">#REF!</definedName>
    <definedName name="noorasiah91" localSheetId="33">#REF!</definedName>
    <definedName name="noorasiah91" localSheetId="34">#REF!</definedName>
    <definedName name="noorasiah91" localSheetId="35">#REF!</definedName>
    <definedName name="noorasiah91" localSheetId="36">#REF!</definedName>
    <definedName name="noorasiah91" localSheetId="37">#REF!</definedName>
    <definedName name="noorasiah91" localSheetId="38">#REF!</definedName>
    <definedName name="noorasiah91" localSheetId="39">#REF!</definedName>
    <definedName name="noorasiah91" localSheetId="40">#REF!</definedName>
    <definedName name="noorasiah91" localSheetId="41">#REF!</definedName>
    <definedName name="noorasiah91" localSheetId="42">#REF!</definedName>
    <definedName name="noorasiah91" localSheetId="46">#REF!</definedName>
    <definedName name="noorasiah91" localSheetId="47">#REF!</definedName>
    <definedName name="noorasiah91" localSheetId="49">#REF!</definedName>
    <definedName name="noorasiah91" localSheetId="52">#REF!</definedName>
    <definedName name="noorasiah91" localSheetId="58">#REF!</definedName>
    <definedName name="noorasiah91" localSheetId="59">#REF!</definedName>
    <definedName name="noorasiah91" localSheetId="2">#REF!</definedName>
    <definedName name="noorasiah91" localSheetId="3">#REF!</definedName>
    <definedName name="noorasiah91" localSheetId="75">#REF!</definedName>
    <definedName name="noorasiah91" localSheetId="77">#REF!</definedName>
    <definedName name="noorasiah91" localSheetId="78">#REF!</definedName>
    <definedName name="noorasiah91" localSheetId="80">#REF!</definedName>
    <definedName name="noorasiah91" localSheetId="81">#REF!</definedName>
    <definedName name="noorasiah91" localSheetId="86">#REF!</definedName>
    <definedName name="noorasiah91" localSheetId="87">#REF!</definedName>
    <definedName name="noorasiah91" localSheetId="4">#REF!</definedName>
    <definedName name="noorasiah91" localSheetId="5">#REF!</definedName>
    <definedName name="noorasiah91" localSheetId="6">#REF!</definedName>
    <definedName name="noorasiah91" localSheetId="7">#REF!</definedName>
    <definedName name="noorasiah91" localSheetId="8">#REF!</definedName>
    <definedName name="noorasiah91" localSheetId="9">#REF!</definedName>
    <definedName name="noorasiah91">#REF!</definedName>
    <definedName name="nv" localSheetId="23">#REF!</definedName>
    <definedName name="nv" localSheetId="25">#REF!</definedName>
    <definedName name="nv" localSheetId="28">#REF!</definedName>
    <definedName name="nv" localSheetId="29">#REF!</definedName>
    <definedName name="nv" localSheetId="31">#REF!</definedName>
    <definedName name="nv" localSheetId="32">#REF!</definedName>
    <definedName name="nv" localSheetId="36">#REF!</definedName>
    <definedName name="nv" localSheetId="37">#REF!</definedName>
    <definedName name="nv" localSheetId="40">#REF!</definedName>
    <definedName name="nv" localSheetId="41">#REF!</definedName>
    <definedName name="nv" localSheetId="46">#REF!</definedName>
    <definedName name="nv" localSheetId="47">#REF!</definedName>
    <definedName name="nv" localSheetId="49">#REF!</definedName>
    <definedName name="nv" localSheetId="52">#REF!</definedName>
    <definedName name="nv" localSheetId="3">#REF!</definedName>
    <definedName name="nv" localSheetId="75">#REF!</definedName>
    <definedName name="nv" localSheetId="77">#REF!</definedName>
    <definedName name="nv" localSheetId="78">#REF!</definedName>
    <definedName name="nv" localSheetId="80">#REF!</definedName>
    <definedName name="nv" localSheetId="81">#REF!</definedName>
    <definedName name="nv" localSheetId="86">#REF!</definedName>
    <definedName name="nv" localSheetId="87">#REF!</definedName>
    <definedName name="nv" localSheetId="4">#REF!</definedName>
    <definedName name="nv" localSheetId="5">#REF!</definedName>
    <definedName name="nv" localSheetId="6">#REF!</definedName>
    <definedName name="nv" localSheetId="7">#REF!</definedName>
    <definedName name="nv" localSheetId="8">#REF!</definedName>
    <definedName name="nv" localSheetId="9">#REF!</definedName>
    <definedName name="nv">#REF!</definedName>
    <definedName name="nvbnjg" localSheetId="23">#REF!</definedName>
    <definedName name="nvbnjg" localSheetId="25">#REF!</definedName>
    <definedName name="nvbnjg" localSheetId="28">#REF!</definedName>
    <definedName name="nvbnjg" localSheetId="29">#REF!</definedName>
    <definedName name="nvbnjg" localSheetId="31">#REF!</definedName>
    <definedName name="nvbnjg" localSheetId="32">#REF!</definedName>
    <definedName name="nvbnjg" localSheetId="36">#REF!</definedName>
    <definedName name="nvbnjg" localSheetId="37">#REF!</definedName>
    <definedName name="nvbnjg" localSheetId="40">#REF!</definedName>
    <definedName name="nvbnjg" localSheetId="41">#REF!</definedName>
    <definedName name="nvbnjg" localSheetId="46">#REF!</definedName>
    <definedName name="nvbnjg" localSheetId="47">#REF!</definedName>
    <definedName name="nvbnjg" localSheetId="49">#REF!</definedName>
    <definedName name="nvbnjg" localSheetId="52">#REF!</definedName>
    <definedName name="nvbnjg" localSheetId="3">#REF!</definedName>
    <definedName name="nvbnjg" localSheetId="75">#REF!</definedName>
    <definedName name="nvbnjg" localSheetId="77">#REF!</definedName>
    <definedName name="nvbnjg" localSheetId="78">#REF!</definedName>
    <definedName name="nvbnjg" localSheetId="80">#REF!</definedName>
    <definedName name="nvbnjg" localSheetId="81">#REF!</definedName>
    <definedName name="nvbnjg" localSheetId="86">#REF!</definedName>
    <definedName name="nvbnjg" localSheetId="87">#REF!</definedName>
    <definedName name="nvbnjg" localSheetId="4">#REF!</definedName>
    <definedName name="nvbnjg" localSheetId="5">#REF!</definedName>
    <definedName name="nvbnjg" localSheetId="6">#REF!</definedName>
    <definedName name="nvbnjg" localSheetId="7">#REF!</definedName>
    <definedName name="nvbnjg" localSheetId="8">#REF!</definedName>
    <definedName name="nvbnjg" localSheetId="9">#REF!</definedName>
    <definedName name="nvbnjg">#REF!</definedName>
    <definedName name="ok" localSheetId="0">#REF!</definedName>
    <definedName name="ok" localSheetId="23">#REF!</definedName>
    <definedName name="ok" localSheetId="25">#REF!</definedName>
    <definedName name="ok" localSheetId="28">#REF!</definedName>
    <definedName name="ok" localSheetId="29">#REF!</definedName>
    <definedName name="ok" localSheetId="31">#REF!</definedName>
    <definedName name="ok" localSheetId="32">#REF!</definedName>
    <definedName name="ok" localSheetId="1">#REF!</definedName>
    <definedName name="ok" localSheetId="33">#REF!</definedName>
    <definedName name="ok" localSheetId="34">#REF!</definedName>
    <definedName name="ok" localSheetId="35">#REF!</definedName>
    <definedName name="ok" localSheetId="36">#REF!</definedName>
    <definedName name="ok" localSheetId="37">#REF!</definedName>
    <definedName name="ok" localSheetId="38">#REF!</definedName>
    <definedName name="ok" localSheetId="39">#REF!</definedName>
    <definedName name="ok" localSheetId="40">#REF!</definedName>
    <definedName name="ok" localSheetId="41">#REF!</definedName>
    <definedName name="ok" localSheetId="42">#REF!</definedName>
    <definedName name="ok" localSheetId="46">#REF!</definedName>
    <definedName name="ok" localSheetId="47">#REF!</definedName>
    <definedName name="ok" localSheetId="49">#REF!</definedName>
    <definedName name="ok" localSheetId="52">#REF!</definedName>
    <definedName name="ok" localSheetId="58">#REF!</definedName>
    <definedName name="ok" localSheetId="59">#REF!</definedName>
    <definedName name="ok" localSheetId="2">#REF!</definedName>
    <definedName name="ok" localSheetId="3">#REF!</definedName>
    <definedName name="ok" localSheetId="75">#REF!</definedName>
    <definedName name="ok" localSheetId="77">#REF!</definedName>
    <definedName name="ok" localSheetId="78">#REF!</definedName>
    <definedName name="ok" localSheetId="80">#REF!</definedName>
    <definedName name="ok" localSheetId="81">#REF!</definedName>
    <definedName name="ok" localSheetId="86">#REF!</definedName>
    <definedName name="ok" localSheetId="87">#REF!</definedName>
    <definedName name="ok" localSheetId="4">#REF!</definedName>
    <definedName name="ok" localSheetId="5">#REF!</definedName>
    <definedName name="ok" localSheetId="6">#REF!</definedName>
    <definedName name="ok" localSheetId="7">#REF!</definedName>
    <definedName name="ok" localSheetId="8">#REF!</definedName>
    <definedName name="ok" localSheetId="9">#REF!</definedName>
    <definedName name="ok">#REF!</definedName>
    <definedName name="ooo" localSheetId="23">#REF!</definedName>
    <definedName name="ooo" localSheetId="25">#REF!</definedName>
    <definedName name="ooo" localSheetId="28">#REF!</definedName>
    <definedName name="ooo" localSheetId="29">#REF!</definedName>
    <definedName name="ooo" localSheetId="31">#REF!</definedName>
    <definedName name="ooo" localSheetId="32">#REF!</definedName>
    <definedName name="ooo" localSheetId="36">#REF!</definedName>
    <definedName name="ooo" localSheetId="37">#REF!</definedName>
    <definedName name="ooo" localSheetId="40">#REF!</definedName>
    <definedName name="ooo" localSheetId="41">#REF!</definedName>
    <definedName name="ooo" localSheetId="46">#REF!</definedName>
    <definedName name="ooo" localSheetId="47">#REF!</definedName>
    <definedName name="ooo" localSheetId="49">#REF!</definedName>
    <definedName name="ooo" localSheetId="52">#REF!</definedName>
    <definedName name="ooo" localSheetId="3">#REF!</definedName>
    <definedName name="ooo" localSheetId="75">#REF!</definedName>
    <definedName name="ooo" localSheetId="77">#REF!</definedName>
    <definedName name="ooo" localSheetId="78">#REF!</definedName>
    <definedName name="ooo" localSheetId="80">#REF!</definedName>
    <definedName name="ooo" localSheetId="81">#REF!</definedName>
    <definedName name="ooo" localSheetId="86">#REF!</definedName>
    <definedName name="ooo" localSheetId="87">#REF!</definedName>
    <definedName name="ooo" localSheetId="4">#REF!</definedName>
    <definedName name="ooo" localSheetId="5">#REF!</definedName>
    <definedName name="ooo" localSheetId="6">#REF!</definedName>
    <definedName name="ooo" localSheetId="7">#REF!</definedName>
    <definedName name="ooo" localSheetId="8">#REF!</definedName>
    <definedName name="ooo" localSheetId="9">#REF!</definedName>
    <definedName name="ooo">#REF!</definedName>
    <definedName name="oooo" localSheetId="0">#REF!</definedName>
    <definedName name="oooo" localSheetId="23">#REF!</definedName>
    <definedName name="oooo" localSheetId="25">#REF!</definedName>
    <definedName name="oooo" localSheetId="28">#REF!</definedName>
    <definedName name="oooo" localSheetId="29">#REF!</definedName>
    <definedName name="oooo" localSheetId="31">#REF!</definedName>
    <definedName name="oooo" localSheetId="32">#REF!</definedName>
    <definedName name="oooo" localSheetId="1">#REF!</definedName>
    <definedName name="oooo" localSheetId="33">#REF!</definedName>
    <definedName name="oooo" localSheetId="34">#REF!</definedName>
    <definedName name="oooo" localSheetId="35">#REF!</definedName>
    <definedName name="oooo" localSheetId="36">#REF!</definedName>
    <definedName name="oooo" localSheetId="37">#REF!</definedName>
    <definedName name="oooo" localSheetId="38">#REF!</definedName>
    <definedName name="oooo" localSheetId="39">#REF!</definedName>
    <definedName name="oooo" localSheetId="40">#REF!</definedName>
    <definedName name="oooo" localSheetId="41">#REF!</definedName>
    <definedName name="oooo" localSheetId="42">#REF!</definedName>
    <definedName name="oooo" localSheetId="46">#REF!</definedName>
    <definedName name="oooo" localSheetId="47">#REF!</definedName>
    <definedName name="oooo" localSheetId="49">#REF!</definedName>
    <definedName name="oooo" localSheetId="52">#REF!</definedName>
    <definedName name="oooo" localSheetId="58">#REF!</definedName>
    <definedName name="oooo" localSheetId="59">#REF!</definedName>
    <definedName name="oooo" localSheetId="2">#REF!</definedName>
    <definedName name="oooo" localSheetId="3">#REF!</definedName>
    <definedName name="oooo" localSheetId="75">#REF!</definedName>
    <definedName name="oooo" localSheetId="77">#REF!</definedName>
    <definedName name="oooo" localSheetId="78">#REF!</definedName>
    <definedName name="oooo" localSheetId="80">#REF!</definedName>
    <definedName name="oooo" localSheetId="81">#REF!</definedName>
    <definedName name="oooo" localSheetId="86">#REF!</definedName>
    <definedName name="oooo" localSheetId="87">#REF!</definedName>
    <definedName name="oooo" localSheetId="4">#REF!</definedName>
    <definedName name="oooo" localSheetId="5">#REF!</definedName>
    <definedName name="oooo" localSheetId="6">#REF!</definedName>
    <definedName name="oooo" localSheetId="7">#REF!</definedName>
    <definedName name="oooo" localSheetId="8">#REF!</definedName>
    <definedName name="oooo" localSheetId="9">#REF!</definedName>
    <definedName name="oooo">#REF!</definedName>
    <definedName name="ooooo" localSheetId="23">#REF!</definedName>
    <definedName name="ooooo" localSheetId="25">#REF!</definedName>
    <definedName name="ooooo" localSheetId="28">#REF!</definedName>
    <definedName name="ooooo" localSheetId="29">#REF!</definedName>
    <definedName name="ooooo" localSheetId="31">#REF!</definedName>
    <definedName name="ooooo" localSheetId="32">#REF!</definedName>
    <definedName name="ooooo" localSheetId="36">#REF!</definedName>
    <definedName name="ooooo" localSheetId="37">#REF!</definedName>
    <definedName name="ooooo" localSheetId="40">#REF!</definedName>
    <definedName name="ooooo" localSheetId="41">#REF!</definedName>
    <definedName name="ooooo" localSheetId="46">#REF!</definedName>
    <definedName name="ooooo" localSheetId="47">#REF!</definedName>
    <definedName name="ooooo" localSheetId="49">#REF!</definedName>
    <definedName name="ooooo" localSheetId="52">#REF!</definedName>
    <definedName name="ooooo" localSheetId="3">#REF!</definedName>
    <definedName name="ooooo" localSheetId="75">#REF!</definedName>
    <definedName name="ooooo" localSheetId="77">#REF!</definedName>
    <definedName name="ooooo" localSheetId="78">#REF!</definedName>
    <definedName name="ooooo" localSheetId="80">#REF!</definedName>
    <definedName name="ooooo" localSheetId="81">#REF!</definedName>
    <definedName name="ooooo" localSheetId="86">#REF!</definedName>
    <definedName name="ooooo" localSheetId="87">#REF!</definedName>
    <definedName name="ooooo" localSheetId="4">#REF!</definedName>
    <definedName name="ooooo" localSheetId="5">#REF!</definedName>
    <definedName name="ooooo" localSheetId="6">#REF!</definedName>
    <definedName name="ooooo" localSheetId="7">#REF!</definedName>
    <definedName name="ooooo" localSheetId="8">#REF!</definedName>
    <definedName name="ooooo" localSheetId="9">#REF!</definedName>
    <definedName name="ooooo">#REF!</definedName>
    <definedName name="oop" localSheetId="23">#REF!</definedName>
    <definedName name="oop" localSheetId="25">#REF!</definedName>
    <definedName name="oop" localSheetId="28">#REF!</definedName>
    <definedName name="oop" localSheetId="29">#REF!</definedName>
    <definedName name="oop" localSheetId="31">#REF!</definedName>
    <definedName name="oop" localSheetId="32">#REF!</definedName>
    <definedName name="oop" localSheetId="36">#REF!</definedName>
    <definedName name="oop" localSheetId="37">#REF!</definedName>
    <definedName name="oop" localSheetId="40">#REF!</definedName>
    <definedName name="oop" localSheetId="41">#REF!</definedName>
    <definedName name="oop" localSheetId="46">#REF!</definedName>
    <definedName name="oop" localSheetId="47">#REF!</definedName>
    <definedName name="oop" localSheetId="49">#REF!</definedName>
    <definedName name="oop" localSheetId="52">#REF!</definedName>
    <definedName name="oop" localSheetId="3">#REF!</definedName>
    <definedName name="oop" localSheetId="75">#REF!</definedName>
    <definedName name="oop" localSheetId="77">#REF!</definedName>
    <definedName name="oop" localSheetId="78">#REF!</definedName>
    <definedName name="oop" localSheetId="80">#REF!</definedName>
    <definedName name="oop" localSheetId="81">#REF!</definedName>
    <definedName name="oop" localSheetId="86">#REF!</definedName>
    <definedName name="oop" localSheetId="87">#REF!</definedName>
    <definedName name="oop" localSheetId="4">#REF!</definedName>
    <definedName name="oop" localSheetId="5">#REF!</definedName>
    <definedName name="oop" localSheetId="6">#REF!</definedName>
    <definedName name="oop" localSheetId="7">#REF!</definedName>
    <definedName name="oop" localSheetId="8">#REF!</definedName>
    <definedName name="oop" localSheetId="9">#REF!</definedName>
    <definedName name="oop">#REF!</definedName>
    <definedName name="pendidikan" localSheetId="0">#REF!</definedName>
    <definedName name="pendidikan" localSheetId="23">#REF!</definedName>
    <definedName name="pendidikan" localSheetId="25">#REF!</definedName>
    <definedName name="pendidikan" localSheetId="28">#REF!</definedName>
    <definedName name="pendidikan" localSheetId="29">#REF!</definedName>
    <definedName name="pendidikan" localSheetId="31">#REF!</definedName>
    <definedName name="pendidikan" localSheetId="32">#REF!</definedName>
    <definedName name="pendidikan" localSheetId="1">#REF!</definedName>
    <definedName name="pendidikan" localSheetId="33">#REF!</definedName>
    <definedName name="pendidikan" localSheetId="34">#REF!</definedName>
    <definedName name="pendidikan" localSheetId="35">#REF!</definedName>
    <definedName name="pendidikan" localSheetId="36">#REF!</definedName>
    <definedName name="pendidikan" localSheetId="37">#REF!</definedName>
    <definedName name="pendidikan" localSheetId="38">#REF!</definedName>
    <definedName name="pendidikan" localSheetId="39">#REF!</definedName>
    <definedName name="pendidikan" localSheetId="40">#REF!</definedName>
    <definedName name="pendidikan" localSheetId="41">#REF!</definedName>
    <definedName name="pendidikan" localSheetId="42">#REF!</definedName>
    <definedName name="pendidikan" localSheetId="46">#REF!</definedName>
    <definedName name="pendidikan" localSheetId="47">#REF!</definedName>
    <definedName name="pendidikan" localSheetId="49">#REF!</definedName>
    <definedName name="pendidikan" localSheetId="52">#REF!</definedName>
    <definedName name="pendidikan" localSheetId="58">#REF!</definedName>
    <definedName name="pendidikan" localSheetId="59">#REF!</definedName>
    <definedName name="pendidikan" localSheetId="2">#REF!</definedName>
    <definedName name="pendidikan" localSheetId="3">#REF!</definedName>
    <definedName name="pendidikan" localSheetId="75">#REF!</definedName>
    <definedName name="pendidikan" localSheetId="77">#REF!</definedName>
    <definedName name="pendidikan" localSheetId="78">#REF!</definedName>
    <definedName name="pendidikan" localSheetId="80">#REF!</definedName>
    <definedName name="pendidikan" localSheetId="81">#REF!</definedName>
    <definedName name="pendidikan" localSheetId="86">#REF!</definedName>
    <definedName name="pendidikan" localSheetId="87">#REF!</definedName>
    <definedName name="pendidikan" localSheetId="4">#REF!</definedName>
    <definedName name="pendidikan" localSheetId="5">#REF!</definedName>
    <definedName name="pendidikan" localSheetId="6">#REF!</definedName>
    <definedName name="pendidikan" localSheetId="7">#REF!</definedName>
    <definedName name="pendidikan" localSheetId="8">#REF!</definedName>
    <definedName name="pendidikan" localSheetId="9">#REF!</definedName>
    <definedName name="pendidikan">#REF!</definedName>
    <definedName name="Perak" localSheetId="0">#REF!</definedName>
    <definedName name="Perak" localSheetId="23">#REF!</definedName>
    <definedName name="Perak" localSheetId="25">#REF!</definedName>
    <definedName name="Perak" localSheetId="28">#REF!</definedName>
    <definedName name="Perak" localSheetId="29">#REF!</definedName>
    <definedName name="Perak" localSheetId="31">#REF!</definedName>
    <definedName name="Perak" localSheetId="32">#REF!</definedName>
    <definedName name="Perak" localSheetId="1">#REF!</definedName>
    <definedName name="Perak" localSheetId="33">#REF!</definedName>
    <definedName name="Perak" localSheetId="34">#REF!</definedName>
    <definedName name="Perak" localSheetId="35">#REF!</definedName>
    <definedName name="Perak" localSheetId="36">#REF!</definedName>
    <definedName name="Perak" localSheetId="37">#REF!</definedName>
    <definedName name="Perak" localSheetId="38">#REF!</definedName>
    <definedName name="Perak" localSheetId="39">#REF!</definedName>
    <definedName name="Perak" localSheetId="40">#REF!</definedName>
    <definedName name="Perak" localSheetId="41">#REF!</definedName>
    <definedName name="Perak" localSheetId="42">#REF!</definedName>
    <definedName name="Perak" localSheetId="46">#REF!</definedName>
    <definedName name="Perak" localSheetId="47">#REF!</definedName>
    <definedName name="Perak" localSheetId="49">#REF!</definedName>
    <definedName name="Perak" localSheetId="52">#REF!</definedName>
    <definedName name="Perak" localSheetId="58">#REF!</definedName>
    <definedName name="Perak" localSheetId="59">#REF!</definedName>
    <definedName name="Perak" localSheetId="2">#REF!</definedName>
    <definedName name="Perak" localSheetId="3">#REF!</definedName>
    <definedName name="Perak" localSheetId="75">#REF!</definedName>
    <definedName name="Perak" localSheetId="77">#REF!</definedName>
    <definedName name="Perak" localSheetId="78">#REF!</definedName>
    <definedName name="Perak" localSheetId="80">#REF!</definedName>
    <definedName name="Perak" localSheetId="81">#REF!</definedName>
    <definedName name="Perak" localSheetId="86">#REF!</definedName>
    <definedName name="Perak" localSheetId="87">#REF!</definedName>
    <definedName name="Perak" localSheetId="4">#REF!</definedName>
    <definedName name="Perak" localSheetId="5">#REF!</definedName>
    <definedName name="Perak" localSheetId="6">#REF!</definedName>
    <definedName name="Perak" localSheetId="7">#REF!</definedName>
    <definedName name="Perak" localSheetId="8">#REF!</definedName>
    <definedName name="Perak" localSheetId="9">#REF!</definedName>
    <definedName name="Perak">#REF!</definedName>
    <definedName name="PERLIS" localSheetId="0">#REF!</definedName>
    <definedName name="PERLIS" localSheetId="23">#REF!</definedName>
    <definedName name="PERLIS" localSheetId="25">#REF!</definedName>
    <definedName name="PERLIS" localSheetId="28">#REF!</definedName>
    <definedName name="PERLIS" localSheetId="29">#REF!</definedName>
    <definedName name="PERLIS" localSheetId="31">#REF!</definedName>
    <definedName name="PERLIS" localSheetId="32">#REF!</definedName>
    <definedName name="PERLIS" localSheetId="1">#REF!</definedName>
    <definedName name="PERLIS" localSheetId="33">#REF!</definedName>
    <definedName name="PERLIS" localSheetId="34">#REF!</definedName>
    <definedName name="PERLIS" localSheetId="35">#REF!</definedName>
    <definedName name="PERLIS" localSheetId="36">#REF!</definedName>
    <definedName name="PERLIS" localSheetId="37">#REF!</definedName>
    <definedName name="PERLIS" localSheetId="38">#REF!</definedName>
    <definedName name="PERLIS" localSheetId="39">#REF!</definedName>
    <definedName name="PERLIS" localSheetId="40">#REF!</definedName>
    <definedName name="PERLIS" localSheetId="41">#REF!</definedName>
    <definedName name="PERLIS" localSheetId="42">#REF!</definedName>
    <definedName name="PERLIS" localSheetId="46">#REF!</definedName>
    <definedName name="PERLIS" localSheetId="47">#REF!</definedName>
    <definedName name="PERLIS" localSheetId="49">#REF!</definedName>
    <definedName name="PERLIS" localSheetId="52">#REF!</definedName>
    <definedName name="PERLIS" localSheetId="58">#REF!</definedName>
    <definedName name="PERLIS" localSheetId="59">#REF!</definedName>
    <definedName name="PERLIS" localSheetId="2">#REF!</definedName>
    <definedName name="PERLIS" localSheetId="3">#REF!</definedName>
    <definedName name="PERLIS" localSheetId="75">#REF!</definedName>
    <definedName name="PERLIS" localSheetId="77">#REF!</definedName>
    <definedName name="PERLIS" localSheetId="78">#REF!</definedName>
    <definedName name="PERLIS" localSheetId="80">#REF!</definedName>
    <definedName name="PERLIS" localSheetId="81">#REF!</definedName>
    <definedName name="PERLIS" localSheetId="86">#REF!</definedName>
    <definedName name="PERLIS" localSheetId="87">#REF!</definedName>
    <definedName name="PERLIS" localSheetId="4">#REF!</definedName>
    <definedName name="PERLIS" localSheetId="5">#REF!</definedName>
    <definedName name="PERLIS" localSheetId="6">#REF!</definedName>
    <definedName name="PERLIS" localSheetId="7">#REF!</definedName>
    <definedName name="PERLIS" localSheetId="8">#REF!</definedName>
    <definedName name="PERLIS" localSheetId="9">#REF!</definedName>
    <definedName name="PERLIS">#REF!</definedName>
    <definedName name="PERMINTAAN_DATA" localSheetId="0">#REF!</definedName>
    <definedName name="PERMINTAAN_DATA" localSheetId="23">#REF!</definedName>
    <definedName name="PERMINTAAN_DATA" localSheetId="25">#REF!</definedName>
    <definedName name="PERMINTAAN_DATA" localSheetId="28">#REF!</definedName>
    <definedName name="PERMINTAAN_DATA" localSheetId="29">#REF!</definedName>
    <definedName name="PERMINTAAN_DATA" localSheetId="31">#REF!</definedName>
    <definedName name="PERMINTAAN_DATA" localSheetId="32">#REF!</definedName>
    <definedName name="PERMINTAAN_DATA" localSheetId="1">#REF!</definedName>
    <definedName name="PERMINTAAN_DATA" localSheetId="33">#REF!</definedName>
    <definedName name="PERMINTAAN_DATA" localSheetId="34">#REF!</definedName>
    <definedName name="PERMINTAAN_DATA" localSheetId="35">#REF!</definedName>
    <definedName name="PERMINTAAN_DATA" localSheetId="36">#REF!</definedName>
    <definedName name="PERMINTAAN_DATA" localSheetId="37">#REF!</definedName>
    <definedName name="PERMINTAAN_DATA" localSheetId="38">#REF!</definedName>
    <definedName name="PERMINTAAN_DATA" localSheetId="39">#REF!</definedName>
    <definedName name="PERMINTAAN_DATA" localSheetId="40">#REF!</definedName>
    <definedName name="PERMINTAAN_DATA" localSheetId="41">#REF!</definedName>
    <definedName name="PERMINTAAN_DATA" localSheetId="42">#REF!</definedName>
    <definedName name="PERMINTAAN_DATA" localSheetId="46">#REF!</definedName>
    <definedName name="PERMINTAAN_DATA" localSheetId="47">#REF!</definedName>
    <definedName name="PERMINTAAN_DATA" localSheetId="49">#REF!</definedName>
    <definedName name="PERMINTAAN_DATA" localSheetId="52">#REF!</definedName>
    <definedName name="PERMINTAAN_DATA" localSheetId="58">#REF!</definedName>
    <definedName name="PERMINTAAN_DATA" localSheetId="59">#REF!</definedName>
    <definedName name="PERMINTAAN_DATA" localSheetId="2">#REF!</definedName>
    <definedName name="PERMINTAAN_DATA" localSheetId="3">#REF!</definedName>
    <definedName name="PERMINTAAN_DATA" localSheetId="75">#REF!</definedName>
    <definedName name="PERMINTAAN_DATA" localSheetId="77">#REF!</definedName>
    <definedName name="PERMINTAAN_DATA" localSheetId="78">#REF!</definedName>
    <definedName name="PERMINTAAN_DATA" localSheetId="80">#REF!</definedName>
    <definedName name="PERMINTAAN_DATA" localSheetId="81">#REF!</definedName>
    <definedName name="PERMINTAAN_DATA" localSheetId="86">#REF!</definedName>
    <definedName name="PERMINTAAN_DATA" localSheetId="87">#REF!</definedName>
    <definedName name="PERMINTAAN_DATA" localSheetId="4">#REF!</definedName>
    <definedName name="PERMINTAAN_DATA" localSheetId="5">#REF!</definedName>
    <definedName name="PERMINTAAN_DATA" localSheetId="6">#REF!</definedName>
    <definedName name="PERMINTAAN_DATA" localSheetId="7">#REF!</definedName>
    <definedName name="PERMINTAAN_DATA" localSheetId="8">#REF!</definedName>
    <definedName name="PERMINTAAN_DATA" localSheetId="9">#REF!</definedName>
    <definedName name="PERMINTAAN_DATA">#REF!</definedName>
    <definedName name="PERMINTAAN_DATA_KP335" localSheetId="0">#REF!</definedName>
    <definedName name="PERMINTAAN_DATA_KP335" localSheetId="23">#REF!</definedName>
    <definedName name="PERMINTAAN_DATA_KP335" localSheetId="25">#REF!</definedName>
    <definedName name="PERMINTAAN_DATA_KP335" localSheetId="28">#REF!</definedName>
    <definedName name="PERMINTAAN_DATA_KP335" localSheetId="29">#REF!</definedName>
    <definedName name="PERMINTAAN_DATA_KP335" localSheetId="31">#REF!</definedName>
    <definedName name="PERMINTAAN_DATA_KP335" localSheetId="32">#REF!</definedName>
    <definedName name="PERMINTAAN_DATA_KP335" localSheetId="1">#REF!</definedName>
    <definedName name="PERMINTAAN_DATA_KP335" localSheetId="33">#REF!</definedName>
    <definedName name="PERMINTAAN_DATA_KP335" localSheetId="34">#REF!</definedName>
    <definedName name="PERMINTAAN_DATA_KP335" localSheetId="35">#REF!</definedName>
    <definedName name="PERMINTAAN_DATA_KP335" localSheetId="36">#REF!</definedName>
    <definedName name="PERMINTAAN_DATA_KP335" localSheetId="37">#REF!</definedName>
    <definedName name="PERMINTAAN_DATA_KP335" localSheetId="38">#REF!</definedName>
    <definedName name="PERMINTAAN_DATA_KP335" localSheetId="39">#REF!</definedName>
    <definedName name="PERMINTAAN_DATA_KP335" localSheetId="40">#REF!</definedName>
    <definedName name="PERMINTAAN_DATA_KP335" localSheetId="41">#REF!</definedName>
    <definedName name="PERMINTAAN_DATA_KP335" localSheetId="42">#REF!</definedName>
    <definedName name="PERMINTAAN_DATA_KP335" localSheetId="46">#REF!</definedName>
    <definedName name="PERMINTAAN_DATA_KP335" localSheetId="47">#REF!</definedName>
    <definedName name="PERMINTAAN_DATA_KP335" localSheetId="49">#REF!</definedName>
    <definedName name="PERMINTAAN_DATA_KP335" localSheetId="52">#REF!</definedName>
    <definedName name="PERMINTAAN_DATA_KP335" localSheetId="58">#REF!</definedName>
    <definedName name="PERMINTAAN_DATA_KP335" localSheetId="59">#REF!</definedName>
    <definedName name="PERMINTAAN_DATA_KP335" localSheetId="2">#REF!</definedName>
    <definedName name="PERMINTAAN_DATA_KP335" localSheetId="3">#REF!</definedName>
    <definedName name="PERMINTAAN_DATA_KP335" localSheetId="75">#REF!</definedName>
    <definedName name="PERMINTAAN_DATA_KP335" localSheetId="77">#REF!</definedName>
    <definedName name="PERMINTAAN_DATA_KP335" localSheetId="78">#REF!</definedName>
    <definedName name="PERMINTAAN_DATA_KP335" localSheetId="80">#REF!</definedName>
    <definedName name="PERMINTAAN_DATA_KP335" localSheetId="81">#REF!</definedName>
    <definedName name="PERMINTAAN_DATA_KP335" localSheetId="86">#REF!</definedName>
    <definedName name="PERMINTAAN_DATA_KP335" localSheetId="87">#REF!</definedName>
    <definedName name="PERMINTAAN_DATA_KP335" localSheetId="4">#REF!</definedName>
    <definedName name="PERMINTAAN_DATA_KP335" localSheetId="5">#REF!</definedName>
    <definedName name="PERMINTAAN_DATA_KP335" localSheetId="6">#REF!</definedName>
    <definedName name="PERMINTAAN_DATA_KP335" localSheetId="7">#REF!</definedName>
    <definedName name="PERMINTAAN_DATA_KP335" localSheetId="8">#REF!</definedName>
    <definedName name="PERMINTAAN_DATA_KP335" localSheetId="9">#REF!</definedName>
    <definedName name="PERMINTAAN_DATA_KP335">#REF!</definedName>
    <definedName name="pilkjk" localSheetId="0">#REF!</definedName>
    <definedName name="pilkjk" localSheetId="23">#REF!</definedName>
    <definedName name="pilkjk" localSheetId="25">#REF!</definedName>
    <definedName name="pilkjk" localSheetId="28">#REF!</definedName>
    <definedName name="pilkjk" localSheetId="29">#REF!</definedName>
    <definedName name="pilkjk" localSheetId="31">#REF!</definedName>
    <definedName name="pilkjk" localSheetId="32">#REF!</definedName>
    <definedName name="pilkjk" localSheetId="1">#REF!</definedName>
    <definedName name="pilkjk" localSheetId="33">#REF!</definedName>
    <definedName name="pilkjk" localSheetId="34">#REF!</definedName>
    <definedName name="pilkjk" localSheetId="35">#REF!</definedName>
    <definedName name="pilkjk" localSheetId="36">#REF!</definedName>
    <definedName name="pilkjk" localSheetId="37">#REF!</definedName>
    <definedName name="pilkjk" localSheetId="38">#REF!</definedName>
    <definedName name="pilkjk" localSheetId="39">#REF!</definedName>
    <definedName name="pilkjk" localSheetId="40">#REF!</definedName>
    <definedName name="pilkjk" localSheetId="41">#REF!</definedName>
    <definedName name="pilkjk" localSheetId="42">#REF!</definedName>
    <definedName name="pilkjk" localSheetId="46">#REF!</definedName>
    <definedName name="pilkjk" localSheetId="47">#REF!</definedName>
    <definedName name="pilkjk" localSheetId="49">#REF!</definedName>
    <definedName name="pilkjk" localSheetId="52">#REF!</definedName>
    <definedName name="pilkjk" localSheetId="58">#REF!</definedName>
    <definedName name="pilkjk" localSheetId="59">#REF!</definedName>
    <definedName name="pilkjk" localSheetId="2">#REF!</definedName>
    <definedName name="pilkjk" localSheetId="3">#REF!</definedName>
    <definedName name="pilkjk" localSheetId="75">#REF!</definedName>
    <definedName name="pilkjk" localSheetId="77">#REF!</definedName>
    <definedName name="pilkjk" localSheetId="78">#REF!</definedName>
    <definedName name="pilkjk" localSheetId="80">#REF!</definedName>
    <definedName name="pilkjk" localSheetId="81">#REF!</definedName>
    <definedName name="pilkjk" localSheetId="86">#REF!</definedName>
    <definedName name="pilkjk" localSheetId="87">#REF!</definedName>
    <definedName name="pilkjk" localSheetId="4">#REF!</definedName>
    <definedName name="pilkjk" localSheetId="5">#REF!</definedName>
    <definedName name="pilkjk" localSheetId="6">#REF!</definedName>
    <definedName name="pilkjk" localSheetId="7">#REF!</definedName>
    <definedName name="pilkjk" localSheetId="8">#REF!</definedName>
    <definedName name="pilkjk" localSheetId="9">#REF!</definedName>
    <definedName name="pilkjk">#REF!</definedName>
    <definedName name="pppp" localSheetId="25" hidden="1">'[8]7.6'!#REF!</definedName>
    <definedName name="pppp" localSheetId="28" hidden="1">'[8]7.6'!#REF!</definedName>
    <definedName name="pppp" localSheetId="29" hidden="1">'[8]7.6'!#REF!</definedName>
    <definedName name="pppp" localSheetId="36" hidden="1">'[8]7.6'!#REF!</definedName>
    <definedName name="pppp" localSheetId="37" hidden="1">'[8]7.6'!#REF!</definedName>
    <definedName name="pppp" localSheetId="40" hidden="1">'[8]7.6'!#REF!</definedName>
    <definedName name="pppp" localSheetId="41" hidden="1">'[8]7.6'!#REF!</definedName>
    <definedName name="pppp" localSheetId="46" hidden="1">'[8]7.6'!#REF!</definedName>
    <definedName name="pppp" localSheetId="47" hidden="1">'[8]7.6'!#REF!</definedName>
    <definedName name="pppp" localSheetId="49" hidden="1">'[8]7.6'!#REF!</definedName>
    <definedName name="pppp" localSheetId="52" hidden="1">'[8]7.6'!#REF!</definedName>
    <definedName name="pppp" localSheetId="3" hidden="1">'[8]7.6'!#REF!</definedName>
    <definedName name="pppp" localSheetId="75" hidden="1">'[8]7.6'!#REF!</definedName>
    <definedName name="pppp" localSheetId="86" hidden="1">'[8]7.6'!#REF!</definedName>
    <definedName name="pppp" localSheetId="87" hidden="1">'[8]7.6'!#REF!</definedName>
    <definedName name="pppp" hidden="1">'[8]7.6'!#REF!</definedName>
    <definedName name="_xlnm.Print_Area" localSheetId="0">'6.1'!$A$1:$H$85</definedName>
    <definedName name="_xlnm.Print_Area" localSheetId="17">'6.10a'!$A$1:$N$83</definedName>
    <definedName name="_xlnm.Print_Area" localSheetId="18">'6.10b '!$A$1:$N$86</definedName>
    <definedName name="_xlnm.Print_Area" localSheetId="19">'6.10c '!$A$1:$N$84</definedName>
    <definedName name="_xlnm.Print_Area" localSheetId="20">'6.10d '!$A$1:$N$90</definedName>
    <definedName name="_xlnm.Print_Area" localSheetId="21">'6.10e'!$A$1:$N$39</definedName>
    <definedName name="_xlnm.Print_Area" localSheetId="22">'6.11'!$A$1:$H$40</definedName>
    <definedName name="_xlnm.Print_Area" localSheetId="23">'6.12'!$A$1:$M$56</definedName>
    <definedName name="_xlnm.Print_Area" localSheetId="24">'6.13 '!$A$1:$K$53</definedName>
    <definedName name="_xlnm.Print_Area" localSheetId="25">'6.14 '!$A$1:$K$51</definedName>
    <definedName name="_xlnm.Print_Area" localSheetId="26">'6.15'!$A$1:$K$71</definedName>
    <definedName name="_xlnm.Print_Area" localSheetId="27">'6.15 (2)'!$A$1:$K$53</definedName>
    <definedName name="_xlnm.Print_Area" localSheetId="28">'6.16'!$A$1:$I$44</definedName>
    <definedName name="_xlnm.Print_Area" localSheetId="29">'6.16 (2)'!$A$1:$I$43</definedName>
    <definedName name="_xlnm.Print_Area" localSheetId="30">'6.17'!$A$1:$N$34</definedName>
    <definedName name="_xlnm.Print_Area" localSheetId="31">'6.18'!$A$1:$N$84</definedName>
    <definedName name="_xlnm.Print_Area" localSheetId="32">'6.19 '!$A$1:$N$84</definedName>
    <definedName name="_xlnm.Print_Area" localSheetId="1">'6.2'!$A$1:$Q$87</definedName>
    <definedName name="_xlnm.Print_Area" localSheetId="33">'6.20'!$A$1:$O$88</definedName>
    <definedName name="_xlnm.Print_Area" localSheetId="34">'6.20 (samb.)'!$A$1:$H$80</definedName>
    <definedName name="_xlnm.Print_Area" localSheetId="35">'6.21'!$A$1:$P$87</definedName>
    <definedName name="_xlnm.Print_Area" localSheetId="36">'6.21 (2)'!$A$1:$Q$89</definedName>
    <definedName name="_xlnm.Print_Area" localSheetId="37">'6.21 (3)'!$A$1:$M$89</definedName>
    <definedName name="_xlnm.Print_Area" localSheetId="38">'6.21 (samb.)'!$A$1:$P$84</definedName>
    <definedName name="_xlnm.Print_Area" localSheetId="39">'6.22 (4)'!$A$1:$P$87</definedName>
    <definedName name="_xlnm.Print_Area" localSheetId="40">'6.22 (5)'!$A$1:$Q$89</definedName>
    <definedName name="_xlnm.Print_Area" localSheetId="41">'6.22 (6)'!$A$1:$M$89</definedName>
    <definedName name="_xlnm.Print_Area" localSheetId="42">'6.22 (samb.) '!$A$1:$P$84</definedName>
    <definedName name="_xlnm.Print_Area" localSheetId="43">'6.23 (new)'!$A$1:$H$39</definedName>
    <definedName name="_xlnm.Print_Area" localSheetId="44">'6.24'!$A$1:$L$70</definedName>
    <definedName name="_xlnm.Print_Area" localSheetId="45">'6.24 (samb)'!$A$1:$L$90</definedName>
    <definedName name="_xlnm.Print_Area" localSheetId="46">'6.25 (1)'!$A$1:$L$77</definedName>
    <definedName name="_xlnm.Print_Area" localSheetId="47">'6.25 (samb) (2)'!$A$1:$L$71</definedName>
    <definedName name="_xlnm.Print_Area" localSheetId="48">'6.25 (samb)2'!$A$1:$L$69</definedName>
    <definedName name="_xlnm.Print_Area" localSheetId="49">'6.25 (samb)2 (2)'!$A$1:$L$32</definedName>
    <definedName name="_xlnm.Print_Area" localSheetId="50">'6.26 (2)'!$A$1:$L$82</definedName>
    <definedName name="_xlnm.Print_Area" localSheetId="52">'6.26 (samb)2 (3)'!$A$1:$L$52</definedName>
    <definedName name="_xlnm.Print_Area" localSheetId="51">'6.26 2 (samb)'!$A$1:$L$71</definedName>
    <definedName name="_xlnm.Print_Area" localSheetId="53">'6.27 (2)'!$A$1:$L$79</definedName>
    <definedName name="_xlnm.Print_Area" localSheetId="55">'6.27 (samb) 2'!$A$1:$L$79</definedName>
    <definedName name="_xlnm.Print_Area" localSheetId="56">'6.27 (samb) 3'!$A$1:$L$81</definedName>
    <definedName name="_xlnm.Print_Area" localSheetId="57">'6.27 (samb) 4'!$A$1:$L$80</definedName>
    <definedName name="_xlnm.Print_Area" localSheetId="58">'6.27 (samb) 5'!$A$1:$L$75</definedName>
    <definedName name="_xlnm.Print_Area" localSheetId="59">'6.27 (samb) 6'!$A$1:$L$49</definedName>
    <definedName name="_xlnm.Print_Area" localSheetId="54">'6.27 2 (samb) '!$A$1:$L$82</definedName>
    <definedName name="_xlnm.Print_Area" localSheetId="60">'6.28'!$A$1:$L$56</definedName>
    <definedName name="_xlnm.Print_Area" localSheetId="62">'6.28 (3)'!$A$1:$L$56</definedName>
    <definedName name="_xlnm.Print_Area" localSheetId="63">'6.28 (4)'!$A$1:$L$58</definedName>
    <definedName name="_xlnm.Print_Area" localSheetId="64">'6.28 (5)'!$A$1:$H$56</definedName>
    <definedName name="_xlnm.Print_Area" localSheetId="61">'6.28 (samb)'!$A$1:$L$57</definedName>
    <definedName name="_xlnm.Print_Area" localSheetId="65">'6.29 (1)'!$A$1:$L$55</definedName>
    <definedName name="_xlnm.Print_Area" localSheetId="67">'6.29 (3)'!$A$1:$L$55</definedName>
    <definedName name="_xlnm.Print_Area" localSheetId="69">'6.29 (5)'!$A$1:$H$55</definedName>
    <definedName name="_xlnm.Print_Area" localSheetId="2">'6.3 '!$A$1:$M$89</definedName>
    <definedName name="_xlnm.Print_Area" localSheetId="3">'6.3  (2)'!$A$1:$M$90</definedName>
    <definedName name="_xlnm.Print_Area" localSheetId="70">'6.30'!$A$1:$L$44</definedName>
    <definedName name="_xlnm.Print_Area" localSheetId="71">'6.30 (2)'!$A$1:$L$44</definedName>
    <definedName name="_xlnm.Print_Area" localSheetId="72">'6.30 (3)'!$A$1:$H$43</definedName>
    <definedName name="_xlnm.Print_Area" localSheetId="73">'6.31'!$A$1:$L$75</definedName>
    <definedName name="_xlnm.Print_Area" localSheetId="74">'6.31 (2)'!$A$1:$H$47</definedName>
    <definedName name="_xlnm.Print_Area" localSheetId="75">'6.32'!$A$1:$O$87</definedName>
    <definedName name="_xlnm.Print_Area" localSheetId="76">'6.33'!$A$1:$O$67</definedName>
    <definedName name="_xlnm.Print_Area" localSheetId="77">'6.34'!$A$1:$Q$85</definedName>
    <definedName name="_xlnm.Print_Area" localSheetId="78">'6.34 (2)'!$A$1:$M$85</definedName>
    <definedName name="_xlnm.Print_Area" localSheetId="79">'6.35'!$A$1:$H$54</definedName>
    <definedName name="_xlnm.Print_Area" localSheetId="80">'6.36'!$A$1:$Q$85</definedName>
    <definedName name="_xlnm.Print_Area" localSheetId="81">'6.36 (2)'!$A$1:$M$85</definedName>
    <definedName name="_xlnm.Print_Area" localSheetId="82">'6.37'!$A$1:$L$55</definedName>
    <definedName name="_xlnm.Print_Area" localSheetId="84">'6.37 (3)'!$A$1:$L$61</definedName>
    <definedName name="_xlnm.Print_Area" localSheetId="85">'6.37 (4)'!$A$1:$H$55</definedName>
    <definedName name="_xlnm.Print_Area" localSheetId="86">'6.38'!$A$1:$H$93</definedName>
    <definedName name="_xlnm.Print_Area" localSheetId="87">'6.39'!$A$1:$H$93</definedName>
    <definedName name="_xlnm.Print_Area" localSheetId="4">'6.4'!$A$1:$K$85</definedName>
    <definedName name="_xlnm.Print_Area" localSheetId="88">'6.40'!$A$1:$J$50</definedName>
    <definedName name="_xlnm.Print_Area" localSheetId="5">'6.5 (3)'!$A$1:$P$87</definedName>
    <definedName name="_xlnm.Print_Area" localSheetId="6">'6.5 (4)'!$A$1:$L$87</definedName>
    <definedName name="_xlnm.Print_Area" localSheetId="7">'6.6 (5)'!$A$1:$P$87</definedName>
    <definedName name="_xlnm.Print_Area" localSheetId="8">'6.6 (6)'!$A$1:$L$87</definedName>
    <definedName name="_xlnm.Print_Area" localSheetId="9">'6.7'!$A$1:$L$77</definedName>
    <definedName name="_xlnm.Print_Area" localSheetId="10">'6.7(n)'!$A$1:$H$86</definedName>
    <definedName name="_xlnm.Print_Area" localSheetId="13">'6.8'!$A$1:$L$85</definedName>
    <definedName name="_xlnm.Print_Area" localSheetId="14">'6.8 (2)'!$A$1:$J$84</definedName>
    <definedName name="_xlnm.Print_Area" localSheetId="11">'6.8 (n)'!$A$1:$J$58</definedName>
    <definedName name="_xlnm.Print_Area" localSheetId="15">'6.9'!$A$1:$J$60</definedName>
    <definedName name="_xlnm.Print_Area" localSheetId="16">'6.9 (2)'!$A$1:$I$61</definedName>
    <definedName name="_xlnm.Print_Area" localSheetId="12">'6.9 (n)'!$A$1:$L$135</definedName>
    <definedName name="q" localSheetId="0">#REF!</definedName>
    <definedName name="q" localSheetId="23">#REF!</definedName>
    <definedName name="q" localSheetId="25">#REF!</definedName>
    <definedName name="q" localSheetId="28">#REF!</definedName>
    <definedName name="q" localSheetId="29">#REF!</definedName>
    <definedName name="q" localSheetId="31">#REF!</definedName>
    <definedName name="q" localSheetId="32">#REF!</definedName>
    <definedName name="q" localSheetId="1">#REF!</definedName>
    <definedName name="q" localSheetId="33">#REF!</definedName>
    <definedName name="q" localSheetId="34">#REF!</definedName>
    <definedName name="q" localSheetId="35">#REF!</definedName>
    <definedName name="q" localSheetId="36">#REF!</definedName>
    <definedName name="q" localSheetId="37">#REF!</definedName>
    <definedName name="q" localSheetId="38">#REF!</definedName>
    <definedName name="q" localSheetId="39">#REF!</definedName>
    <definedName name="q" localSheetId="40">#REF!</definedName>
    <definedName name="q" localSheetId="41">#REF!</definedName>
    <definedName name="q" localSheetId="42">#REF!</definedName>
    <definedName name="q" localSheetId="46">#REF!</definedName>
    <definedName name="q" localSheetId="47">#REF!</definedName>
    <definedName name="q" localSheetId="49">#REF!</definedName>
    <definedName name="q" localSheetId="52">#REF!</definedName>
    <definedName name="q" localSheetId="58">#REF!</definedName>
    <definedName name="q" localSheetId="59">#REF!</definedName>
    <definedName name="q" localSheetId="2">#REF!</definedName>
    <definedName name="q" localSheetId="3">#REF!</definedName>
    <definedName name="q" localSheetId="75">#REF!</definedName>
    <definedName name="q" localSheetId="77">#REF!</definedName>
    <definedName name="q" localSheetId="78">#REF!</definedName>
    <definedName name="q" localSheetId="80">#REF!</definedName>
    <definedName name="q" localSheetId="81">#REF!</definedName>
    <definedName name="q" localSheetId="86">#REF!</definedName>
    <definedName name="q" localSheetId="87">#REF!</definedName>
    <definedName name="q" localSheetId="4">#REF!</definedName>
    <definedName name="q" localSheetId="5">#REF!</definedName>
    <definedName name="q" localSheetId="6">#REF!</definedName>
    <definedName name="q" localSheetId="7">#REF!</definedName>
    <definedName name="q" localSheetId="8">#REF!</definedName>
    <definedName name="q" localSheetId="9">#REF!</definedName>
    <definedName name="q">#REF!</definedName>
    <definedName name="qq" localSheetId="23">#REF!</definedName>
    <definedName name="qq" localSheetId="25">#REF!</definedName>
    <definedName name="qq" localSheetId="28">#REF!</definedName>
    <definedName name="qq" localSheetId="29">#REF!</definedName>
    <definedName name="qq" localSheetId="31">#REF!</definedName>
    <definedName name="qq" localSheetId="32">#REF!</definedName>
    <definedName name="qq" localSheetId="36">#REF!</definedName>
    <definedName name="qq" localSheetId="37">#REF!</definedName>
    <definedName name="qq" localSheetId="40">#REF!</definedName>
    <definedName name="qq" localSheetId="41">#REF!</definedName>
    <definedName name="qq" localSheetId="46">#REF!</definedName>
    <definedName name="qq" localSheetId="47">#REF!</definedName>
    <definedName name="qq" localSheetId="49">#REF!</definedName>
    <definedName name="qq" localSheetId="52">#REF!</definedName>
    <definedName name="qq" localSheetId="3">#REF!</definedName>
    <definedName name="qq" localSheetId="75">#REF!</definedName>
    <definedName name="qq" localSheetId="77">#REF!</definedName>
    <definedName name="qq" localSheetId="78">#REF!</definedName>
    <definedName name="qq" localSheetId="80">#REF!</definedName>
    <definedName name="qq" localSheetId="81">#REF!</definedName>
    <definedName name="qq" localSheetId="86">#REF!</definedName>
    <definedName name="qq" localSheetId="87">#REF!</definedName>
    <definedName name="qq" localSheetId="4">#REF!</definedName>
    <definedName name="qq" localSheetId="5">#REF!</definedName>
    <definedName name="qq" localSheetId="6">#REF!</definedName>
    <definedName name="qq" localSheetId="7">#REF!</definedName>
    <definedName name="qq" localSheetId="8">#REF!</definedName>
    <definedName name="qq" localSheetId="9">#REF!</definedName>
    <definedName name="qq">#REF!</definedName>
    <definedName name="qqqttt" localSheetId="23">#REF!</definedName>
    <definedName name="qqqttt" localSheetId="25">#REF!</definedName>
    <definedName name="qqqttt" localSheetId="28">#REF!</definedName>
    <definedName name="qqqttt" localSheetId="29">#REF!</definedName>
    <definedName name="qqqttt" localSheetId="31">#REF!</definedName>
    <definedName name="qqqttt" localSheetId="32">#REF!</definedName>
    <definedName name="qqqttt" localSheetId="36">#REF!</definedName>
    <definedName name="qqqttt" localSheetId="37">#REF!</definedName>
    <definedName name="qqqttt" localSheetId="40">#REF!</definedName>
    <definedName name="qqqttt" localSheetId="41">#REF!</definedName>
    <definedName name="qqqttt" localSheetId="46">#REF!</definedName>
    <definedName name="qqqttt" localSheetId="47">#REF!</definedName>
    <definedName name="qqqttt" localSheetId="49">#REF!</definedName>
    <definedName name="qqqttt" localSheetId="52">#REF!</definedName>
    <definedName name="qqqttt" localSheetId="3">#REF!</definedName>
    <definedName name="qqqttt" localSheetId="75">#REF!</definedName>
    <definedName name="qqqttt" localSheetId="77">#REF!</definedName>
    <definedName name="qqqttt" localSheetId="78">#REF!</definedName>
    <definedName name="qqqttt" localSheetId="80">#REF!</definedName>
    <definedName name="qqqttt" localSheetId="81">#REF!</definedName>
    <definedName name="qqqttt" localSheetId="86">#REF!</definedName>
    <definedName name="qqqttt" localSheetId="87">#REF!</definedName>
    <definedName name="qqqttt" localSheetId="4">#REF!</definedName>
    <definedName name="qqqttt" localSheetId="5">#REF!</definedName>
    <definedName name="qqqttt" localSheetId="6">#REF!</definedName>
    <definedName name="qqqttt" localSheetId="7">#REF!</definedName>
    <definedName name="qqqttt" localSheetId="8">#REF!</definedName>
    <definedName name="qqqttt" localSheetId="9">#REF!</definedName>
    <definedName name="qqqttt">#REF!</definedName>
    <definedName name="qqw" localSheetId="25" hidden="1">'[6]4.8'!#REF!</definedName>
    <definedName name="qqw" localSheetId="28" hidden="1">'[6]4.8'!#REF!</definedName>
    <definedName name="qqw" localSheetId="29" hidden="1">'[6]4.8'!#REF!</definedName>
    <definedName name="qqw" localSheetId="36" hidden="1">'[6]4.8'!#REF!</definedName>
    <definedName name="qqw" localSheetId="37" hidden="1">'[6]4.8'!#REF!</definedName>
    <definedName name="qqw" localSheetId="40" hidden="1">'[6]4.8'!#REF!</definedName>
    <definedName name="qqw" localSheetId="41" hidden="1">'[6]4.8'!#REF!</definedName>
    <definedName name="qqw" localSheetId="46" hidden="1">'[6]4.8'!#REF!</definedName>
    <definedName name="qqw" localSheetId="47" hidden="1">'[6]4.8'!#REF!</definedName>
    <definedName name="qqw" localSheetId="49" hidden="1">'[6]4.8'!#REF!</definedName>
    <definedName name="qqw" localSheetId="52" hidden="1">'[6]4.8'!#REF!</definedName>
    <definedName name="qqw" localSheetId="3" hidden="1">'[6]4.8'!#REF!</definedName>
    <definedName name="qqw" localSheetId="75" hidden="1">'[6]4.8'!#REF!</definedName>
    <definedName name="qqw" localSheetId="86" hidden="1">'[6]4.8'!#REF!</definedName>
    <definedName name="qqw" localSheetId="87" hidden="1">'[6]4.8'!#REF!</definedName>
    <definedName name="qqw" hidden="1">'[6]4.8'!#REF!</definedName>
    <definedName name="Region" localSheetId="0">[17]Sheet2!$B$2:$B$7</definedName>
    <definedName name="Region" localSheetId="23">[18]Sheet2!$B$2:$B$7</definedName>
    <definedName name="Region" localSheetId="1">[17]Sheet2!$B$2:$B$7</definedName>
    <definedName name="Region" localSheetId="33">[17]Sheet2!$B$2:$B$7</definedName>
    <definedName name="Region" localSheetId="34">[17]Sheet2!$B$2:$B$7</definedName>
    <definedName name="Region" localSheetId="35">[17]Sheet2!$B$2:$B$7</definedName>
    <definedName name="Region" localSheetId="36">[17]Sheet2!$B$2:$B$7</definedName>
    <definedName name="Region" localSheetId="37">[17]Sheet2!$B$2:$B$7</definedName>
    <definedName name="Region" localSheetId="38">[17]Sheet2!$B$2:$B$7</definedName>
    <definedName name="Region" localSheetId="39">[17]Sheet2!$B$2:$B$7</definedName>
    <definedName name="Region" localSheetId="40">[17]Sheet2!$B$2:$B$7</definedName>
    <definedName name="Region" localSheetId="41">[17]Sheet2!$B$2:$B$7</definedName>
    <definedName name="Region" localSheetId="42">[17]Sheet2!$B$2:$B$7</definedName>
    <definedName name="Region" localSheetId="2">[17]Sheet2!$B$2:$B$7</definedName>
    <definedName name="Region" localSheetId="3">[17]Sheet2!$B$2:$B$7</definedName>
    <definedName name="Region" localSheetId="75">[19]Sheet2!$B$2:$B$7</definedName>
    <definedName name="Region" localSheetId="77">[17]Sheet2!$B$2:$B$7</definedName>
    <definedName name="Region" localSheetId="78">[17]Sheet2!$B$2:$B$7</definedName>
    <definedName name="Region" localSheetId="80">[17]Sheet2!$B$2:$B$7</definedName>
    <definedName name="Region" localSheetId="81">[17]Sheet2!$B$2:$B$7</definedName>
    <definedName name="Region" localSheetId="86">[18]Sheet2!$B$2:$B$7</definedName>
    <definedName name="Region" localSheetId="87">[18]Sheet2!$B$2:$B$7</definedName>
    <definedName name="Region" localSheetId="4">[17]Sheet2!$B$2:$B$7</definedName>
    <definedName name="Region" localSheetId="5">[17]Sheet2!$B$2:$B$7</definedName>
    <definedName name="Region" localSheetId="6">[17]Sheet2!$B$2:$B$7</definedName>
    <definedName name="Region" localSheetId="7">[17]Sheet2!$B$2:$B$7</definedName>
    <definedName name="Region" localSheetId="8">[17]Sheet2!$B$2:$B$7</definedName>
    <definedName name="Region" localSheetId="9">[17]Sheet2!$B$2:$B$7</definedName>
    <definedName name="Region">[17]Sheet2!$B$2:$B$7</definedName>
    <definedName name="Region1" localSheetId="0">[20]Sheet1!$B$2:$B$19</definedName>
    <definedName name="Region1" localSheetId="23">[21]Sheet1!$B$2:$B$19</definedName>
    <definedName name="Region1" localSheetId="1">[20]Sheet1!$B$2:$B$19</definedName>
    <definedName name="Region1" localSheetId="33">[20]Sheet1!$B$2:$B$19</definedName>
    <definedName name="Region1" localSheetId="34">[20]Sheet1!$B$2:$B$19</definedName>
    <definedName name="Region1" localSheetId="35">[20]Sheet1!$B$2:$B$19</definedName>
    <definedName name="Region1" localSheetId="36">[20]Sheet1!$B$2:$B$19</definedName>
    <definedName name="Region1" localSheetId="37">[20]Sheet1!$B$2:$B$19</definedName>
    <definedName name="Region1" localSheetId="38">[20]Sheet1!$B$2:$B$19</definedName>
    <definedName name="Region1" localSheetId="39">[20]Sheet1!$B$2:$B$19</definedName>
    <definedName name="Region1" localSheetId="40">[20]Sheet1!$B$2:$B$19</definedName>
    <definedName name="Region1" localSheetId="41">[20]Sheet1!$B$2:$B$19</definedName>
    <definedName name="Region1" localSheetId="42">[20]Sheet1!$B$2:$B$19</definedName>
    <definedName name="Region1" localSheetId="2">[20]Sheet1!$B$2:$B$19</definedName>
    <definedName name="Region1" localSheetId="3">[20]Sheet1!$B$2:$B$19</definedName>
    <definedName name="Region1" localSheetId="75">[22]Sheet1!$B$2:$B$19</definedName>
    <definedName name="Region1" localSheetId="77">[20]Sheet1!$B$2:$B$19</definedName>
    <definedName name="Region1" localSheetId="78">[20]Sheet1!$B$2:$B$19</definedName>
    <definedName name="Region1" localSheetId="80">[20]Sheet1!$B$2:$B$19</definedName>
    <definedName name="Region1" localSheetId="81">[20]Sheet1!$B$2:$B$19</definedName>
    <definedName name="Region1" localSheetId="86">[21]Sheet1!$B$2:$B$19</definedName>
    <definedName name="Region1" localSheetId="87">[21]Sheet1!$B$2:$B$19</definedName>
    <definedName name="Region1" localSheetId="4">[20]Sheet1!$B$2:$B$19</definedName>
    <definedName name="Region1" localSheetId="5">[20]Sheet1!$B$2:$B$19</definedName>
    <definedName name="Region1" localSheetId="6">[20]Sheet1!$B$2:$B$19</definedName>
    <definedName name="Region1" localSheetId="7">[20]Sheet1!$B$2:$B$19</definedName>
    <definedName name="Region1" localSheetId="8">[20]Sheet1!$B$2:$B$19</definedName>
    <definedName name="Region1" localSheetId="9">[20]Sheet1!$B$2:$B$19</definedName>
    <definedName name="Region1">[20]Sheet1!$B$2:$B$19</definedName>
    <definedName name="row_no" localSheetId="0">[23]ref!$B$3:$K$20</definedName>
    <definedName name="row_no" localSheetId="23">[24]ref!$B$3:$K$20</definedName>
    <definedName name="row_no" localSheetId="1">[23]ref!$B$3:$K$20</definedName>
    <definedName name="row_no" localSheetId="33">[23]ref!$B$3:$K$20</definedName>
    <definedName name="row_no" localSheetId="34">[23]ref!$B$3:$K$20</definedName>
    <definedName name="row_no" localSheetId="35">[23]ref!$B$3:$K$20</definedName>
    <definedName name="row_no" localSheetId="36">[23]ref!$B$3:$K$20</definedName>
    <definedName name="row_no" localSheetId="37">[23]ref!$B$3:$K$20</definedName>
    <definedName name="row_no" localSheetId="38">[23]ref!$B$3:$K$20</definedName>
    <definedName name="row_no" localSheetId="39">[23]ref!$B$3:$K$20</definedName>
    <definedName name="row_no" localSheetId="40">[23]ref!$B$3:$K$20</definedName>
    <definedName name="row_no" localSheetId="41">[23]ref!$B$3:$K$20</definedName>
    <definedName name="row_no" localSheetId="42">[23]ref!$B$3:$K$20</definedName>
    <definedName name="row_no" localSheetId="2">[23]ref!$B$3:$K$20</definedName>
    <definedName name="row_no" localSheetId="3">[23]ref!$B$3:$K$20</definedName>
    <definedName name="row_no" localSheetId="75">[25]ref!$B$3:$K$20</definedName>
    <definedName name="row_no" localSheetId="77">[23]ref!$B$3:$K$20</definedName>
    <definedName name="row_no" localSheetId="78">[23]ref!$B$3:$K$20</definedName>
    <definedName name="row_no" localSheetId="80">[23]ref!$B$3:$K$20</definedName>
    <definedName name="row_no" localSheetId="81">[23]ref!$B$3:$K$20</definedName>
    <definedName name="row_no" localSheetId="86">[24]ref!$B$3:$K$20</definedName>
    <definedName name="row_no" localSheetId="87">[24]ref!$B$3:$K$20</definedName>
    <definedName name="row_no" localSheetId="4">[23]ref!$B$3:$K$20</definedName>
    <definedName name="row_no" localSheetId="5">[23]ref!$B$3:$K$20</definedName>
    <definedName name="row_no" localSheetId="6">[23]ref!$B$3:$K$20</definedName>
    <definedName name="row_no" localSheetId="7">[23]ref!$B$3:$K$20</definedName>
    <definedName name="row_no" localSheetId="8">[23]ref!$B$3:$K$20</definedName>
    <definedName name="row_no" localSheetId="9">[23]ref!$B$3:$K$20</definedName>
    <definedName name="row_no">[23]ref!$B$3:$K$20</definedName>
    <definedName name="row_no_head" localSheetId="0">[23]ref!$B$3:$K$3</definedName>
    <definedName name="row_no_head" localSheetId="23">[24]ref!$B$3:$K$3</definedName>
    <definedName name="row_no_head" localSheetId="1">[23]ref!$B$3:$K$3</definedName>
    <definedName name="row_no_head" localSheetId="33">[23]ref!$B$3:$K$3</definedName>
    <definedName name="row_no_head" localSheetId="34">[23]ref!$B$3:$K$3</definedName>
    <definedName name="row_no_head" localSheetId="35">[23]ref!$B$3:$K$3</definedName>
    <definedName name="row_no_head" localSheetId="36">[23]ref!$B$3:$K$3</definedName>
    <definedName name="row_no_head" localSheetId="37">[23]ref!$B$3:$K$3</definedName>
    <definedName name="row_no_head" localSheetId="38">[23]ref!$B$3:$K$3</definedName>
    <definedName name="row_no_head" localSheetId="39">[23]ref!$B$3:$K$3</definedName>
    <definedName name="row_no_head" localSheetId="40">[23]ref!$B$3:$K$3</definedName>
    <definedName name="row_no_head" localSheetId="41">[23]ref!$B$3:$K$3</definedName>
    <definedName name="row_no_head" localSheetId="42">[23]ref!$B$3:$K$3</definedName>
    <definedName name="row_no_head" localSheetId="2">[23]ref!$B$3:$K$3</definedName>
    <definedName name="row_no_head" localSheetId="3">[23]ref!$B$3:$K$3</definedName>
    <definedName name="row_no_head" localSheetId="75">[25]ref!$B$3:$K$3</definedName>
    <definedName name="row_no_head" localSheetId="77">[23]ref!$B$3:$K$3</definedName>
    <definedName name="row_no_head" localSheetId="78">[23]ref!$B$3:$K$3</definedName>
    <definedName name="row_no_head" localSheetId="80">[23]ref!$B$3:$K$3</definedName>
    <definedName name="row_no_head" localSheetId="81">[23]ref!$B$3:$K$3</definedName>
    <definedName name="row_no_head" localSheetId="86">[24]ref!$B$3:$K$3</definedName>
    <definedName name="row_no_head" localSheetId="87">[24]ref!$B$3:$K$3</definedName>
    <definedName name="row_no_head" localSheetId="4">[23]ref!$B$3:$K$3</definedName>
    <definedName name="row_no_head" localSheetId="5">[23]ref!$B$3:$K$3</definedName>
    <definedName name="row_no_head" localSheetId="6">[23]ref!$B$3:$K$3</definedName>
    <definedName name="row_no_head" localSheetId="7">[23]ref!$B$3:$K$3</definedName>
    <definedName name="row_no_head" localSheetId="8">[23]ref!$B$3:$K$3</definedName>
    <definedName name="row_no_head" localSheetId="9">[23]ref!$B$3:$K$3</definedName>
    <definedName name="row_no_head">[23]ref!$B$3:$K$3</definedName>
    <definedName name="rrr" localSheetId="0">#REF!</definedName>
    <definedName name="rrr" localSheetId="23">#REF!</definedName>
    <definedName name="rrr" localSheetId="25">#REF!</definedName>
    <definedName name="rrr" localSheetId="28">#REF!</definedName>
    <definedName name="rrr" localSheetId="29">#REF!</definedName>
    <definedName name="rrr" localSheetId="31">#REF!</definedName>
    <definedName name="rrr" localSheetId="32">#REF!</definedName>
    <definedName name="rrr" localSheetId="1">#REF!</definedName>
    <definedName name="rrr" localSheetId="33">#REF!</definedName>
    <definedName name="rrr" localSheetId="34">#REF!</definedName>
    <definedName name="rrr" localSheetId="35">#REF!</definedName>
    <definedName name="rrr" localSheetId="36">#REF!</definedName>
    <definedName name="rrr" localSheetId="37">#REF!</definedName>
    <definedName name="rrr" localSheetId="38">#REF!</definedName>
    <definedName name="rrr" localSheetId="39">#REF!</definedName>
    <definedName name="rrr" localSheetId="40">#REF!</definedName>
    <definedName name="rrr" localSheetId="41">#REF!</definedName>
    <definedName name="rrr" localSheetId="42">#REF!</definedName>
    <definedName name="rrr" localSheetId="46">#REF!</definedName>
    <definedName name="rrr" localSheetId="47">#REF!</definedName>
    <definedName name="rrr" localSheetId="49">#REF!</definedName>
    <definedName name="rrr" localSheetId="52">#REF!</definedName>
    <definedName name="rrr" localSheetId="58">#REF!</definedName>
    <definedName name="rrr" localSheetId="59">#REF!</definedName>
    <definedName name="rrr" localSheetId="2">#REF!</definedName>
    <definedName name="rrr" localSheetId="3">#REF!</definedName>
    <definedName name="rrr" localSheetId="75">#REF!</definedName>
    <definedName name="rrr" localSheetId="77">#REF!</definedName>
    <definedName name="rrr" localSheetId="78">#REF!</definedName>
    <definedName name="rrr" localSheetId="80">#REF!</definedName>
    <definedName name="rrr" localSheetId="81">#REF!</definedName>
    <definedName name="rrr" localSheetId="86">#REF!</definedName>
    <definedName name="rrr" localSheetId="87">#REF!</definedName>
    <definedName name="rrr" localSheetId="4">#REF!</definedName>
    <definedName name="rrr" localSheetId="5">#REF!</definedName>
    <definedName name="rrr" localSheetId="6">#REF!</definedName>
    <definedName name="rrr" localSheetId="7">#REF!</definedName>
    <definedName name="rrr" localSheetId="8">#REF!</definedName>
    <definedName name="rrr" localSheetId="9">#REF!</definedName>
    <definedName name="rrr">#REF!</definedName>
    <definedName name="s" localSheetId="0">#REF!</definedName>
    <definedName name="s" localSheetId="23">#REF!</definedName>
    <definedName name="s" localSheetId="25">#REF!</definedName>
    <definedName name="s" localSheetId="28">#REF!</definedName>
    <definedName name="s" localSheetId="29">#REF!</definedName>
    <definedName name="s" localSheetId="31">#REF!</definedName>
    <definedName name="s" localSheetId="32">#REF!</definedName>
    <definedName name="s" localSheetId="1">#REF!</definedName>
    <definedName name="s" localSheetId="33">#REF!</definedName>
    <definedName name="s" localSheetId="34">#REF!</definedName>
    <definedName name="s" localSheetId="35">#REF!</definedName>
    <definedName name="s" localSheetId="36">#REF!</definedName>
    <definedName name="s" localSheetId="37">#REF!</definedName>
    <definedName name="s" localSheetId="38">#REF!</definedName>
    <definedName name="s" localSheetId="39">#REF!</definedName>
    <definedName name="s" localSheetId="40">#REF!</definedName>
    <definedName name="s" localSheetId="41">#REF!</definedName>
    <definedName name="s" localSheetId="42">#REF!</definedName>
    <definedName name="s" localSheetId="46">#REF!</definedName>
    <definedName name="s" localSheetId="47">#REF!</definedName>
    <definedName name="s" localSheetId="49">#REF!</definedName>
    <definedName name="s" localSheetId="52">#REF!</definedName>
    <definedName name="s" localSheetId="58">#REF!</definedName>
    <definedName name="s" localSheetId="59">#REF!</definedName>
    <definedName name="s" localSheetId="2">#REF!</definedName>
    <definedName name="s" localSheetId="3">#REF!</definedName>
    <definedName name="s" localSheetId="75">#REF!</definedName>
    <definedName name="s" localSheetId="77">#REF!</definedName>
    <definedName name="s" localSheetId="78">#REF!</definedName>
    <definedName name="s" localSheetId="80">#REF!</definedName>
    <definedName name="s" localSheetId="81">#REF!</definedName>
    <definedName name="s" localSheetId="86">#REF!</definedName>
    <definedName name="s" localSheetId="87">#REF!</definedName>
    <definedName name="s" localSheetId="4">#REF!</definedName>
    <definedName name="s" localSheetId="5">#REF!</definedName>
    <definedName name="s" localSheetId="6">#REF!</definedName>
    <definedName name="s" localSheetId="7">#REF!</definedName>
    <definedName name="s" localSheetId="8">#REF!</definedName>
    <definedName name="s" localSheetId="9">#REF!</definedName>
    <definedName name="s">#REF!</definedName>
    <definedName name="sa" localSheetId="0">#REF!</definedName>
    <definedName name="sa" localSheetId="23">#REF!</definedName>
    <definedName name="sa" localSheetId="25">#REF!</definedName>
    <definedName name="sa" localSheetId="28">#REF!</definedName>
    <definedName name="sa" localSheetId="29">#REF!</definedName>
    <definedName name="sa" localSheetId="31">#REF!</definedName>
    <definedName name="sa" localSheetId="32">#REF!</definedName>
    <definedName name="sa" localSheetId="1">#REF!</definedName>
    <definedName name="sa" localSheetId="33">#REF!</definedName>
    <definedName name="sa" localSheetId="34">#REF!</definedName>
    <definedName name="sa" localSheetId="35">#REF!</definedName>
    <definedName name="sa" localSheetId="36">#REF!</definedName>
    <definedName name="sa" localSheetId="37">#REF!</definedName>
    <definedName name="sa" localSheetId="38">#REF!</definedName>
    <definedName name="sa" localSheetId="39">#REF!</definedName>
    <definedName name="sa" localSheetId="40">#REF!</definedName>
    <definedName name="sa" localSheetId="41">#REF!</definedName>
    <definedName name="sa" localSheetId="42">#REF!</definedName>
    <definedName name="sa" localSheetId="46">#REF!</definedName>
    <definedName name="sa" localSheetId="47">#REF!</definedName>
    <definedName name="sa" localSheetId="49">#REF!</definedName>
    <definedName name="sa" localSheetId="52">#REF!</definedName>
    <definedName name="sa" localSheetId="58">#REF!</definedName>
    <definedName name="sa" localSheetId="59">#REF!</definedName>
    <definedName name="sa" localSheetId="2">#REF!</definedName>
    <definedName name="sa" localSheetId="3">#REF!</definedName>
    <definedName name="sa" localSheetId="75">#REF!</definedName>
    <definedName name="sa" localSheetId="77">#REF!</definedName>
    <definedName name="sa" localSheetId="78">#REF!</definedName>
    <definedName name="sa" localSheetId="80">#REF!</definedName>
    <definedName name="sa" localSheetId="81">#REF!</definedName>
    <definedName name="sa" localSheetId="86">#REF!</definedName>
    <definedName name="sa" localSheetId="87">#REF!</definedName>
    <definedName name="sa" localSheetId="4">#REF!</definedName>
    <definedName name="sa" localSheetId="5">#REF!</definedName>
    <definedName name="sa" localSheetId="6">#REF!</definedName>
    <definedName name="sa" localSheetId="7">#REF!</definedName>
    <definedName name="sa" localSheetId="8">#REF!</definedName>
    <definedName name="sa" localSheetId="9">#REF!</definedName>
    <definedName name="sa">#REF!</definedName>
    <definedName name="saadqff" localSheetId="0">#REF!</definedName>
    <definedName name="saadqff" localSheetId="23">#REF!</definedName>
    <definedName name="saadqff" localSheetId="25">#REF!</definedName>
    <definedName name="saadqff" localSheetId="28">#REF!</definedName>
    <definedName name="saadqff" localSheetId="29">#REF!</definedName>
    <definedName name="saadqff" localSheetId="31">#REF!</definedName>
    <definedName name="saadqff" localSheetId="32">#REF!</definedName>
    <definedName name="saadqff" localSheetId="1">#REF!</definedName>
    <definedName name="saadqff" localSheetId="33">#REF!</definedName>
    <definedName name="saadqff" localSheetId="34">#REF!</definedName>
    <definedName name="saadqff" localSheetId="35">#REF!</definedName>
    <definedName name="saadqff" localSheetId="36">#REF!</definedName>
    <definedName name="saadqff" localSheetId="37">#REF!</definedName>
    <definedName name="saadqff" localSheetId="38">#REF!</definedName>
    <definedName name="saadqff" localSheetId="39">#REF!</definedName>
    <definedName name="saadqff" localSheetId="40">#REF!</definedName>
    <definedName name="saadqff" localSheetId="41">#REF!</definedName>
    <definedName name="saadqff" localSheetId="42">#REF!</definedName>
    <definedName name="saadqff" localSheetId="46">#REF!</definedName>
    <definedName name="saadqff" localSheetId="47">#REF!</definedName>
    <definedName name="saadqff" localSheetId="49">#REF!</definedName>
    <definedName name="saadqff" localSheetId="52">#REF!</definedName>
    <definedName name="saadqff" localSheetId="58">#REF!</definedName>
    <definedName name="saadqff" localSheetId="59">#REF!</definedName>
    <definedName name="saadqff" localSheetId="2">#REF!</definedName>
    <definedName name="saadqff" localSheetId="3">#REF!</definedName>
    <definedName name="saadqff" localSheetId="75">#REF!</definedName>
    <definedName name="saadqff" localSheetId="77">#REF!</definedName>
    <definedName name="saadqff" localSheetId="78">#REF!</definedName>
    <definedName name="saadqff" localSheetId="80">#REF!</definedName>
    <definedName name="saadqff" localSheetId="81">#REF!</definedName>
    <definedName name="saadqff" localSheetId="86">#REF!</definedName>
    <definedName name="saadqff" localSheetId="87">#REF!</definedName>
    <definedName name="saadqff" localSheetId="4">#REF!</definedName>
    <definedName name="saadqff" localSheetId="5">#REF!</definedName>
    <definedName name="saadqff" localSheetId="6">#REF!</definedName>
    <definedName name="saadqff" localSheetId="7">#REF!</definedName>
    <definedName name="saadqff" localSheetId="8">#REF!</definedName>
    <definedName name="saadqff" localSheetId="9">#REF!</definedName>
    <definedName name="saadqff">#REF!</definedName>
    <definedName name="sabah" localSheetId="0" hidden="1">'[26]5.11'!$E$15:$J$15</definedName>
    <definedName name="sabah" localSheetId="23" hidden="1">'[27]5.11'!$E$15:$J$15</definedName>
    <definedName name="sabah" localSheetId="1" hidden="1">'[26]5.11'!$E$15:$J$15</definedName>
    <definedName name="sabah" localSheetId="33" hidden="1">'[26]5.11'!$E$15:$J$15</definedName>
    <definedName name="sabah" localSheetId="34" hidden="1">'[26]5.11'!$E$15:$J$15</definedName>
    <definedName name="sabah" localSheetId="35" hidden="1">'[26]5.11'!$E$15:$J$15</definedName>
    <definedName name="sabah" localSheetId="36" hidden="1">'[26]5.11'!$E$15:$J$15</definedName>
    <definedName name="sabah" localSheetId="37" hidden="1">'[26]5.11'!$E$15:$J$15</definedName>
    <definedName name="sabah" localSheetId="38" hidden="1">'[26]5.11'!$E$15:$J$15</definedName>
    <definedName name="sabah" localSheetId="39" hidden="1">'[26]5.11'!$E$15:$J$15</definedName>
    <definedName name="sabah" localSheetId="40" hidden="1">'[26]5.11'!$E$15:$J$15</definedName>
    <definedName name="sabah" localSheetId="41" hidden="1">'[26]5.11'!$E$15:$J$15</definedName>
    <definedName name="sabah" localSheetId="42" hidden="1">'[26]5.11'!$E$15:$J$15</definedName>
    <definedName name="sabah" localSheetId="2" hidden="1">'[26]5.11'!$E$15:$J$15</definedName>
    <definedName name="sabah" localSheetId="3" hidden="1">'[26]5.11'!$E$15:$J$15</definedName>
    <definedName name="sabah" localSheetId="75" hidden="1">'[28]5.11'!$E$15:$J$15</definedName>
    <definedName name="sabah" localSheetId="77" hidden="1">'[26]5.11'!$E$15:$J$15</definedName>
    <definedName name="sabah" localSheetId="78" hidden="1">'[26]5.11'!$E$15:$J$15</definedName>
    <definedName name="sabah" localSheetId="80" hidden="1">'[26]5.11'!$E$15:$J$15</definedName>
    <definedName name="sabah" localSheetId="81" hidden="1">'[26]5.11'!$E$15:$J$15</definedName>
    <definedName name="sabah" localSheetId="86" hidden="1">'[27]5.11'!$E$15:$J$15</definedName>
    <definedName name="sabah" localSheetId="87" hidden="1">'[27]5.11'!$E$15:$J$15</definedName>
    <definedName name="sabah" localSheetId="4" hidden="1">'[26]5.11'!$E$15:$J$15</definedName>
    <definedName name="sabah" localSheetId="5" hidden="1">'[26]5.11'!$E$15:$J$15</definedName>
    <definedName name="sabah" localSheetId="6" hidden="1">'[26]5.11'!$E$15:$J$15</definedName>
    <definedName name="sabah" localSheetId="7" hidden="1">'[26]5.11'!$E$15:$J$15</definedName>
    <definedName name="sabah" localSheetId="8" hidden="1">'[26]5.11'!$E$15:$J$15</definedName>
    <definedName name="sabah" localSheetId="9" hidden="1">'[26]5.11'!$E$15:$J$15</definedName>
    <definedName name="sabah" hidden="1">'[26]5.11'!$E$15:$J$15</definedName>
    <definedName name="sama" localSheetId="25" hidden="1">'[4]4.3'!#REF!</definedName>
    <definedName name="sama" localSheetId="28" hidden="1">'[4]4.3'!#REF!</definedName>
    <definedName name="sama" localSheetId="29" hidden="1">'[4]4.3'!#REF!</definedName>
    <definedName name="sama" localSheetId="36" hidden="1">'[4]4.3'!#REF!</definedName>
    <definedName name="sama" localSheetId="37" hidden="1">'[4]4.3'!#REF!</definedName>
    <definedName name="sama" localSheetId="40" hidden="1">'[4]4.3'!#REF!</definedName>
    <definedName name="sama" localSheetId="41" hidden="1">'[4]4.3'!#REF!</definedName>
    <definedName name="sama" localSheetId="46" hidden="1">'[4]4.3'!#REF!</definedName>
    <definedName name="sama" localSheetId="47" hidden="1">'[4]4.3'!#REF!</definedName>
    <definedName name="sama" localSheetId="49" hidden="1">'[4]4.3'!#REF!</definedName>
    <definedName name="sama" localSheetId="52" hidden="1">'[4]4.3'!#REF!</definedName>
    <definedName name="sama" localSheetId="3" hidden="1">'[4]4.3'!#REF!</definedName>
    <definedName name="sama" localSheetId="75" hidden="1">'[2]4.3'!#REF!</definedName>
    <definedName name="sama" localSheetId="86" hidden="1">'[4]4.3'!#REF!</definedName>
    <definedName name="sama" localSheetId="87" hidden="1">'[4]4.3'!#REF!</definedName>
    <definedName name="sama" hidden="1">'[4]4.3'!#REF!</definedName>
    <definedName name="sasas" localSheetId="0">#REF!</definedName>
    <definedName name="sasas" localSheetId="23">#REF!</definedName>
    <definedName name="sasas" localSheetId="25">#REF!</definedName>
    <definedName name="sasas" localSheetId="28">#REF!</definedName>
    <definedName name="sasas" localSheetId="29">#REF!</definedName>
    <definedName name="sasas" localSheetId="31">#REF!</definedName>
    <definedName name="sasas" localSheetId="32">#REF!</definedName>
    <definedName name="sasas" localSheetId="1">#REF!</definedName>
    <definedName name="sasas" localSheetId="33">#REF!</definedName>
    <definedName name="sasas" localSheetId="34">#REF!</definedName>
    <definedName name="sasas" localSheetId="35">#REF!</definedName>
    <definedName name="sasas" localSheetId="36">#REF!</definedName>
    <definedName name="sasas" localSheetId="37">#REF!</definedName>
    <definedName name="sasas" localSheetId="38">#REF!</definedName>
    <definedName name="sasas" localSheetId="39">#REF!</definedName>
    <definedName name="sasas" localSheetId="40">#REF!</definedName>
    <definedName name="sasas" localSheetId="41">#REF!</definedName>
    <definedName name="sasas" localSheetId="42">#REF!</definedName>
    <definedName name="sasas" localSheetId="46">#REF!</definedName>
    <definedName name="sasas" localSheetId="47">#REF!</definedName>
    <definedName name="sasas" localSheetId="49">#REF!</definedName>
    <definedName name="sasas" localSheetId="52">#REF!</definedName>
    <definedName name="sasas" localSheetId="58">#REF!</definedName>
    <definedName name="sasas" localSheetId="59">#REF!</definedName>
    <definedName name="sasas" localSheetId="2">#REF!</definedName>
    <definedName name="sasas" localSheetId="3">#REF!</definedName>
    <definedName name="sasas" localSheetId="75">#REF!</definedName>
    <definedName name="sasas" localSheetId="77">#REF!</definedName>
    <definedName name="sasas" localSheetId="78">#REF!</definedName>
    <definedName name="sasas" localSheetId="80">#REF!</definedName>
    <definedName name="sasas" localSheetId="81">#REF!</definedName>
    <definedName name="sasas" localSheetId="86">#REF!</definedName>
    <definedName name="sasas" localSheetId="87">#REF!</definedName>
    <definedName name="sasas" localSheetId="4">#REF!</definedName>
    <definedName name="sasas" localSheetId="5">#REF!</definedName>
    <definedName name="sasas" localSheetId="6">#REF!</definedName>
    <definedName name="sasas" localSheetId="7">#REF!</definedName>
    <definedName name="sasas" localSheetId="8">#REF!</definedName>
    <definedName name="sasas" localSheetId="9">#REF!</definedName>
    <definedName name="sasas">#REF!</definedName>
    <definedName name="sds" localSheetId="0" hidden="1">#REF!</definedName>
    <definedName name="sds" localSheetId="23" hidden="1">#REF!</definedName>
    <definedName name="sds" localSheetId="25" hidden="1">#REF!</definedName>
    <definedName name="sds" localSheetId="28" hidden="1">#REF!</definedName>
    <definedName name="sds" localSheetId="29" hidden="1">#REF!</definedName>
    <definedName name="sds" localSheetId="31" hidden="1">#REF!</definedName>
    <definedName name="sds" localSheetId="32" hidden="1">#REF!</definedName>
    <definedName name="sds" localSheetId="1" hidden="1">#REF!</definedName>
    <definedName name="sds" localSheetId="33" hidden="1">#REF!</definedName>
    <definedName name="sds" localSheetId="34" hidden="1">#REF!</definedName>
    <definedName name="sds" localSheetId="35" hidden="1">#REF!</definedName>
    <definedName name="sds" localSheetId="36" hidden="1">#REF!</definedName>
    <definedName name="sds" localSheetId="37" hidden="1">#REF!</definedName>
    <definedName name="sds" localSheetId="38" hidden="1">#REF!</definedName>
    <definedName name="sds" localSheetId="39" hidden="1">#REF!</definedName>
    <definedName name="sds" localSheetId="40" hidden="1">#REF!</definedName>
    <definedName name="sds" localSheetId="41" hidden="1">#REF!</definedName>
    <definedName name="sds" localSheetId="42" hidden="1">#REF!</definedName>
    <definedName name="sds" localSheetId="46" hidden="1">#REF!</definedName>
    <definedName name="sds" localSheetId="47" hidden="1">#REF!</definedName>
    <definedName name="sds" localSheetId="49" hidden="1">#REF!</definedName>
    <definedName name="sds" localSheetId="52" hidden="1">#REF!</definedName>
    <definedName name="sds" localSheetId="58" hidden="1">#REF!</definedName>
    <definedName name="sds" localSheetId="59" hidden="1">#REF!</definedName>
    <definedName name="sds" localSheetId="2" hidden="1">#REF!</definedName>
    <definedName name="sds" localSheetId="3" hidden="1">#REF!</definedName>
    <definedName name="sds" localSheetId="75" hidden="1">#REF!</definedName>
    <definedName name="sds" localSheetId="77" hidden="1">#REF!</definedName>
    <definedName name="sds" localSheetId="78" hidden="1">#REF!</definedName>
    <definedName name="sds" localSheetId="80" hidden="1">#REF!</definedName>
    <definedName name="sds" localSheetId="81" hidden="1">#REF!</definedName>
    <definedName name="sds" localSheetId="86" hidden="1">#REF!</definedName>
    <definedName name="sds" localSheetId="87" hidden="1">#REF!</definedName>
    <definedName name="sds" localSheetId="4" hidden="1">#REF!</definedName>
    <definedName name="sds" localSheetId="5" hidden="1">#REF!</definedName>
    <definedName name="sds" localSheetId="6" hidden="1">#REF!</definedName>
    <definedName name="sds" localSheetId="7" hidden="1">#REF!</definedName>
    <definedName name="sds" localSheetId="8" hidden="1">#REF!</definedName>
    <definedName name="sds" localSheetId="9" hidden="1">#REF!</definedName>
    <definedName name="sds" hidden="1">#REF!</definedName>
    <definedName name="sefdhdrtsg" localSheetId="0">#REF!</definedName>
    <definedName name="sefdhdrtsg" localSheetId="23">#REF!</definedName>
    <definedName name="sefdhdrtsg" localSheetId="25">#REF!</definedName>
    <definedName name="sefdhdrtsg" localSheetId="28">#REF!</definedName>
    <definedName name="sefdhdrtsg" localSheetId="29">#REF!</definedName>
    <definedName name="sefdhdrtsg" localSheetId="31">#REF!</definedName>
    <definedName name="sefdhdrtsg" localSheetId="32">#REF!</definedName>
    <definedName name="sefdhdrtsg" localSheetId="1">#REF!</definedName>
    <definedName name="sefdhdrtsg" localSheetId="33">#REF!</definedName>
    <definedName name="sefdhdrtsg" localSheetId="34">#REF!</definedName>
    <definedName name="sefdhdrtsg" localSheetId="35">#REF!</definedName>
    <definedName name="sefdhdrtsg" localSheetId="36">#REF!</definedName>
    <definedName name="sefdhdrtsg" localSheetId="37">#REF!</definedName>
    <definedName name="sefdhdrtsg" localSheetId="38">#REF!</definedName>
    <definedName name="sefdhdrtsg" localSheetId="39">#REF!</definedName>
    <definedName name="sefdhdrtsg" localSheetId="40">#REF!</definedName>
    <definedName name="sefdhdrtsg" localSheetId="41">#REF!</definedName>
    <definedName name="sefdhdrtsg" localSheetId="42">#REF!</definedName>
    <definedName name="sefdhdrtsg" localSheetId="46">#REF!</definedName>
    <definedName name="sefdhdrtsg" localSheetId="47">#REF!</definedName>
    <definedName name="sefdhdrtsg" localSheetId="49">#REF!</definedName>
    <definedName name="sefdhdrtsg" localSheetId="52">#REF!</definedName>
    <definedName name="sefdhdrtsg" localSheetId="58">#REF!</definedName>
    <definedName name="sefdhdrtsg" localSheetId="59">#REF!</definedName>
    <definedName name="sefdhdrtsg" localSheetId="2">#REF!</definedName>
    <definedName name="sefdhdrtsg" localSheetId="3">#REF!</definedName>
    <definedName name="sefdhdrtsg" localSheetId="75">#REF!</definedName>
    <definedName name="sefdhdrtsg" localSheetId="77">#REF!</definedName>
    <definedName name="sefdhdrtsg" localSheetId="78">#REF!</definedName>
    <definedName name="sefdhdrtsg" localSheetId="80">#REF!</definedName>
    <definedName name="sefdhdrtsg" localSheetId="81">#REF!</definedName>
    <definedName name="sefdhdrtsg" localSheetId="86">#REF!</definedName>
    <definedName name="sefdhdrtsg" localSheetId="87">#REF!</definedName>
    <definedName name="sefdhdrtsg" localSheetId="4">#REF!</definedName>
    <definedName name="sefdhdrtsg" localSheetId="5">#REF!</definedName>
    <definedName name="sefdhdrtsg" localSheetId="6">#REF!</definedName>
    <definedName name="sefdhdrtsg" localSheetId="7">#REF!</definedName>
    <definedName name="sefdhdrtsg" localSheetId="8">#REF!</definedName>
    <definedName name="sefdhdrtsg" localSheetId="9">#REF!</definedName>
    <definedName name="sefdhdrtsg">#REF!</definedName>
    <definedName name="sehingga18" localSheetId="23">#REF!</definedName>
    <definedName name="sehingga18" localSheetId="25">#REF!</definedName>
    <definedName name="sehingga18" localSheetId="28">#REF!</definedName>
    <definedName name="sehingga18" localSheetId="29">#REF!</definedName>
    <definedName name="sehingga18" localSheetId="31">#REF!</definedName>
    <definedName name="sehingga18" localSheetId="32">#REF!</definedName>
    <definedName name="sehingga18" localSheetId="36">#REF!</definedName>
    <definedName name="sehingga18" localSheetId="37">#REF!</definedName>
    <definedName name="sehingga18" localSheetId="40">#REF!</definedName>
    <definedName name="sehingga18" localSheetId="41">#REF!</definedName>
    <definedName name="sehingga18" localSheetId="46">#REF!</definedName>
    <definedName name="sehingga18" localSheetId="47">#REF!</definedName>
    <definedName name="sehingga18" localSheetId="49">#REF!</definedName>
    <definedName name="sehingga18" localSheetId="52">#REF!</definedName>
    <definedName name="sehingga18" localSheetId="3">#REF!</definedName>
    <definedName name="sehingga18" localSheetId="75">#REF!</definedName>
    <definedName name="sehingga18" localSheetId="77">#REF!</definedName>
    <definedName name="sehingga18" localSheetId="78">#REF!</definedName>
    <definedName name="sehingga18" localSheetId="80">#REF!</definedName>
    <definedName name="sehingga18" localSheetId="81">#REF!</definedName>
    <definedName name="sehingga18" localSheetId="86">#REF!</definedName>
    <definedName name="sehingga18" localSheetId="87">#REF!</definedName>
    <definedName name="sehingga18" localSheetId="4">#REF!</definedName>
    <definedName name="sehingga18" localSheetId="5">#REF!</definedName>
    <definedName name="sehingga18" localSheetId="6">#REF!</definedName>
    <definedName name="sehingga18" localSheetId="7">#REF!</definedName>
    <definedName name="sehingga18" localSheetId="8">#REF!</definedName>
    <definedName name="sehingga18" localSheetId="9">#REF!</definedName>
    <definedName name="sehingga18">#REF!</definedName>
    <definedName name="sep" localSheetId="0">#REF!</definedName>
    <definedName name="sep" localSheetId="23">#REF!</definedName>
    <definedName name="sep" localSheetId="25">#REF!</definedName>
    <definedName name="sep" localSheetId="28">#REF!</definedName>
    <definedName name="sep" localSheetId="29">#REF!</definedName>
    <definedName name="sep" localSheetId="31">#REF!</definedName>
    <definedName name="sep" localSheetId="32">#REF!</definedName>
    <definedName name="sep" localSheetId="1">#REF!</definedName>
    <definedName name="sep" localSheetId="33">#REF!</definedName>
    <definedName name="sep" localSheetId="34">#REF!</definedName>
    <definedName name="sep" localSheetId="35">#REF!</definedName>
    <definedName name="sep" localSheetId="36">#REF!</definedName>
    <definedName name="sep" localSheetId="37">#REF!</definedName>
    <definedName name="sep" localSheetId="38">#REF!</definedName>
    <definedName name="sep" localSheetId="39">#REF!</definedName>
    <definedName name="sep" localSheetId="40">#REF!</definedName>
    <definedName name="sep" localSheetId="41">#REF!</definedName>
    <definedName name="sep" localSheetId="42">#REF!</definedName>
    <definedName name="sep" localSheetId="46">#REF!</definedName>
    <definedName name="sep" localSheetId="47">#REF!</definedName>
    <definedName name="sep" localSheetId="49">#REF!</definedName>
    <definedName name="sep" localSheetId="52">#REF!</definedName>
    <definedName name="sep" localSheetId="58">#REF!</definedName>
    <definedName name="sep" localSheetId="59">#REF!</definedName>
    <definedName name="sep" localSheetId="2">#REF!</definedName>
    <definedName name="sep" localSheetId="3">#REF!</definedName>
    <definedName name="sep" localSheetId="75">#REF!</definedName>
    <definedName name="sep" localSheetId="77">#REF!</definedName>
    <definedName name="sep" localSheetId="78">#REF!</definedName>
    <definedName name="sep" localSheetId="80">#REF!</definedName>
    <definedName name="sep" localSheetId="81">#REF!</definedName>
    <definedName name="sep" localSheetId="86">#REF!</definedName>
    <definedName name="sep" localSheetId="87">#REF!</definedName>
    <definedName name="sep" localSheetId="4">#REF!</definedName>
    <definedName name="sep" localSheetId="5">#REF!</definedName>
    <definedName name="sep" localSheetId="6">#REF!</definedName>
    <definedName name="sep" localSheetId="7">#REF!</definedName>
    <definedName name="sep" localSheetId="8">#REF!</definedName>
    <definedName name="sep" localSheetId="9">#REF!</definedName>
    <definedName name="sep">#REF!</definedName>
    <definedName name="sfst" localSheetId="23">#REF!</definedName>
    <definedName name="sfst" localSheetId="25">#REF!</definedName>
    <definedName name="sfst" localSheetId="28">#REF!</definedName>
    <definedName name="sfst" localSheetId="29">#REF!</definedName>
    <definedName name="sfst" localSheetId="31">#REF!</definedName>
    <definedName name="sfst" localSheetId="32">#REF!</definedName>
    <definedName name="sfst" localSheetId="36">#REF!</definedName>
    <definedName name="sfst" localSheetId="37">#REF!</definedName>
    <definedName name="sfst" localSheetId="40">#REF!</definedName>
    <definedName name="sfst" localSheetId="41">#REF!</definedName>
    <definedName name="sfst" localSheetId="46">#REF!</definedName>
    <definedName name="sfst" localSheetId="47">#REF!</definedName>
    <definedName name="sfst" localSheetId="49">#REF!</definedName>
    <definedName name="sfst" localSheetId="52">#REF!</definedName>
    <definedName name="sfst" localSheetId="3">#REF!</definedName>
    <definedName name="sfst" localSheetId="75">#REF!</definedName>
    <definedName name="sfst" localSheetId="77">#REF!</definedName>
    <definedName name="sfst" localSheetId="78">#REF!</definedName>
    <definedName name="sfst" localSheetId="80">#REF!</definedName>
    <definedName name="sfst" localSheetId="81">#REF!</definedName>
    <definedName name="sfst" localSheetId="86">#REF!</definedName>
    <definedName name="sfst" localSheetId="87">#REF!</definedName>
    <definedName name="sfst" localSheetId="4">#REF!</definedName>
    <definedName name="sfst" localSheetId="5">#REF!</definedName>
    <definedName name="sfst" localSheetId="6">#REF!</definedName>
    <definedName name="sfst" localSheetId="7">#REF!</definedName>
    <definedName name="sfst" localSheetId="8">#REF!</definedName>
    <definedName name="sfst" localSheetId="9">#REF!</definedName>
    <definedName name="sfst">#REF!</definedName>
    <definedName name="sgd" localSheetId="23">#REF!</definedName>
    <definedName name="sgd" localSheetId="25">#REF!</definedName>
    <definedName name="sgd" localSheetId="28">#REF!</definedName>
    <definedName name="sgd" localSheetId="29">#REF!</definedName>
    <definedName name="sgd" localSheetId="31">#REF!</definedName>
    <definedName name="sgd" localSheetId="32">#REF!</definedName>
    <definedName name="sgd" localSheetId="36">#REF!</definedName>
    <definedName name="sgd" localSheetId="37">#REF!</definedName>
    <definedName name="sgd" localSheetId="40">#REF!</definedName>
    <definedName name="sgd" localSheetId="41">#REF!</definedName>
    <definedName name="sgd" localSheetId="46">#REF!</definedName>
    <definedName name="sgd" localSheetId="47">#REF!</definedName>
    <definedName name="sgd" localSheetId="49">#REF!</definedName>
    <definedName name="sgd" localSheetId="52">#REF!</definedName>
    <definedName name="sgd" localSheetId="3">#REF!</definedName>
    <definedName name="sgd" localSheetId="75">#REF!</definedName>
    <definedName name="sgd" localSheetId="77">#REF!</definedName>
    <definedName name="sgd" localSheetId="78">#REF!</definedName>
    <definedName name="sgd" localSheetId="80">#REF!</definedName>
    <definedName name="sgd" localSheetId="81">#REF!</definedName>
    <definedName name="sgd" localSheetId="86">#REF!</definedName>
    <definedName name="sgd" localSheetId="87">#REF!</definedName>
    <definedName name="sgd" localSheetId="4">#REF!</definedName>
    <definedName name="sgd" localSheetId="5">#REF!</definedName>
    <definedName name="sgd" localSheetId="6">#REF!</definedName>
    <definedName name="sgd" localSheetId="7">#REF!</definedName>
    <definedName name="sgd" localSheetId="8">#REF!</definedName>
    <definedName name="sgd" localSheetId="9">#REF!</definedName>
    <definedName name="sgd">#REF!</definedName>
    <definedName name="slgr" localSheetId="0" hidden="1">#REF!</definedName>
    <definedName name="slgr" localSheetId="23" hidden="1">#REF!</definedName>
    <definedName name="slgr" localSheetId="25" hidden="1">#REF!</definedName>
    <definedName name="slgr" localSheetId="28" hidden="1">#REF!</definedName>
    <definedName name="slgr" localSheetId="29" hidden="1">#REF!</definedName>
    <definedName name="slgr" localSheetId="31" hidden="1">#REF!</definedName>
    <definedName name="slgr" localSheetId="32" hidden="1">#REF!</definedName>
    <definedName name="slgr" localSheetId="1" hidden="1">#REF!</definedName>
    <definedName name="slgr" localSheetId="33" hidden="1">#REF!</definedName>
    <definedName name="slgr" localSheetId="34" hidden="1">#REF!</definedName>
    <definedName name="slgr" localSheetId="35" hidden="1">#REF!</definedName>
    <definedName name="slgr" localSheetId="36" hidden="1">#REF!</definedName>
    <definedName name="slgr" localSheetId="37" hidden="1">#REF!</definedName>
    <definedName name="slgr" localSheetId="38" hidden="1">#REF!</definedName>
    <definedName name="slgr" localSheetId="39" hidden="1">#REF!</definedName>
    <definedName name="slgr" localSheetId="40" hidden="1">#REF!</definedName>
    <definedName name="slgr" localSheetId="41" hidden="1">#REF!</definedName>
    <definedName name="slgr" localSheetId="42" hidden="1">#REF!</definedName>
    <definedName name="slgr" localSheetId="46" hidden="1">#REF!</definedName>
    <definedName name="slgr" localSheetId="47" hidden="1">#REF!</definedName>
    <definedName name="slgr" localSheetId="49" hidden="1">#REF!</definedName>
    <definedName name="slgr" localSheetId="52" hidden="1">#REF!</definedName>
    <definedName name="slgr" localSheetId="58" hidden="1">#REF!</definedName>
    <definedName name="slgr" localSheetId="59" hidden="1">#REF!</definedName>
    <definedName name="slgr" localSheetId="2" hidden="1">#REF!</definedName>
    <definedName name="slgr" localSheetId="3" hidden="1">#REF!</definedName>
    <definedName name="slgr" localSheetId="75" hidden="1">#REF!</definedName>
    <definedName name="slgr" localSheetId="77" hidden="1">#REF!</definedName>
    <definedName name="slgr" localSheetId="78" hidden="1">#REF!</definedName>
    <definedName name="slgr" localSheetId="80" hidden="1">#REF!</definedName>
    <definedName name="slgr" localSheetId="81" hidden="1">#REF!</definedName>
    <definedName name="slgr" localSheetId="86" hidden="1">#REF!</definedName>
    <definedName name="slgr" localSheetId="87" hidden="1">#REF!</definedName>
    <definedName name="slgr" localSheetId="4" hidden="1">#REF!</definedName>
    <definedName name="slgr" localSheetId="5" hidden="1">#REF!</definedName>
    <definedName name="slgr" localSheetId="6" hidden="1">#REF!</definedName>
    <definedName name="slgr" localSheetId="7" hidden="1">#REF!</definedName>
    <definedName name="slgr" localSheetId="8" hidden="1">#REF!</definedName>
    <definedName name="slgr" localSheetId="9" hidden="1">#REF!</definedName>
    <definedName name="slgr" hidden="1">#REF!</definedName>
    <definedName name="sss" localSheetId="0">#REF!</definedName>
    <definedName name="sss" localSheetId="23">#REF!</definedName>
    <definedName name="sss" localSheetId="25">#REF!</definedName>
    <definedName name="sss" localSheetId="28">#REF!</definedName>
    <definedName name="sss" localSheetId="29">#REF!</definedName>
    <definedName name="sss" localSheetId="31">#REF!</definedName>
    <definedName name="sss" localSheetId="32">#REF!</definedName>
    <definedName name="sss" localSheetId="1">#REF!</definedName>
    <definedName name="sss" localSheetId="33">#REF!</definedName>
    <definedName name="sss" localSheetId="34">#REF!</definedName>
    <definedName name="sss" localSheetId="35">#REF!</definedName>
    <definedName name="sss" localSheetId="36">#REF!</definedName>
    <definedName name="sss" localSheetId="37">#REF!</definedName>
    <definedName name="sss" localSheetId="38">#REF!</definedName>
    <definedName name="sss" localSheetId="39">#REF!</definedName>
    <definedName name="sss" localSheetId="40">#REF!</definedName>
    <definedName name="sss" localSheetId="41">#REF!</definedName>
    <definedName name="sss" localSheetId="42">#REF!</definedName>
    <definedName name="sss" localSheetId="46">#REF!</definedName>
    <definedName name="sss" localSheetId="47">#REF!</definedName>
    <definedName name="sss" localSheetId="49">#REF!</definedName>
    <definedName name="sss" localSheetId="52">#REF!</definedName>
    <definedName name="sss" localSheetId="58">#REF!</definedName>
    <definedName name="sss" localSheetId="59">#REF!</definedName>
    <definedName name="sss" localSheetId="2">#REF!</definedName>
    <definedName name="sss" localSheetId="3">#REF!</definedName>
    <definedName name="sss" localSheetId="75">#REF!</definedName>
    <definedName name="sss" localSheetId="77">#REF!</definedName>
    <definedName name="sss" localSheetId="78">#REF!</definedName>
    <definedName name="sss" localSheetId="80">#REF!</definedName>
    <definedName name="sss" localSheetId="81">#REF!</definedName>
    <definedName name="sss" localSheetId="86">#REF!</definedName>
    <definedName name="sss" localSheetId="87">#REF!</definedName>
    <definedName name="sss" localSheetId="4">#REF!</definedName>
    <definedName name="sss" localSheetId="5">#REF!</definedName>
    <definedName name="sss" localSheetId="6">#REF!</definedName>
    <definedName name="sss" localSheetId="7">#REF!</definedName>
    <definedName name="sss" localSheetId="8">#REF!</definedName>
    <definedName name="sss" localSheetId="9">#REF!</definedName>
    <definedName name="sss">#REF!</definedName>
    <definedName name="ssssw" localSheetId="25" hidden="1">'[4]4.9'!#REF!</definedName>
    <definedName name="ssssw" localSheetId="28" hidden="1">'[4]4.9'!#REF!</definedName>
    <definedName name="ssssw" localSheetId="29" hidden="1">'[4]4.9'!#REF!</definedName>
    <definedName name="ssssw" localSheetId="36" hidden="1">'[4]4.9'!#REF!</definedName>
    <definedName name="ssssw" localSheetId="37" hidden="1">'[4]4.9'!#REF!</definedName>
    <definedName name="ssssw" localSheetId="40" hidden="1">'[4]4.9'!#REF!</definedName>
    <definedName name="ssssw" localSheetId="41" hidden="1">'[4]4.9'!#REF!</definedName>
    <definedName name="ssssw" localSheetId="46" hidden="1">'[4]4.9'!#REF!</definedName>
    <definedName name="ssssw" localSheetId="47" hidden="1">'[4]4.9'!#REF!</definedName>
    <definedName name="ssssw" localSheetId="49" hidden="1">'[4]4.9'!#REF!</definedName>
    <definedName name="ssssw" localSheetId="52" hidden="1">'[4]4.9'!#REF!</definedName>
    <definedName name="ssssw" localSheetId="3" hidden="1">'[4]4.9'!#REF!</definedName>
    <definedName name="ssssw" localSheetId="75" hidden="1">'[2]4.9'!#REF!</definedName>
    <definedName name="ssssw" localSheetId="86" hidden="1">'[4]4.9'!#REF!</definedName>
    <definedName name="ssssw" localSheetId="87" hidden="1">'[4]4.9'!#REF!</definedName>
    <definedName name="ssssw" hidden="1">'[4]4.9'!#REF!</definedName>
    <definedName name="state" localSheetId="0">[23]ref!$B$23:$C$38</definedName>
    <definedName name="state" localSheetId="23">[24]ref!$B$23:$C$38</definedName>
    <definedName name="state" localSheetId="1">[23]ref!$B$23:$C$38</definedName>
    <definedName name="state" localSheetId="33">[23]ref!$B$23:$C$38</definedName>
    <definedName name="state" localSheetId="34">[23]ref!$B$23:$C$38</definedName>
    <definedName name="state" localSheetId="35">[23]ref!$B$23:$C$38</definedName>
    <definedName name="state" localSheetId="36">[23]ref!$B$23:$C$38</definedName>
    <definedName name="state" localSheetId="37">[23]ref!$B$23:$C$38</definedName>
    <definedName name="state" localSheetId="38">[23]ref!$B$23:$C$38</definedName>
    <definedName name="state" localSheetId="39">[23]ref!$B$23:$C$38</definedName>
    <definedName name="state" localSheetId="40">[23]ref!$B$23:$C$38</definedName>
    <definedName name="state" localSheetId="41">[23]ref!$B$23:$C$38</definedName>
    <definedName name="state" localSheetId="42">[23]ref!$B$23:$C$38</definedName>
    <definedName name="state" localSheetId="2">[23]ref!$B$23:$C$38</definedName>
    <definedName name="state" localSheetId="3">[23]ref!$B$23:$C$38</definedName>
    <definedName name="state" localSheetId="75">[25]ref!$B$23:$C$38</definedName>
    <definedName name="state" localSheetId="77">[23]ref!$B$23:$C$38</definedName>
    <definedName name="state" localSheetId="78">[23]ref!$B$23:$C$38</definedName>
    <definedName name="state" localSheetId="80">[23]ref!$B$23:$C$38</definedName>
    <definedName name="state" localSheetId="81">[23]ref!$B$23:$C$38</definedName>
    <definedName name="state" localSheetId="86">[24]ref!$B$23:$C$38</definedName>
    <definedName name="state" localSheetId="87">[24]ref!$B$23:$C$38</definedName>
    <definedName name="state" localSheetId="4">[23]ref!$B$23:$C$38</definedName>
    <definedName name="state" localSheetId="5">[23]ref!$B$23:$C$38</definedName>
    <definedName name="state" localSheetId="6">[23]ref!$B$23:$C$38</definedName>
    <definedName name="state" localSheetId="7">[23]ref!$B$23:$C$38</definedName>
    <definedName name="state" localSheetId="8">[23]ref!$B$23:$C$38</definedName>
    <definedName name="state" localSheetId="9">[23]ref!$B$23:$C$38</definedName>
    <definedName name="state">[23]ref!$B$23:$C$38</definedName>
    <definedName name="t" localSheetId="0" hidden="1">#REF!</definedName>
    <definedName name="t" localSheetId="23" hidden="1">#REF!</definedName>
    <definedName name="t" localSheetId="25" hidden="1">#REF!</definedName>
    <definedName name="t" localSheetId="28" hidden="1">#REF!</definedName>
    <definedName name="t" localSheetId="29" hidden="1">#REF!</definedName>
    <definedName name="t" localSheetId="31" hidden="1">#REF!</definedName>
    <definedName name="t" localSheetId="32" hidden="1">#REF!</definedName>
    <definedName name="t" localSheetId="1" hidden="1">#REF!</definedName>
    <definedName name="t" localSheetId="33" hidden="1">#REF!</definedName>
    <definedName name="t" localSheetId="34" hidden="1">#REF!</definedName>
    <definedName name="t" localSheetId="35" hidden="1">#REF!</definedName>
    <definedName name="t" localSheetId="36" hidden="1">#REF!</definedName>
    <definedName name="t" localSheetId="37" hidden="1">#REF!</definedName>
    <definedName name="t" localSheetId="38" hidden="1">#REF!</definedName>
    <definedName name="t" localSheetId="39" hidden="1">#REF!</definedName>
    <definedName name="t" localSheetId="40" hidden="1">#REF!</definedName>
    <definedName name="t" localSheetId="41" hidden="1">#REF!</definedName>
    <definedName name="t" localSheetId="42" hidden="1">#REF!</definedName>
    <definedName name="t" localSheetId="46" hidden="1">#REF!</definedName>
    <definedName name="t" localSheetId="47" hidden="1">#REF!</definedName>
    <definedName name="t" localSheetId="49" hidden="1">#REF!</definedName>
    <definedName name="t" localSheetId="52" hidden="1">#REF!</definedName>
    <definedName name="t" localSheetId="58" hidden="1">#REF!</definedName>
    <definedName name="t" localSheetId="59" hidden="1">#REF!</definedName>
    <definedName name="t" localSheetId="2" hidden="1">#REF!</definedName>
    <definedName name="t" localSheetId="3" hidden="1">#REF!</definedName>
    <definedName name="t" localSheetId="75" hidden="1">#REF!</definedName>
    <definedName name="t" localSheetId="77" hidden="1">#REF!</definedName>
    <definedName name="t" localSheetId="78" hidden="1">#REF!</definedName>
    <definedName name="t" localSheetId="80" hidden="1">#REF!</definedName>
    <definedName name="t" localSheetId="81" hidden="1">#REF!</definedName>
    <definedName name="t" localSheetId="86" hidden="1">#REF!</definedName>
    <definedName name="t" localSheetId="87" hidden="1">#REF!</definedName>
    <definedName name="t" localSheetId="4" hidden="1">#REF!</definedName>
    <definedName name="t" localSheetId="5" hidden="1">#REF!</definedName>
    <definedName name="t" localSheetId="6" hidden="1">#REF!</definedName>
    <definedName name="t" localSheetId="7" hidden="1">#REF!</definedName>
    <definedName name="t" localSheetId="8" hidden="1">#REF!</definedName>
    <definedName name="t" localSheetId="9" hidden="1">#REF!</definedName>
    <definedName name="t" hidden="1">#REF!</definedName>
    <definedName name="table_no" localSheetId="0">[23]ref!$B$23:$E$38</definedName>
    <definedName name="table_no" localSheetId="23">[24]ref!$B$23:$E$38</definedName>
    <definedName name="table_no" localSheetId="1">[23]ref!$B$23:$E$38</definedName>
    <definedName name="table_no" localSheetId="33">[23]ref!$B$23:$E$38</definedName>
    <definedName name="table_no" localSheetId="34">[23]ref!$B$23:$E$38</definedName>
    <definedName name="table_no" localSheetId="35">[23]ref!$B$23:$E$38</definedName>
    <definedName name="table_no" localSheetId="36">[23]ref!$B$23:$E$38</definedName>
    <definedName name="table_no" localSheetId="37">[23]ref!$B$23:$E$38</definedName>
    <definedName name="table_no" localSheetId="38">[23]ref!$B$23:$E$38</definedName>
    <definedName name="table_no" localSheetId="39">[23]ref!$B$23:$E$38</definedName>
    <definedName name="table_no" localSheetId="40">[23]ref!$B$23:$E$38</definedName>
    <definedName name="table_no" localSheetId="41">[23]ref!$B$23:$E$38</definedName>
    <definedName name="table_no" localSheetId="42">[23]ref!$B$23:$E$38</definedName>
    <definedName name="table_no" localSheetId="2">[23]ref!$B$23:$E$38</definedName>
    <definedName name="table_no" localSheetId="3">[23]ref!$B$23:$E$38</definedName>
    <definedName name="table_no" localSheetId="75">[25]ref!$B$23:$E$38</definedName>
    <definedName name="table_no" localSheetId="77">[23]ref!$B$23:$E$38</definedName>
    <definedName name="table_no" localSheetId="78">[23]ref!$B$23:$E$38</definedName>
    <definedName name="table_no" localSheetId="80">[23]ref!$B$23:$E$38</definedName>
    <definedName name="table_no" localSheetId="81">[23]ref!$B$23:$E$38</definedName>
    <definedName name="table_no" localSheetId="86">[24]ref!$B$23:$E$38</definedName>
    <definedName name="table_no" localSheetId="87">[24]ref!$B$23:$E$38</definedName>
    <definedName name="table_no" localSheetId="4">[23]ref!$B$23:$E$38</definedName>
    <definedName name="table_no" localSheetId="5">[23]ref!$B$23:$E$38</definedName>
    <definedName name="table_no" localSheetId="6">[23]ref!$B$23:$E$38</definedName>
    <definedName name="table_no" localSheetId="7">[23]ref!$B$23:$E$38</definedName>
    <definedName name="table_no" localSheetId="8">[23]ref!$B$23:$E$38</definedName>
    <definedName name="table_no" localSheetId="9">[23]ref!$B$23:$E$38</definedName>
    <definedName name="table_no">[23]ref!$B$23:$E$38</definedName>
    <definedName name="te" localSheetId="0" hidden="1">'[1]4.9'!#REF!</definedName>
    <definedName name="te" localSheetId="23" hidden="1">'[2]4.9'!#REF!</definedName>
    <definedName name="te" localSheetId="25" hidden="1">'[1]4.9'!#REF!</definedName>
    <definedName name="te" localSheetId="28" hidden="1">'[1]4.9'!#REF!</definedName>
    <definedName name="te" localSheetId="29" hidden="1">'[1]4.9'!#REF!</definedName>
    <definedName name="te" localSheetId="31" hidden="1">'[1]4.9'!#REF!</definedName>
    <definedName name="te" localSheetId="32" hidden="1">'[1]4.9'!#REF!</definedName>
    <definedName name="te" localSheetId="1" hidden="1">'[1]4.9'!#REF!</definedName>
    <definedName name="te" localSheetId="33" hidden="1">'[1]4.9'!#REF!</definedName>
    <definedName name="te" localSheetId="34" hidden="1">'[1]4.9'!#REF!</definedName>
    <definedName name="te" localSheetId="35" hidden="1">'[1]4.9'!#REF!</definedName>
    <definedName name="te" localSheetId="36" hidden="1">'[1]4.9'!#REF!</definedName>
    <definedName name="te" localSheetId="37" hidden="1">'[1]4.9'!#REF!</definedName>
    <definedName name="te" localSheetId="38" hidden="1">'[1]4.9'!#REF!</definedName>
    <definedName name="te" localSheetId="39" hidden="1">'[1]4.9'!#REF!</definedName>
    <definedName name="te" localSheetId="40" hidden="1">'[1]4.9'!#REF!</definedName>
    <definedName name="te" localSheetId="41" hidden="1">'[1]4.9'!#REF!</definedName>
    <definedName name="te" localSheetId="42" hidden="1">'[1]4.9'!#REF!</definedName>
    <definedName name="te" localSheetId="46" hidden="1">'[1]4.9'!#REF!</definedName>
    <definedName name="te" localSheetId="47" hidden="1">'[1]4.9'!#REF!</definedName>
    <definedName name="te" localSheetId="49" hidden="1">'[1]4.9'!#REF!</definedName>
    <definedName name="te" localSheetId="52" hidden="1">'[1]4.9'!#REF!</definedName>
    <definedName name="te" localSheetId="58" hidden="1">'[2]4.9'!#REF!</definedName>
    <definedName name="te" localSheetId="59" hidden="1">'[2]4.9'!#REF!</definedName>
    <definedName name="te" localSheetId="2" hidden="1">'[1]4.9'!#REF!</definedName>
    <definedName name="te" localSheetId="3" hidden="1">'[1]4.9'!#REF!</definedName>
    <definedName name="te" localSheetId="75" hidden="1">'[3]4.9'!#REF!</definedName>
    <definedName name="te" localSheetId="77" hidden="1">'[1]4.9'!#REF!</definedName>
    <definedName name="te" localSheetId="78" hidden="1">'[1]4.9'!#REF!</definedName>
    <definedName name="te" localSheetId="80" hidden="1">'[1]4.9'!#REF!</definedName>
    <definedName name="te" localSheetId="81" hidden="1">'[1]4.9'!#REF!</definedName>
    <definedName name="te" localSheetId="86" hidden="1">'[4]4.9'!#REF!</definedName>
    <definedName name="te" localSheetId="87" hidden="1">'[4]4.9'!#REF!</definedName>
    <definedName name="te" localSheetId="4" hidden="1">'[1]4.9'!#REF!</definedName>
    <definedName name="te" localSheetId="5" hidden="1">'[1]4.9'!#REF!</definedName>
    <definedName name="te" localSheetId="6" hidden="1">'[1]4.9'!#REF!</definedName>
    <definedName name="te" localSheetId="7" hidden="1">'[1]4.9'!#REF!</definedName>
    <definedName name="te" localSheetId="8" hidden="1">'[1]4.9'!#REF!</definedName>
    <definedName name="te" localSheetId="9" hidden="1">'[1]4.9'!#REF!</definedName>
    <definedName name="te" hidden="1">'[1]4.9'!#REF!</definedName>
    <definedName name="Ter_a" localSheetId="0" hidden="1">'[1]4.9'!#REF!</definedName>
    <definedName name="Ter_a" localSheetId="23" hidden="1">'[2]4.9'!#REF!</definedName>
    <definedName name="Ter_a" localSheetId="25" hidden="1">'[1]4.9'!#REF!</definedName>
    <definedName name="Ter_a" localSheetId="28" hidden="1">'[1]4.9'!#REF!</definedName>
    <definedName name="Ter_a" localSheetId="29" hidden="1">'[1]4.9'!#REF!</definedName>
    <definedName name="Ter_a" localSheetId="31" hidden="1">'[1]4.9'!#REF!</definedName>
    <definedName name="Ter_a" localSheetId="32" hidden="1">'[1]4.9'!#REF!</definedName>
    <definedName name="Ter_a" localSheetId="1" hidden="1">'[1]4.9'!#REF!</definedName>
    <definedName name="Ter_a" localSheetId="33" hidden="1">'[1]4.9'!#REF!</definedName>
    <definedName name="Ter_a" localSheetId="34" hidden="1">'[1]4.9'!#REF!</definedName>
    <definedName name="Ter_a" localSheetId="35" hidden="1">'[1]4.9'!#REF!</definedName>
    <definedName name="Ter_a" localSheetId="36" hidden="1">'[1]4.9'!#REF!</definedName>
    <definedName name="Ter_a" localSheetId="37" hidden="1">'[1]4.9'!#REF!</definedName>
    <definedName name="Ter_a" localSheetId="38" hidden="1">'[1]4.9'!#REF!</definedName>
    <definedName name="Ter_a" localSheetId="39" hidden="1">'[1]4.9'!#REF!</definedName>
    <definedName name="Ter_a" localSheetId="40" hidden="1">'[1]4.9'!#REF!</definedName>
    <definedName name="Ter_a" localSheetId="41" hidden="1">'[1]4.9'!#REF!</definedName>
    <definedName name="Ter_a" localSheetId="42" hidden="1">'[1]4.9'!#REF!</definedName>
    <definedName name="Ter_a" localSheetId="46" hidden="1">'[1]4.9'!#REF!</definedName>
    <definedName name="Ter_a" localSheetId="47" hidden="1">'[1]4.9'!#REF!</definedName>
    <definedName name="Ter_a" localSheetId="49" hidden="1">'[1]4.9'!#REF!</definedName>
    <definedName name="Ter_a" localSheetId="52" hidden="1">'[1]4.9'!#REF!</definedName>
    <definedName name="Ter_a" localSheetId="58" hidden="1">'[2]4.9'!#REF!</definedName>
    <definedName name="Ter_a" localSheetId="59" hidden="1">'[2]4.9'!#REF!</definedName>
    <definedName name="Ter_a" localSheetId="2" hidden="1">'[1]4.9'!#REF!</definedName>
    <definedName name="Ter_a" localSheetId="3" hidden="1">'[1]4.9'!#REF!</definedName>
    <definedName name="Ter_a" localSheetId="75" hidden="1">'[3]4.9'!#REF!</definedName>
    <definedName name="Ter_a" localSheetId="77" hidden="1">'[1]4.9'!#REF!</definedName>
    <definedName name="Ter_a" localSheetId="78" hidden="1">'[1]4.9'!#REF!</definedName>
    <definedName name="Ter_a" localSheetId="80" hidden="1">'[1]4.9'!#REF!</definedName>
    <definedName name="Ter_a" localSheetId="81" hidden="1">'[1]4.9'!#REF!</definedName>
    <definedName name="Ter_a" localSheetId="86" hidden="1">'[4]4.9'!#REF!</definedName>
    <definedName name="Ter_a" localSheetId="87" hidden="1">'[4]4.9'!#REF!</definedName>
    <definedName name="Ter_a" localSheetId="4" hidden="1">'[1]4.9'!#REF!</definedName>
    <definedName name="Ter_a" localSheetId="5" hidden="1">'[1]4.9'!#REF!</definedName>
    <definedName name="Ter_a" localSheetId="6" hidden="1">'[1]4.9'!#REF!</definedName>
    <definedName name="Ter_a" localSheetId="7" hidden="1">'[1]4.9'!#REF!</definedName>
    <definedName name="Ter_a" localSheetId="8" hidden="1">'[1]4.9'!#REF!</definedName>
    <definedName name="Ter_a" localSheetId="9" hidden="1">'[1]4.9'!#REF!</definedName>
    <definedName name="Ter_a" hidden="1">'[1]4.9'!#REF!</definedName>
    <definedName name="tes" localSheetId="0" hidden="1">'[1]4.9'!#REF!</definedName>
    <definedName name="tes" localSheetId="23" hidden="1">'[2]4.9'!#REF!</definedName>
    <definedName name="tes" localSheetId="25" hidden="1">'[1]4.9'!#REF!</definedName>
    <definedName name="tes" localSheetId="28" hidden="1">'[1]4.9'!#REF!</definedName>
    <definedName name="tes" localSheetId="29" hidden="1">'[1]4.9'!#REF!</definedName>
    <definedName name="tes" localSheetId="31" hidden="1">'[1]4.9'!#REF!</definedName>
    <definedName name="tes" localSheetId="32" hidden="1">'[1]4.9'!#REF!</definedName>
    <definedName name="tes" localSheetId="1" hidden="1">'[1]4.9'!#REF!</definedName>
    <definedName name="tes" localSheetId="33" hidden="1">'[1]4.9'!#REF!</definedName>
    <definedName name="tes" localSheetId="34" hidden="1">'[1]4.9'!#REF!</definedName>
    <definedName name="tes" localSheetId="35" hidden="1">'[1]4.9'!#REF!</definedName>
    <definedName name="tes" localSheetId="36" hidden="1">'[1]4.9'!#REF!</definedName>
    <definedName name="tes" localSheetId="37" hidden="1">'[1]4.9'!#REF!</definedName>
    <definedName name="tes" localSheetId="38" hidden="1">'[1]4.9'!#REF!</definedName>
    <definedName name="tes" localSheetId="39" hidden="1">'[1]4.9'!#REF!</definedName>
    <definedName name="tes" localSheetId="40" hidden="1">'[1]4.9'!#REF!</definedName>
    <definedName name="tes" localSheetId="41" hidden="1">'[1]4.9'!#REF!</definedName>
    <definedName name="tes" localSheetId="42" hidden="1">'[1]4.9'!#REF!</definedName>
    <definedName name="tes" localSheetId="46" hidden="1">'[1]4.9'!#REF!</definedName>
    <definedName name="tes" localSheetId="47" hidden="1">'[1]4.9'!#REF!</definedName>
    <definedName name="tes" localSheetId="49" hidden="1">'[1]4.9'!#REF!</definedName>
    <definedName name="tes" localSheetId="52" hidden="1">'[1]4.9'!#REF!</definedName>
    <definedName name="tes" localSheetId="58" hidden="1">'[2]4.9'!#REF!</definedName>
    <definedName name="tes" localSheetId="59" hidden="1">'[2]4.9'!#REF!</definedName>
    <definedName name="tes" localSheetId="2" hidden="1">'[1]4.9'!#REF!</definedName>
    <definedName name="tes" localSheetId="3" hidden="1">'[1]4.9'!#REF!</definedName>
    <definedName name="tes" localSheetId="75" hidden="1">'[3]4.9'!#REF!</definedName>
    <definedName name="tes" localSheetId="77" hidden="1">'[1]4.9'!#REF!</definedName>
    <definedName name="tes" localSheetId="78" hidden="1">'[1]4.9'!#REF!</definedName>
    <definedName name="tes" localSheetId="80" hidden="1">'[1]4.9'!#REF!</definedName>
    <definedName name="tes" localSheetId="81" hidden="1">'[1]4.9'!#REF!</definedName>
    <definedName name="tes" localSheetId="86" hidden="1">'[4]4.9'!#REF!</definedName>
    <definedName name="tes" localSheetId="87" hidden="1">'[4]4.9'!#REF!</definedName>
    <definedName name="tes" localSheetId="4" hidden="1">'[1]4.9'!#REF!</definedName>
    <definedName name="tes" localSheetId="5" hidden="1">'[1]4.9'!#REF!</definedName>
    <definedName name="tes" localSheetId="6" hidden="1">'[1]4.9'!#REF!</definedName>
    <definedName name="tes" localSheetId="7" hidden="1">'[1]4.9'!#REF!</definedName>
    <definedName name="tes" localSheetId="8" hidden="1">'[1]4.9'!#REF!</definedName>
    <definedName name="tes" localSheetId="9" hidden="1">'[1]4.9'!#REF!</definedName>
    <definedName name="tes" hidden="1">'[1]4.9'!#REF!</definedName>
    <definedName name="test" localSheetId="0" hidden="1">#REF!</definedName>
    <definedName name="test" localSheetId="23" hidden="1">#REF!</definedName>
    <definedName name="test" localSheetId="25" hidden="1">#REF!</definedName>
    <definedName name="test" localSheetId="28" hidden="1">#REF!</definedName>
    <definedName name="test" localSheetId="29" hidden="1">#REF!</definedName>
    <definedName name="test" localSheetId="31" hidden="1">#REF!</definedName>
    <definedName name="test" localSheetId="32" hidden="1">#REF!</definedName>
    <definedName name="test" localSheetId="1" hidden="1">#REF!</definedName>
    <definedName name="test" localSheetId="33" hidden="1">#REF!</definedName>
    <definedName name="test" localSheetId="34" hidden="1">#REF!</definedName>
    <definedName name="test" localSheetId="35" hidden="1">#REF!</definedName>
    <definedName name="test" localSheetId="36" hidden="1">#REF!</definedName>
    <definedName name="test" localSheetId="37" hidden="1">#REF!</definedName>
    <definedName name="test" localSheetId="38" hidden="1">#REF!</definedName>
    <definedName name="test" localSheetId="39" hidden="1">#REF!</definedName>
    <definedName name="test" localSheetId="40" hidden="1">#REF!</definedName>
    <definedName name="test" localSheetId="41" hidden="1">#REF!</definedName>
    <definedName name="test" localSheetId="42" hidden="1">#REF!</definedName>
    <definedName name="test" localSheetId="46" hidden="1">#REF!</definedName>
    <definedName name="test" localSheetId="47" hidden="1">#REF!</definedName>
    <definedName name="test" localSheetId="49" hidden="1">#REF!</definedName>
    <definedName name="test" localSheetId="52" hidden="1">#REF!</definedName>
    <definedName name="test" localSheetId="58" hidden="1">#REF!</definedName>
    <definedName name="test" localSheetId="59" hidden="1">#REF!</definedName>
    <definedName name="test" localSheetId="2" hidden="1">#REF!</definedName>
    <definedName name="test" localSheetId="3" hidden="1">#REF!</definedName>
    <definedName name="test" localSheetId="75" hidden="1">#REF!</definedName>
    <definedName name="test" localSheetId="77" hidden="1">#REF!</definedName>
    <definedName name="test" localSheetId="78" hidden="1">#REF!</definedName>
    <definedName name="test" localSheetId="80" hidden="1">#REF!</definedName>
    <definedName name="test" localSheetId="81" hidden="1">#REF!</definedName>
    <definedName name="test" localSheetId="86" hidden="1">#REF!</definedName>
    <definedName name="test" localSheetId="87" hidden="1">#REF!</definedName>
    <definedName name="test" localSheetId="4" hidden="1">#REF!</definedName>
    <definedName name="test" localSheetId="5" hidden="1">#REF!</definedName>
    <definedName name="test" localSheetId="6" hidden="1">#REF!</definedName>
    <definedName name="test" localSheetId="7" hidden="1">#REF!</definedName>
    <definedName name="test" localSheetId="8" hidden="1">#REF!</definedName>
    <definedName name="test" localSheetId="9" hidden="1">#REF!</definedName>
    <definedName name="test" hidden="1">#REF!</definedName>
    <definedName name="test3333333" localSheetId="0" hidden="1">#REF!</definedName>
    <definedName name="test3333333" localSheetId="23" hidden="1">#REF!</definedName>
    <definedName name="test3333333" localSheetId="25" hidden="1">#REF!</definedName>
    <definedName name="test3333333" localSheetId="28" hidden="1">#REF!</definedName>
    <definedName name="test3333333" localSheetId="29" hidden="1">#REF!</definedName>
    <definedName name="test3333333" localSheetId="31" hidden="1">#REF!</definedName>
    <definedName name="test3333333" localSheetId="32" hidden="1">#REF!</definedName>
    <definedName name="test3333333" localSheetId="1" hidden="1">#REF!</definedName>
    <definedName name="test3333333" localSheetId="33" hidden="1">#REF!</definedName>
    <definedName name="test3333333" localSheetId="34" hidden="1">#REF!</definedName>
    <definedName name="test3333333" localSheetId="35" hidden="1">#REF!</definedName>
    <definedName name="test3333333" localSheetId="36" hidden="1">#REF!</definedName>
    <definedName name="test3333333" localSheetId="37" hidden="1">#REF!</definedName>
    <definedName name="test3333333" localSheetId="38" hidden="1">#REF!</definedName>
    <definedName name="test3333333" localSheetId="39" hidden="1">#REF!</definedName>
    <definedName name="test3333333" localSheetId="40" hidden="1">#REF!</definedName>
    <definedName name="test3333333" localSheetId="41" hidden="1">#REF!</definedName>
    <definedName name="test3333333" localSheetId="42" hidden="1">#REF!</definedName>
    <definedName name="test3333333" localSheetId="46" hidden="1">#REF!</definedName>
    <definedName name="test3333333" localSheetId="47" hidden="1">#REF!</definedName>
    <definedName name="test3333333" localSheetId="49" hidden="1">#REF!</definedName>
    <definedName name="test3333333" localSheetId="52" hidden="1">#REF!</definedName>
    <definedName name="test3333333" localSheetId="58" hidden="1">#REF!</definedName>
    <definedName name="test3333333" localSheetId="59" hidden="1">#REF!</definedName>
    <definedName name="test3333333" localSheetId="2" hidden="1">#REF!</definedName>
    <definedName name="test3333333" localSheetId="3" hidden="1">#REF!</definedName>
    <definedName name="test3333333" localSheetId="75" hidden="1">#REF!</definedName>
    <definedName name="test3333333" localSheetId="77" hidden="1">#REF!</definedName>
    <definedName name="test3333333" localSheetId="78" hidden="1">#REF!</definedName>
    <definedName name="test3333333" localSheetId="80" hidden="1">#REF!</definedName>
    <definedName name="test3333333" localSheetId="81" hidden="1">#REF!</definedName>
    <definedName name="test3333333" localSheetId="86" hidden="1">#REF!</definedName>
    <definedName name="test3333333" localSheetId="87" hidden="1">#REF!</definedName>
    <definedName name="test3333333" localSheetId="4" hidden="1">#REF!</definedName>
    <definedName name="test3333333" localSheetId="5" hidden="1">#REF!</definedName>
    <definedName name="test3333333" localSheetId="6" hidden="1">#REF!</definedName>
    <definedName name="test3333333" localSheetId="7" hidden="1">#REF!</definedName>
    <definedName name="test3333333" localSheetId="8" hidden="1">#REF!</definedName>
    <definedName name="test3333333" localSheetId="9" hidden="1">#REF!</definedName>
    <definedName name="test3333333" hidden="1">#REF!</definedName>
    <definedName name="tt" localSheetId="23">#REF!</definedName>
    <definedName name="tt" localSheetId="25">#REF!</definedName>
    <definedName name="tt" localSheetId="28">#REF!</definedName>
    <definedName name="tt" localSheetId="29">#REF!</definedName>
    <definedName name="tt" localSheetId="31">#REF!</definedName>
    <definedName name="tt" localSheetId="32">#REF!</definedName>
    <definedName name="tt" localSheetId="36">#REF!</definedName>
    <definedName name="tt" localSheetId="37">#REF!</definedName>
    <definedName name="tt" localSheetId="40">#REF!</definedName>
    <definedName name="tt" localSheetId="41">#REF!</definedName>
    <definedName name="tt" localSheetId="46">#REF!</definedName>
    <definedName name="tt" localSheetId="47">#REF!</definedName>
    <definedName name="tt" localSheetId="49">#REF!</definedName>
    <definedName name="tt" localSheetId="52">#REF!</definedName>
    <definedName name="tt" localSheetId="3">#REF!</definedName>
    <definedName name="tt" localSheetId="75">#REF!</definedName>
    <definedName name="tt" localSheetId="77">#REF!</definedName>
    <definedName name="tt" localSheetId="78">#REF!</definedName>
    <definedName name="tt" localSheetId="80">#REF!</definedName>
    <definedName name="tt" localSheetId="81">#REF!</definedName>
    <definedName name="tt" localSheetId="86">#REF!</definedName>
    <definedName name="tt" localSheetId="87">#REF!</definedName>
    <definedName name="tt" localSheetId="4">#REF!</definedName>
    <definedName name="tt" localSheetId="5">#REF!</definedName>
    <definedName name="tt" localSheetId="6">#REF!</definedName>
    <definedName name="tt" localSheetId="7">#REF!</definedName>
    <definedName name="tt" localSheetId="8">#REF!</definedName>
    <definedName name="tt" localSheetId="9">#REF!</definedName>
    <definedName name="tt">#REF!</definedName>
    <definedName name="tttt" localSheetId="25" hidden="1">'[4]4.9'!#REF!</definedName>
    <definedName name="tttt" localSheetId="28" hidden="1">'[4]4.9'!#REF!</definedName>
    <definedName name="tttt" localSheetId="29" hidden="1">'[4]4.9'!#REF!</definedName>
    <definedName name="tttt" localSheetId="36" hidden="1">'[4]4.9'!#REF!</definedName>
    <definedName name="tttt" localSheetId="37" hidden="1">'[4]4.9'!#REF!</definedName>
    <definedName name="tttt" localSheetId="40" hidden="1">'[4]4.9'!#REF!</definedName>
    <definedName name="tttt" localSheetId="41" hidden="1">'[4]4.9'!#REF!</definedName>
    <definedName name="tttt" localSheetId="46" hidden="1">'[4]4.9'!#REF!</definedName>
    <definedName name="tttt" localSheetId="47" hidden="1">'[4]4.9'!#REF!</definedName>
    <definedName name="tttt" localSheetId="49" hidden="1">'[4]4.9'!#REF!</definedName>
    <definedName name="tttt" localSheetId="52" hidden="1">'[4]4.9'!#REF!</definedName>
    <definedName name="tttt" localSheetId="3" hidden="1">'[4]4.9'!#REF!</definedName>
    <definedName name="tttt" localSheetId="75" hidden="1">'[2]4.9'!#REF!</definedName>
    <definedName name="tttt" localSheetId="86" hidden="1">'[4]4.9'!#REF!</definedName>
    <definedName name="tttt" localSheetId="87" hidden="1">'[4]4.9'!#REF!</definedName>
    <definedName name="tttt" hidden="1">'[4]4.9'!#REF!</definedName>
    <definedName name="tttww" localSheetId="23">#REF!</definedName>
    <definedName name="tttww" localSheetId="25">#REF!</definedName>
    <definedName name="tttww" localSheetId="28">#REF!</definedName>
    <definedName name="tttww" localSheetId="29">#REF!</definedName>
    <definedName name="tttww" localSheetId="31">#REF!</definedName>
    <definedName name="tttww" localSheetId="32">#REF!</definedName>
    <definedName name="tttww" localSheetId="36">#REF!</definedName>
    <definedName name="tttww" localSheetId="37">#REF!</definedName>
    <definedName name="tttww" localSheetId="40">#REF!</definedName>
    <definedName name="tttww" localSheetId="41">#REF!</definedName>
    <definedName name="tttww" localSheetId="46">#REF!</definedName>
    <definedName name="tttww" localSheetId="47">#REF!</definedName>
    <definedName name="tttww" localSheetId="49">#REF!</definedName>
    <definedName name="tttww" localSheetId="52">#REF!</definedName>
    <definedName name="tttww" localSheetId="3">#REF!</definedName>
    <definedName name="tttww" localSheetId="75">#REF!</definedName>
    <definedName name="tttww" localSheetId="77">#REF!</definedName>
    <definedName name="tttww" localSheetId="78">#REF!</definedName>
    <definedName name="tttww" localSheetId="80">#REF!</definedName>
    <definedName name="tttww" localSheetId="81">#REF!</definedName>
    <definedName name="tttww" localSheetId="86">#REF!</definedName>
    <definedName name="tttww" localSheetId="87">#REF!</definedName>
    <definedName name="tttww" localSheetId="4">#REF!</definedName>
    <definedName name="tttww" localSheetId="5">#REF!</definedName>
    <definedName name="tttww" localSheetId="6">#REF!</definedName>
    <definedName name="tttww" localSheetId="7">#REF!</definedName>
    <definedName name="tttww" localSheetId="8">#REF!</definedName>
    <definedName name="tttww" localSheetId="9">#REF!</definedName>
    <definedName name="tttww">#REF!</definedName>
    <definedName name="u" localSheetId="0">#REF!</definedName>
    <definedName name="u" localSheetId="23">#REF!</definedName>
    <definedName name="u" localSheetId="25">#REF!</definedName>
    <definedName name="u" localSheetId="28">#REF!</definedName>
    <definedName name="u" localSheetId="29">#REF!</definedName>
    <definedName name="u" localSheetId="31">#REF!</definedName>
    <definedName name="u" localSheetId="32">#REF!</definedName>
    <definedName name="u" localSheetId="1">#REF!</definedName>
    <definedName name="u" localSheetId="33">#REF!</definedName>
    <definedName name="u" localSheetId="34">#REF!</definedName>
    <definedName name="u" localSheetId="35">#REF!</definedName>
    <definedName name="u" localSheetId="36">#REF!</definedName>
    <definedName name="u" localSheetId="37">#REF!</definedName>
    <definedName name="u" localSheetId="38">#REF!</definedName>
    <definedName name="u" localSheetId="39">#REF!</definedName>
    <definedName name="u" localSheetId="40">#REF!</definedName>
    <definedName name="u" localSheetId="41">#REF!</definedName>
    <definedName name="u" localSheetId="42">#REF!</definedName>
    <definedName name="u" localSheetId="46">#REF!</definedName>
    <definedName name="u" localSheetId="47">#REF!</definedName>
    <definedName name="u" localSheetId="49">#REF!</definedName>
    <definedName name="u" localSheetId="52">#REF!</definedName>
    <definedName name="u" localSheetId="58">#REF!</definedName>
    <definedName name="u" localSheetId="59">#REF!</definedName>
    <definedName name="u" localSheetId="2">#REF!</definedName>
    <definedName name="u" localSheetId="3">#REF!</definedName>
    <definedName name="u" localSheetId="75">#REF!</definedName>
    <definedName name="u" localSheetId="77">#REF!</definedName>
    <definedName name="u" localSheetId="78">#REF!</definedName>
    <definedName name="u" localSheetId="80">#REF!</definedName>
    <definedName name="u" localSheetId="81">#REF!</definedName>
    <definedName name="u" localSheetId="86">#REF!</definedName>
    <definedName name="u" localSheetId="87">#REF!</definedName>
    <definedName name="u" localSheetId="4">#REF!</definedName>
    <definedName name="u" localSheetId="5">#REF!</definedName>
    <definedName name="u" localSheetId="6">#REF!</definedName>
    <definedName name="u" localSheetId="7">#REF!</definedName>
    <definedName name="u" localSheetId="8">#REF!</definedName>
    <definedName name="u" localSheetId="9">#REF!</definedName>
    <definedName name="u">#REF!</definedName>
    <definedName name="umum" localSheetId="0">#REF!</definedName>
    <definedName name="umum" localSheetId="23">#REF!</definedName>
    <definedName name="umum" localSheetId="25">#REF!</definedName>
    <definedName name="umum" localSheetId="28">#REF!</definedName>
    <definedName name="umum" localSheetId="29">#REF!</definedName>
    <definedName name="umum" localSheetId="31">#REF!</definedName>
    <definedName name="umum" localSheetId="32">#REF!</definedName>
    <definedName name="umum" localSheetId="1">#REF!</definedName>
    <definedName name="umum" localSheetId="33">#REF!</definedName>
    <definedName name="umum" localSheetId="34">#REF!</definedName>
    <definedName name="umum" localSheetId="35">#REF!</definedName>
    <definedName name="umum" localSheetId="36">#REF!</definedName>
    <definedName name="umum" localSheetId="37">#REF!</definedName>
    <definedName name="umum" localSheetId="38">#REF!</definedName>
    <definedName name="umum" localSheetId="39">#REF!</definedName>
    <definedName name="umum" localSheetId="40">#REF!</definedName>
    <definedName name="umum" localSheetId="41">#REF!</definedName>
    <definedName name="umum" localSheetId="42">#REF!</definedName>
    <definedName name="umum" localSheetId="46">#REF!</definedName>
    <definedName name="umum" localSheetId="47">#REF!</definedName>
    <definedName name="umum" localSheetId="49">#REF!</definedName>
    <definedName name="umum" localSheetId="52">#REF!</definedName>
    <definedName name="umum" localSheetId="58">#REF!</definedName>
    <definedName name="umum" localSheetId="59">#REF!</definedName>
    <definedName name="umum" localSheetId="2">#REF!</definedName>
    <definedName name="umum" localSheetId="3">#REF!</definedName>
    <definedName name="umum" localSheetId="75">#REF!</definedName>
    <definedName name="umum" localSheetId="77">#REF!</definedName>
    <definedName name="umum" localSheetId="78">#REF!</definedName>
    <definedName name="umum" localSheetId="80">#REF!</definedName>
    <definedName name="umum" localSheetId="81">#REF!</definedName>
    <definedName name="umum" localSheetId="86">#REF!</definedName>
    <definedName name="umum" localSheetId="87">#REF!</definedName>
    <definedName name="umum" localSheetId="4">#REF!</definedName>
    <definedName name="umum" localSheetId="5">#REF!</definedName>
    <definedName name="umum" localSheetId="6">#REF!</definedName>
    <definedName name="umum" localSheetId="7">#REF!</definedName>
    <definedName name="umum" localSheetId="8">#REF!</definedName>
    <definedName name="umum" localSheetId="9">#REF!</definedName>
    <definedName name="umum">#REF!</definedName>
    <definedName name="uuu" localSheetId="23" hidden="1">#REF!</definedName>
    <definedName name="uuu" localSheetId="25" hidden="1">#REF!</definedName>
    <definedName name="uuu" localSheetId="28" hidden="1">#REF!</definedName>
    <definedName name="uuu" localSheetId="29" hidden="1">#REF!</definedName>
    <definedName name="uuu" localSheetId="31" hidden="1">#REF!</definedName>
    <definedName name="uuu" localSheetId="32" hidden="1">#REF!</definedName>
    <definedName name="uuu" localSheetId="36" hidden="1">#REF!</definedName>
    <definedName name="uuu" localSheetId="37" hidden="1">#REF!</definedName>
    <definedName name="uuu" localSheetId="40" hidden="1">#REF!</definedName>
    <definedName name="uuu" localSheetId="41" hidden="1">#REF!</definedName>
    <definedName name="uuu" localSheetId="46" hidden="1">#REF!</definedName>
    <definedName name="uuu" localSheetId="47" hidden="1">#REF!</definedName>
    <definedName name="uuu" localSheetId="49" hidden="1">#REF!</definedName>
    <definedName name="uuu" localSheetId="52" hidden="1">#REF!</definedName>
    <definedName name="uuu" localSheetId="3" hidden="1">#REF!</definedName>
    <definedName name="uuu" localSheetId="75" hidden="1">#REF!</definedName>
    <definedName name="uuu" localSheetId="77" hidden="1">#REF!</definedName>
    <definedName name="uuu" localSheetId="78" hidden="1">#REF!</definedName>
    <definedName name="uuu" localSheetId="80" hidden="1">#REF!</definedName>
    <definedName name="uuu" localSheetId="81" hidden="1">#REF!</definedName>
    <definedName name="uuu" localSheetId="86" hidden="1">#REF!</definedName>
    <definedName name="uuu" localSheetId="87" hidden="1">#REF!</definedName>
    <definedName name="uuu" localSheetId="4" hidden="1">#REF!</definedName>
    <definedName name="uuu" localSheetId="5" hidden="1">#REF!</definedName>
    <definedName name="uuu" localSheetId="6" hidden="1">#REF!</definedName>
    <definedName name="uuu" localSheetId="7" hidden="1">#REF!</definedName>
    <definedName name="uuu" localSheetId="8" hidden="1">#REF!</definedName>
    <definedName name="uuu" localSheetId="9" hidden="1">#REF!</definedName>
    <definedName name="uuu" hidden="1">#REF!</definedName>
    <definedName name="uuuuu" localSheetId="0">#REF!</definedName>
    <definedName name="uuuuu" localSheetId="23">#REF!</definedName>
    <definedName name="uuuuu" localSheetId="25">#REF!</definedName>
    <definedName name="uuuuu" localSheetId="28">#REF!</definedName>
    <definedName name="uuuuu" localSheetId="29">#REF!</definedName>
    <definedName name="uuuuu" localSheetId="31">#REF!</definedName>
    <definedName name="uuuuu" localSheetId="32">#REF!</definedName>
    <definedName name="uuuuu" localSheetId="1">#REF!</definedName>
    <definedName name="uuuuu" localSheetId="33">#REF!</definedName>
    <definedName name="uuuuu" localSheetId="34">#REF!</definedName>
    <definedName name="uuuuu" localSheetId="35">#REF!</definedName>
    <definedName name="uuuuu" localSheetId="36">#REF!</definedName>
    <definedName name="uuuuu" localSheetId="37">#REF!</definedName>
    <definedName name="uuuuu" localSheetId="38">#REF!</definedName>
    <definedName name="uuuuu" localSheetId="39">#REF!</definedName>
    <definedName name="uuuuu" localSheetId="40">#REF!</definedName>
    <definedName name="uuuuu" localSheetId="41">#REF!</definedName>
    <definedName name="uuuuu" localSheetId="42">#REF!</definedName>
    <definedName name="uuuuu" localSheetId="46">#REF!</definedName>
    <definedName name="uuuuu" localSheetId="47">#REF!</definedName>
    <definedName name="uuuuu" localSheetId="49">#REF!</definedName>
    <definedName name="uuuuu" localSheetId="52">#REF!</definedName>
    <definedName name="uuuuu" localSheetId="58">#REF!</definedName>
    <definedName name="uuuuu" localSheetId="59">#REF!</definedName>
    <definedName name="uuuuu" localSheetId="2">#REF!</definedName>
    <definedName name="uuuuu" localSheetId="3">#REF!</definedName>
    <definedName name="uuuuu" localSheetId="75">#REF!</definedName>
    <definedName name="uuuuu" localSheetId="77">#REF!</definedName>
    <definedName name="uuuuu" localSheetId="78">#REF!</definedName>
    <definedName name="uuuuu" localSheetId="80">#REF!</definedName>
    <definedName name="uuuuu" localSheetId="81">#REF!</definedName>
    <definedName name="uuuuu" localSheetId="86">#REF!</definedName>
    <definedName name="uuuuu" localSheetId="87">#REF!</definedName>
    <definedName name="uuuuu" localSheetId="4">#REF!</definedName>
    <definedName name="uuuuu" localSheetId="5">#REF!</definedName>
    <definedName name="uuuuu" localSheetId="6">#REF!</definedName>
    <definedName name="uuuuu" localSheetId="7">#REF!</definedName>
    <definedName name="uuuuu" localSheetId="8">#REF!</definedName>
    <definedName name="uuuuu" localSheetId="9">#REF!</definedName>
    <definedName name="uuuuu">#REF!</definedName>
    <definedName name="v" localSheetId="25" hidden="1">'[4]4.3'!#REF!</definedName>
    <definedName name="v" localSheetId="28" hidden="1">'[4]4.3'!#REF!</definedName>
    <definedName name="v" localSheetId="29" hidden="1">'[4]4.3'!#REF!</definedName>
    <definedName name="v" localSheetId="36" hidden="1">'[4]4.3'!#REF!</definedName>
    <definedName name="v" localSheetId="37" hidden="1">'[4]4.3'!#REF!</definedName>
    <definedName name="v" localSheetId="40" hidden="1">'[4]4.3'!#REF!</definedName>
    <definedName name="v" localSheetId="41" hidden="1">'[4]4.3'!#REF!</definedName>
    <definedName name="v" localSheetId="46" hidden="1">'[4]4.3'!#REF!</definedName>
    <definedName name="v" localSheetId="47" hidden="1">'[4]4.3'!#REF!</definedName>
    <definedName name="v" localSheetId="49" hidden="1">'[4]4.3'!#REF!</definedName>
    <definedName name="v" localSheetId="52" hidden="1">'[4]4.3'!#REF!</definedName>
    <definedName name="v" localSheetId="3" hidden="1">'[4]4.3'!#REF!</definedName>
    <definedName name="v" localSheetId="75" hidden="1">'[2]4.3'!#REF!</definedName>
    <definedName name="v" localSheetId="86" hidden="1">'[4]4.3'!#REF!</definedName>
    <definedName name="v" localSheetId="87" hidden="1">'[4]4.3'!#REF!</definedName>
    <definedName name="v" hidden="1">'[4]4.3'!#REF!</definedName>
    <definedName name="vbcbvc" localSheetId="23">#REF!</definedName>
    <definedName name="vbcbvc" localSheetId="25">#REF!</definedName>
    <definedName name="vbcbvc" localSheetId="28">#REF!</definedName>
    <definedName name="vbcbvc" localSheetId="29">#REF!</definedName>
    <definedName name="vbcbvc" localSheetId="31">#REF!</definedName>
    <definedName name="vbcbvc" localSheetId="32">#REF!</definedName>
    <definedName name="vbcbvc" localSheetId="36">#REF!</definedName>
    <definedName name="vbcbvc" localSheetId="37">#REF!</definedName>
    <definedName name="vbcbvc" localSheetId="40">#REF!</definedName>
    <definedName name="vbcbvc" localSheetId="41">#REF!</definedName>
    <definedName name="vbcbvc" localSheetId="46">#REF!</definedName>
    <definedName name="vbcbvc" localSheetId="47">#REF!</definedName>
    <definedName name="vbcbvc" localSheetId="49">#REF!</definedName>
    <definedName name="vbcbvc" localSheetId="52">#REF!</definedName>
    <definedName name="vbcbvc" localSheetId="3">#REF!</definedName>
    <definedName name="vbcbvc" localSheetId="75">#REF!</definedName>
    <definedName name="vbcbvc" localSheetId="77">#REF!</definedName>
    <definedName name="vbcbvc" localSheetId="78">#REF!</definedName>
    <definedName name="vbcbvc" localSheetId="80">#REF!</definedName>
    <definedName name="vbcbvc" localSheetId="81">#REF!</definedName>
    <definedName name="vbcbvc" localSheetId="86">#REF!</definedName>
    <definedName name="vbcbvc" localSheetId="87">#REF!</definedName>
    <definedName name="vbcbvc" localSheetId="4">#REF!</definedName>
    <definedName name="vbcbvc" localSheetId="5">#REF!</definedName>
    <definedName name="vbcbvc" localSheetId="6">#REF!</definedName>
    <definedName name="vbcbvc" localSheetId="7">#REF!</definedName>
    <definedName name="vbcbvc" localSheetId="8">#REF!</definedName>
    <definedName name="vbcbvc" localSheetId="9">#REF!</definedName>
    <definedName name="vbcbvc">#REF!</definedName>
    <definedName name="vbv" localSheetId="23">#REF!</definedName>
    <definedName name="vbv" localSheetId="25">#REF!</definedName>
    <definedName name="vbv" localSheetId="28">#REF!</definedName>
    <definedName name="vbv" localSheetId="29">#REF!</definedName>
    <definedName name="vbv" localSheetId="31">#REF!</definedName>
    <definedName name="vbv" localSheetId="32">#REF!</definedName>
    <definedName name="vbv" localSheetId="36">#REF!</definedName>
    <definedName name="vbv" localSheetId="37">#REF!</definedName>
    <definedName name="vbv" localSheetId="40">#REF!</definedName>
    <definedName name="vbv" localSheetId="41">#REF!</definedName>
    <definedName name="vbv" localSheetId="46">#REF!</definedName>
    <definedName name="vbv" localSheetId="47">#REF!</definedName>
    <definedName name="vbv" localSheetId="49">#REF!</definedName>
    <definedName name="vbv" localSheetId="52">#REF!</definedName>
    <definedName name="vbv" localSheetId="3">#REF!</definedName>
    <definedName name="vbv" localSheetId="75">#REF!</definedName>
    <definedName name="vbv" localSheetId="77">#REF!</definedName>
    <definedName name="vbv" localSheetId="78">#REF!</definedName>
    <definedName name="vbv" localSheetId="80">#REF!</definedName>
    <definedName name="vbv" localSheetId="81">#REF!</definedName>
    <definedName name="vbv" localSheetId="86">#REF!</definedName>
    <definedName name="vbv" localSheetId="87">#REF!</definedName>
    <definedName name="vbv" localSheetId="4">#REF!</definedName>
    <definedName name="vbv" localSheetId="5">#REF!</definedName>
    <definedName name="vbv" localSheetId="6">#REF!</definedName>
    <definedName name="vbv" localSheetId="7">#REF!</definedName>
    <definedName name="vbv" localSheetId="8">#REF!</definedName>
    <definedName name="vbv" localSheetId="9">#REF!</definedName>
    <definedName name="vbv">#REF!</definedName>
    <definedName name="vcb" localSheetId="23">#REF!</definedName>
    <definedName name="vcb" localSheetId="25">#REF!</definedName>
    <definedName name="vcb" localSheetId="28">#REF!</definedName>
    <definedName name="vcb" localSheetId="29">#REF!</definedName>
    <definedName name="vcb" localSheetId="31">#REF!</definedName>
    <definedName name="vcb" localSheetId="32">#REF!</definedName>
    <definedName name="vcb" localSheetId="36">#REF!</definedName>
    <definedName name="vcb" localSheetId="37">#REF!</definedName>
    <definedName name="vcb" localSheetId="40">#REF!</definedName>
    <definedName name="vcb" localSheetId="41">#REF!</definedName>
    <definedName name="vcb" localSheetId="46">#REF!</definedName>
    <definedName name="vcb" localSheetId="47">#REF!</definedName>
    <definedName name="vcb" localSheetId="49">#REF!</definedName>
    <definedName name="vcb" localSheetId="52">#REF!</definedName>
    <definedName name="vcb" localSheetId="3">#REF!</definedName>
    <definedName name="vcb" localSheetId="75">#REF!</definedName>
    <definedName name="vcb" localSheetId="77">#REF!</definedName>
    <definedName name="vcb" localSheetId="78">#REF!</definedName>
    <definedName name="vcb" localSheetId="80">#REF!</definedName>
    <definedName name="vcb" localSheetId="81">#REF!</definedName>
    <definedName name="vcb" localSheetId="86">#REF!</definedName>
    <definedName name="vcb" localSheetId="87">#REF!</definedName>
    <definedName name="vcb" localSheetId="4">#REF!</definedName>
    <definedName name="vcb" localSheetId="5">#REF!</definedName>
    <definedName name="vcb" localSheetId="6">#REF!</definedName>
    <definedName name="vcb" localSheetId="7">#REF!</definedName>
    <definedName name="vcb" localSheetId="8">#REF!</definedName>
    <definedName name="vcb" localSheetId="9">#REF!</definedName>
    <definedName name="vcb">#REF!</definedName>
    <definedName name="vcc" localSheetId="23">#REF!</definedName>
    <definedName name="vcc" localSheetId="25">#REF!</definedName>
    <definedName name="vcc" localSheetId="28">#REF!</definedName>
    <definedName name="vcc" localSheetId="29">#REF!</definedName>
    <definedName name="vcc" localSheetId="31">#REF!</definedName>
    <definedName name="vcc" localSheetId="32">#REF!</definedName>
    <definedName name="vcc" localSheetId="36">#REF!</definedName>
    <definedName name="vcc" localSheetId="37">#REF!</definedName>
    <definedName name="vcc" localSheetId="40">#REF!</definedName>
    <definedName name="vcc" localSheetId="41">#REF!</definedName>
    <definedName name="vcc" localSheetId="46">#REF!</definedName>
    <definedName name="vcc" localSheetId="47">#REF!</definedName>
    <definedName name="vcc" localSheetId="49">#REF!</definedName>
    <definedName name="vcc" localSheetId="52">#REF!</definedName>
    <definedName name="vcc" localSheetId="3">#REF!</definedName>
    <definedName name="vcc" localSheetId="75">#REF!</definedName>
    <definedName name="vcc" localSheetId="77">#REF!</definedName>
    <definedName name="vcc" localSheetId="78">#REF!</definedName>
    <definedName name="vcc" localSheetId="80">#REF!</definedName>
    <definedName name="vcc" localSheetId="81">#REF!</definedName>
    <definedName name="vcc" localSheetId="86">#REF!</definedName>
    <definedName name="vcc" localSheetId="87">#REF!</definedName>
    <definedName name="vcc" localSheetId="4">#REF!</definedName>
    <definedName name="vcc" localSheetId="5">#REF!</definedName>
    <definedName name="vcc" localSheetId="6">#REF!</definedName>
    <definedName name="vcc" localSheetId="7">#REF!</definedName>
    <definedName name="vcc" localSheetId="8">#REF!</definedName>
    <definedName name="vcc" localSheetId="9">#REF!</definedName>
    <definedName name="vcc">#REF!</definedName>
    <definedName name="vcvc" localSheetId="23">#REF!</definedName>
    <definedName name="vcvc" localSheetId="25">#REF!</definedName>
    <definedName name="vcvc" localSheetId="28">#REF!</definedName>
    <definedName name="vcvc" localSheetId="29">#REF!</definedName>
    <definedName name="vcvc" localSheetId="31">#REF!</definedName>
    <definedName name="vcvc" localSheetId="32">#REF!</definedName>
    <definedName name="vcvc" localSheetId="36">#REF!</definedName>
    <definedName name="vcvc" localSheetId="37">#REF!</definedName>
    <definedName name="vcvc" localSheetId="40">#REF!</definedName>
    <definedName name="vcvc" localSheetId="41">#REF!</definedName>
    <definedName name="vcvc" localSheetId="46">#REF!</definedName>
    <definedName name="vcvc" localSheetId="47">#REF!</definedName>
    <definedName name="vcvc" localSheetId="49">#REF!</definedName>
    <definedName name="vcvc" localSheetId="52">#REF!</definedName>
    <definedName name="vcvc" localSheetId="3">#REF!</definedName>
    <definedName name="vcvc" localSheetId="75">#REF!</definedName>
    <definedName name="vcvc" localSheetId="77">#REF!</definedName>
    <definedName name="vcvc" localSheetId="78">#REF!</definedName>
    <definedName name="vcvc" localSheetId="80">#REF!</definedName>
    <definedName name="vcvc" localSheetId="81">#REF!</definedName>
    <definedName name="vcvc" localSheetId="86">#REF!</definedName>
    <definedName name="vcvc" localSheetId="87">#REF!</definedName>
    <definedName name="vcvc" localSheetId="4">#REF!</definedName>
    <definedName name="vcvc" localSheetId="5">#REF!</definedName>
    <definedName name="vcvc" localSheetId="6">#REF!</definedName>
    <definedName name="vcvc" localSheetId="7">#REF!</definedName>
    <definedName name="vcvc" localSheetId="8">#REF!</definedName>
    <definedName name="vcvc" localSheetId="9">#REF!</definedName>
    <definedName name="vcvc">#REF!</definedName>
    <definedName name="vcx" localSheetId="23">#REF!</definedName>
    <definedName name="vcx" localSheetId="25">#REF!</definedName>
    <definedName name="vcx" localSheetId="28">#REF!</definedName>
    <definedName name="vcx" localSheetId="29">#REF!</definedName>
    <definedName name="vcx" localSheetId="31">#REF!</definedName>
    <definedName name="vcx" localSheetId="32">#REF!</definedName>
    <definedName name="vcx" localSheetId="36">#REF!</definedName>
    <definedName name="vcx" localSheetId="37">#REF!</definedName>
    <definedName name="vcx" localSheetId="40">#REF!</definedName>
    <definedName name="vcx" localSheetId="41">#REF!</definedName>
    <definedName name="vcx" localSheetId="46">#REF!</definedName>
    <definedName name="vcx" localSheetId="47">#REF!</definedName>
    <definedName name="vcx" localSheetId="49">#REF!</definedName>
    <definedName name="vcx" localSheetId="52">#REF!</definedName>
    <definedName name="vcx" localSheetId="3">#REF!</definedName>
    <definedName name="vcx" localSheetId="75">#REF!</definedName>
    <definedName name="vcx" localSheetId="77">#REF!</definedName>
    <definedName name="vcx" localSheetId="78">#REF!</definedName>
    <definedName name="vcx" localSheetId="80">#REF!</definedName>
    <definedName name="vcx" localSheetId="81">#REF!</definedName>
    <definedName name="vcx" localSheetId="86">#REF!</definedName>
    <definedName name="vcx" localSheetId="87">#REF!</definedName>
    <definedName name="vcx" localSheetId="4">#REF!</definedName>
    <definedName name="vcx" localSheetId="5">#REF!</definedName>
    <definedName name="vcx" localSheetId="6">#REF!</definedName>
    <definedName name="vcx" localSheetId="7">#REF!</definedName>
    <definedName name="vcx" localSheetId="8">#REF!</definedName>
    <definedName name="vcx" localSheetId="9">#REF!</definedName>
    <definedName name="vcx">#REF!</definedName>
    <definedName name="vdfvd" localSheetId="23" hidden="1">#REF!</definedName>
    <definedName name="vdfvd" localSheetId="25" hidden="1">#REF!</definedName>
    <definedName name="vdfvd" localSheetId="28" hidden="1">#REF!</definedName>
    <definedName name="vdfvd" localSheetId="29" hidden="1">#REF!</definedName>
    <definedName name="vdfvd" localSheetId="31" hidden="1">#REF!</definedName>
    <definedName name="vdfvd" localSheetId="32" hidden="1">#REF!</definedName>
    <definedName name="vdfvd" localSheetId="36" hidden="1">#REF!</definedName>
    <definedName name="vdfvd" localSheetId="37" hidden="1">#REF!</definedName>
    <definedName name="vdfvd" localSheetId="40" hidden="1">#REF!</definedName>
    <definedName name="vdfvd" localSheetId="41" hidden="1">#REF!</definedName>
    <definedName name="vdfvd" localSheetId="46" hidden="1">#REF!</definedName>
    <definedName name="vdfvd" localSheetId="47" hidden="1">#REF!</definedName>
    <definedName name="vdfvd" localSheetId="49" hidden="1">#REF!</definedName>
    <definedName name="vdfvd" localSheetId="52" hidden="1">#REF!</definedName>
    <definedName name="vdfvd" localSheetId="3" hidden="1">#REF!</definedName>
    <definedName name="vdfvd" localSheetId="75" hidden="1">#REF!</definedName>
    <definedName name="vdfvd" localSheetId="77" hidden="1">#REF!</definedName>
    <definedName name="vdfvd" localSheetId="78" hidden="1">#REF!</definedName>
    <definedName name="vdfvd" localSheetId="80" hidden="1">#REF!</definedName>
    <definedName name="vdfvd" localSheetId="81" hidden="1">#REF!</definedName>
    <definedName name="vdfvd" localSheetId="86" hidden="1">#REF!</definedName>
    <definedName name="vdfvd" localSheetId="87" hidden="1">#REF!</definedName>
    <definedName name="vdfvd" localSheetId="4" hidden="1">#REF!</definedName>
    <definedName name="vdfvd" localSheetId="5" hidden="1">#REF!</definedName>
    <definedName name="vdfvd" localSheetId="6" hidden="1">#REF!</definedName>
    <definedName name="vdfvd" localSheetId="7" hidden="1">#REF!</definedName>
    <definedName name="vdfvd" localSheetId="8" hidden="1">#REF!</definedName>
    <definedName name="vdfvd" localSheetId="9" hidden="1">#REF!</definedName>
    <definedName name="vdfvd" hidden="1">#REF!</definedName>
    <definedName name="w" localSheetId="0">#REF!</definedName>
    <definedName name="w" localSheetId="23">#REF!</definedName>
    <definedName name="w" localSheetId="25">#REF!</definedName>
    <definedName name="w" localSheetId="28">#REF!</definedName>
    <definedName name="w" localSheetId="29">#REF!</definedName>
    <definedName name="w" localSheetId="31">#REF!</definedName>
    <definedName name="w" localSheetId="32">#REF!</definedName>
    <definedName name="w" localSheetId="1">#REF!</definedName>
    <definedName name="w" localSheetId="33">#REF!</definedName>
    <definedName name="w" localSheetId="34">#REF!</definedName>
    <definedName name="w" localSheetId="35">#REF!</definedName>
    <definedName name="w" localSheetId="36">#REF!</definedName>
    <definedName name="w" localSheetId="37">#REF!</definedName>
    <definedName name="w" localSheetId="38">#REF!</definedName>
    <definedName name="w" localSheetId="39">#REF!</definedName>
    <definedName name="w" localSheetId="40">#REF!</definedName>
    <definedName name="w" localSheetId="41">#REF!</definedName>
    <definedName name="w" localSheetId="42">#REF!</definedName>
    <definedName name="w" localSheetId="46">#REF!</definedName>
    <definedName name="w" localSheetId="47">#REF!</definedName>
    <definedName name="w" localSheetId="49">#REF!</definedName>
    <definedName name="w" localSheetId="52">#REF!</definedName>
    <definedName name="w" localSheetId="58">#REF!</definedName>
    <definedName name="w" localSheetId="59">#REF!</definedName>
    <definedName name="w" localSheetId="2">#REF!</definedName>
    <definedName name="w" localSheetId="3">#REF!</definedName>
    <definedName name="w" localSheetId="75">#REF!</definedName>
    <definedName name="w" localSheetId="77">#REF!</definedName>
    <definedName name="w" localSheetId="78">#REF!</definedName>
    <definedName name="w" localSheetId="80">#REF!</definedName>
    <definedName name="w" localSheetId="81">#REF!</definedName>
    <definedName name="w" localSheetId="86">#REF!</definedName>
    <definedName name="w" localSheetId="87">#REF!</definedName>
    <definedName name="w" localSheetId="4">#REF!</definedName>
    <definedName name="w" localSheetId="5">#REF!</definedName>
    <definedName name="w" localSheetId="6">#REF!</definedName>
    <definedName name="w" localSheetId="7">#REF!</definedName>
    <definedName name="w" localSheetId="8">#REF!</definedName>
    <definedName name="w" localSheetId="9">#REF!</definedName>
    <definedName name="w">#REF!</definedName>
    <definedName name="wwvvv" localSheetId="23">#REF!</definedName>
    <definedName name="wwvvv" localSheetId="25">#REF!</definedName>
    <definedName name="wwvvv" localSheetId="28">#REF!</definedName>
    <definedName name="wwvvv" localSheetId="29">#REF!</definedName>
    <definedName name="wwvvv" localSheetId="31">#REF!</definedName>
    <definedName name="wwvvv" localSheetId="32">#REF!</definedName>
    <definedName name="wwvvv" localSheetId="36">#REF!</definedName>
    <definedName name="wwvvv" localSheetId="37">#REF!</definedName>
    <definedName name="wwvvv" localSheetId="40">#REF!</definedName>
    <definedName name="wwvvv" localSheetId="41">#REF!</definedName>
    <definedName name="wwvvv" localSheetId="46">#REF!</definedName>
    <definedName name="wwvvv" localSheetId="47">#REF!</definedName>
    <definedName name="wwvvv" localSheetId="49">#REF!</definedName>
    <definedName name="wwvvv" localSheetId="52">#REF!</definedName>
    <definedName name="wwvvv" localSheetId="3">#REF!</definedName>
    <definedName name="wwvvv" localSheetId="75">#REF!</definedName>
    <definedName name="wwvvv" localSheetId="77">#REF!</definedName>
    <definedName name="wwvvv" localSheetId="78">#REF!</definedName>
    <definedName name="wwvvv" localSheetId="80">#REF!</definedName>
    <definedName name="wwvvv" localSheetId="81">#REF!</definedName>
    <definedName name="wwvvv" localSheetId="86">#REF!</definedName>
    <definedName name="wwvvv" localSheetId="87">#REF!</definedName>
    <definedName name="wwvvv" localSheetId="4">#REF!</definedName>
    <definedName name="wwvvv" localSheetId="5">#REF!</definedName>
    <definedName name="wwvvv" localSheetId="6">#REF!</definedName>
    <definedName name="wwvvv" localSheetId="7">#REF!</definedName>
    <definedName name="wwvvv" localSheetId="8">#REF!</definedName>
    <definedName name="wwvvv" localSheetId="9">#REF!</definedName>
    <definedName name="wwvvv">#REF!</definedName>
    <definedName name="wwwq" localSheetId="23">#REF!</definedName>
    <definedName name="wwwq" localSheetId="25">#REF!</definedName>
    <definedName name="wwwq" localSheetId="28">#REF!</definedName>
    <definedName name="wwwq" localSheetId="29">#REF!</definedName>
    <definedName name="wwwq" localSheetId="31">#REF!</definedName>
    <definedName name="wwwq" localSheetId="32">#REF!</definedName>
    <definedName name="wwwq" localSheetId="36">#REF!</definedName>
    <definedName name="wwwq" localSheetId="37">#REF!</definedName>
    <definedName name="wwwq" localSheetId="40">#REF!</definedName>
    <definedName name="wwwq" localSheetId="41">#REF!</definedName>
    <definedName name="wwwq" localSheetId="46">#REF!</definedName>
    <definedName name="wwwq" localSheetId="47">#REF!</definedName>
    <definedName name="wwwq" localSheetId="49">#REF!</definedName>
    <definedName name="wwwq" localSheetId="52">#REF!</definedName>
    <definedName name="wwwq" localSheetId="3">#REF!</definedName>
    <definedName name="wwwq" localSheetId="75">#REF!</definedName>
    <definedName name="wwwq" localSheetId="77">#REF!</definedName>
    <definedName name="wwwq" localSheetId="78">#REF!</definedName>
    <definedName name="wwwq" localSheetId="80">#REF!</definedName>
    <definedName name="wwwq" localSheetId="81">#REF!</definedName>
    <definedName name="wwwq" localSheetId="86">#REF!</definedName>
    <definedName name="wwwq" localSheetId="87">#REF!</definedName>
    <definedName name="wwwq" localSheetId="4">#REF!</definedName>
    <definedName name="wwwq" localSheetId="5">#REF!</definedName>
    <definedName name="wwwq" localSheetId="6">#REF!</definedName>
    <definedName name="wwwq" localSheetId="7">#REF!</definedName>
    <definedName name="wwwq" localSheetId="8">#REF!</definedName>
    <definedName name="wwwq" localSheetId="9">#REF!</definedName>
    <definedName name="wwwq">#REF!</definedName>
    <definedName name="x" localSheetId="0">#REF!</definedName>
    <definedName name="x" localSheetId="23">#REF!</definedName>
    <definedName name="x" localSheetId="25">#REF!</definedName>
    <definedName name="x" localSheetId="28">#REF!</definedName>
    <definedName name="x" localSheetId="29">#REF!</definedName>
    <definedName name="x" localSheetId="31">#REF!</definedName>
    <definedName name="x" localSheetId="32">#REF!</definedName>
    <definedName name="x" localSheetId="1">#REF!</definedName>
    <definedName name="x" localSheetId="33">#REF!</definedName>
    <definedName name="x" localSheetId="34">#REF!</definedName>
    <definedName name="x" localSheetId="35">#REF!</definedName>
    <definedName name="x" localSheetId="36">#REF!</definedName>
    <definedName name="x" localSheetId="37">#REF!</definedName>
    <definedName name="x" localSheetId="38">#REF!</definedName>
    <definedName name="x" localSheetId="39">#REF!</definedName>
    <definedName name="x" localSheetId="40">#REF!</definedName>
    <definedName name="x" localSheetId="41">#REF!</definedName>
    <definedName name="x" localSheetId="42">#REF!</definedName>
    <definedName name="x" localSheetId="46">#REF!</definedName>
    <definedName name="x" localSheetId="47">#REF!</definedName>
    <definedName name="x" localSheetId="49">#REF!</definedName>
    <definedName name="x" localSheetId="52">#REF!</definedName>
    <definedName name="x" localSheetId="58">#REF!</definedName>
    <definedName name="x" localSheetId="59">#REF!</definedName>
    <definedName name="x" localSheetId="2">#REF!</definedName>
    <definedName name="x" localSheetId="3">#REF!</definedName>
    <definedName name="x" localSheetId="75">#REF!</definedName>
    <definedName name="x" localSheetId="77">#REF!</definedName>
    <definedName name="x" localSheetId="78">#REF!</definedName>
    <definedName name="x" localSheetId="80">#REF!</definedName>
    <definedName name="x" localSheetId="81">#REF!</definedName>
    <definedName name="x" localSheetId="86">#REF!</definedName>
    <definedName name="x" localSheetId="87">#REF!</definedName>
    <definedName name="x" localSheetId="4">#REF!</definedName>
    <definedName name="x" localSheetId="5">#REF!</definedName>
    <definedName name="x" localSheetId="6">#REF!</definedName>
    <definedName name="x" localSheetId="7">#REF!</definedName>
    <definedName name="x" localSheetId="8">#REF!</definedName>
    <definedName name="x" localSheetId="9">#REF!</definedName>
    <definedName name="x">#REF!</definedName>
    <definedName name="xcz" localSheetId="23">#REF!</definedName>
    <definedName name="xcz" localSheetId="25">#REF!</definedName>
    <definedName name="xcz" localSheetId="28">#REF!</definedName>
    <definedName name="xcz" localSheetId="29">#REF!</definedName>
    <definedName name="xcz" localSheetId="31">#REF!</definedName>
    <definedName name="xcz" localSheetId="32">#REF!</definedName>
    <definedName name="xcz" localSheetId="36">#REF!</definedName>
    <definedName name="xcz" localSheetId="37">#REF!</definedName>
    <definedName name="xcz" localSheetId="40">#REF!</definedName>
    <definedName name="xcz" localSheetId="41">#REF!</definedName>
    <definedName name="xcz" localSheetId="46">#REF!</definedName>
    <definedName name="xcz" localSheetId="47">#REF!</definedName>
    <definedName name="xcz" localSheetId="49">#REF!</definedName>
    <definedName name="xcz" localSheetId="52">#REF!</definedName>
    <definedName name="xcz" localSheetId="3">#REF!</definedName>
    <definedName name="xcz" localSheetId="75">#REF!</definedName>
    <definedName name="xcz" localSheetId="77">#REF!</definedName>
    <definedName name="xcz" localSheetId="78">#REF!</definedName>
    <definedName name="xcz" localSheetId="80">#REF!</definedName>
    <definedName name="xcz" localSheetId="81">#REF!</definedName>
    <definedName name="xcz" localSheetId="86">#REF!</definedName>
    <definedName name="xcz" localSheetId="87">#REF!</definedName>
    <definedName name="xcz" localSheetId="4">#REF!</definedName>
    <definedName name="xcz" localSheetId="5">#REF!</definedName>
    <definedName name="xcz" localSheetId="6">#REF!</definedName>
    <definedName name="xcz" localSheetId="7">#REF!</definedName>
    <definedName name="xcz" localSheetId="8">#REF!</definedName>
    <definedName name="xcz" localSheetId="9">#REF!</definedName>
    <definedName name="xcz">#REF!</definedName>
    <definedName name="xxx" localSheetId="23">#REF!</definedName>
    <definedName name="xxx" localSheetId="25">#REF!</definedName>
    <definedName name="xxx" localSheetId="28">#REF!</definedName>
    <definedName name="xxx" localSheetId="29">#REF!</definedName>
    <definedName name="xxx" localSheetId="31">#REF!</definedName>
    <definedName name="xxx" localSheetId="32">#REF!</definedName>
    <definedName name="xxx" localSheetId="36">#REF!</definedName>
    <definedName name="xxx" localSheetId="37">#REF!</definedName>
    <definedName name="xxx" localSheetId="40">#REF!</definedName>
    <definedName name="xxx" localSheetId="41">#REF!</definedName>
    <definedName name="xxx" localSheetId="46">#REF!</definedName>
    <definedName name="xxx" localSheetId="47">#REF!</definedName>
    <definedName name="xxx" localSheetId="49">#REF!</definedName>
    <definedName name="xxx" localSheetId="52">#REF!</definedName>
    <definedName name="xxx" localSheetId="3">#REF!</definedName>
    <definedName name="xxx" localSheetId="75">#REF!</definedName>
    <definedName name="xxx" localSheetId="77">#REF!</definedName>
    <definedName name="xxx" localSheetId="78">#REF!</definedName>
    <definedName name="xxx" localSheetId="80">#REF!</definedName>
    <definedName name="xxx" localSheetId="81">#REF!</definedName>
    <definedName name="xxx" localSheetId="86">#REF!</definedName>
    <definedName name="xxx" localSheetId="87">#REF!</definedName>
    <definedName name="xxx" localSheetId="4">#REF!</definedName>
    <definedName name="xxx" localSheetId="5">#REF!</definedName>
    <definedName name="xxx" localSheetId="6">#REF!</definedName>
    <definedName name="xxx" localSheetId="7">#REF!</definedName>
    <definedName name="xxx" localSheetId="8">#REF!</definedName>
    <definedName name="xxx" localSheetId="9">#REF!</definedName>
    <definedName name="xxx">#REF!</definedName>
    <definedName name="xxxa" localSheetId="23" hidden="1">#REF!</definedName>
    <definedName name="xxxa" localSheetId="25" hidden="1">#REF!</definedName>
    <definedName name="xxxa" localSheetId="28" hidden="1">#REF!</definedName>
    <definedName name="xxxa" localSheetId="29" hidden="1">#REF!</definedName>
    <definedName name="xxxa" localSheetId="31" hidden="1">#REF!</definedName>
    <definedName name="xxxa" localSheetId="32" hidden="1">#REF!</definedName>
    <definedName name="xxxa" localSheetId="36" hidden="1">#REF!</definedName>
    <definedName name="xxxa" localSheetId="37" hidden="1">#REF!</definedName>
    <definedName name="xxxa" localSheetId="40" hidden="1">#REF!</definedName>
    <definedName name="xxxa" localSheetId="41" hidden="1">#REF!</definedName>
    <definedName name="xxxa" localSheetId="46" hidden="1">#REF!</definedName>
    <definedName name="xxxa" localSheetId="47" hidden="1">#REF!</definedName>
    <definedName name="xxxa" localSheetId="49" hidden="1">#REF!</definedName>
    <definedName name="xxxa" localSheetId="52" hidden="1">#REF!</definedName>
    <definedName name="xxxa" localSheetId="3" hidden="1">#REF!</definedName>
    <definedName name="xxxa" localSheetId="75" hidden="1">#REF!</definedName>
    <definedName name="xxxa" localSheetId="77" hidden="1">#REF!</definedName>
    <definedName name="xxxa" localSheetId="78" hidden="1">#REF!</definedName>
    <definedName name="xxxa" localSheetId="80" hidden="1">#REF!</definedName>
    <definedName name="xxxa" localSheetId="81" hidden="1">#REF!</definedName>
    <definedName name="xxxa" localSheetId="86" hidden="1">#REF!</definedName>
    <definedName name="xxxa" localSheetId="87" hidden="1">#REF!</definedName>
    <definedName name="xxxa" localSheetId="4" hidden="1">#REF!</definedName>
    <definedName name="xxxa" localSheetId="5" hidden="1">#REF!</definedName>
    <definedName name="xxxa" localSheetId="6" hidden="1">#REF!</definedName>
    <definedName name="xxxa" localSheetId="7" hidden="1">#REF!</definedName>
    <definedName name="xxxa" localSheetId="8" hidden="1">#REF!</definedName>
    <definedName name="xxxa" localSheetId="9" hidden="1">#REF!</definedName>
    <definedName name="xxxa" hidden="1">#REF!</definedName>
    <definedName name="xzcx" localSheetId="23" hidden="1">#REF!</definedName>
    <definedName name="xzcx" localSheetId="25" hidden="1">#REF!</definedName>
    <definedName name="xzcx" localSheetId="28" hidden="1">#REF!</definedName>
    <definedName name="xzcx" localSheetId="29" hidden="1">#REF!</definedName>
    <definedName name="xzcx" localSheetId="31" hidden="1">#REF!</definedName>
    <definedName name="xzcx" localSheetId="32" hidden="1">#REF!</definedName>
    <definedName name="xzcx" localSheetId="36" hidden="1">#REF!</definedName>
    <definedName name="xzcx" localSheetId="37" hidden="1">#REF!</definedName>
    <definedName name="xzcx" localSheetId="40" hidden="1">#REF!</definedName>
    <definedName name="xzcx" localSheetId="41" hidden="1">#REF!</definedName>
    <definedName name="xzcx" localSheetId="46" hidden="1">#REF!</definedName>
    <definedName name="xzcx" localSheetId="47" hidden="1">#REF!</definedName>
    <definedName name="xzcx" localSheetId="49" hidden="1">#REF!</definedName>
    <definedName name="xzcx" localSheetId="52" hidden="1">#REF!</definedName>
    <definedName name="xzcx" localSheetId="3" hidden="1">#REF!</definedName>
    <definedName name="xzcx" localSheetId="75" hidden="1">#REF!</definedName>
    <definedName name="xzcx" localSheetId="77" hidden="1">#REF!</definedName>
    <definedName name="xzcx" localSheetId="78" hidden="1">#REF!</definedName>
    <definedName name="xzcx" localSheetId="80" hidden="1">#REF!</definedName>
    <definedName name="xzcx" localSheetId="81" hidden="1">#REF!</definedName>
    <definedName name="xzcx" localSheetId="86" hidden="1">#REF!</definedName>
    <definedName name="xzcx" localSheetId="87" hidden="1">#REF!</definedName>
    <definedName name="xzcx" localSheetId="4" hidden="1">#REF!</definedName>
    <definedName name="xzcx" localSheetId="5" hidden="1">#REF!</definedName>
    <definedName name="xzcx" localSheetId="6" hidden="1">#REF!</definedName>
    <definedName name="xzcx" localSheetId="7" hidden="1">#REF!</definedName>
    <definedName name="xzcx" localSheetId="8" hidden="1">#REF!</definedName>
    <definedName name="xzcx" localSheetId="9" hidden="1">#REF!</definedName>
    <definedName name="xzcx" hidden="1">#REF!</definedName>
    <definedName name="y" localSheetId="0">#REF!</definedName>
    <definedName name="y" localSheetId="23">#REF!</definedName>
    <definedName name="y" localSheetId="25">#REF!</definedName>
    <definedName name="y" localSheetId="28">#REF!</definedName>
    <definedName name="y" localSheetId="29">#REF!</definedName>
    <definedName name="y" localSheetId="31">#REF!</definedName>
    <definedName name="y" localSheetId="32">#REF!</definedName>
    <definedName name="y" localSheetId="1">#REF!</definedName>
    <definedName name="y" localSheetId="33">#REF!</definedName>
    <definedName name="y" localSheetId="34">#REF!</definedName>
    <definedName name="y" localSheetId="35">#REF!</definedName>
    <definedName name="y" localSheetId="36">#REF!</definedName>
    <definedName name="y" localSheetId="37">#REF!</definedName>
    <definedName name="y" localSheetId="38">#REF!</definedName>
    <definedName name="y" localSheetId="39">#REF!</definedName>
    <definedName name="y" localSheetId="40">#REF!</definedName>
    <definedName name="y" localSheetId="41">#REF!</definedName>
    <definedName name="y" localSheetId="42">#REF!</definedName>
    <definedName name="y" localSheetId="46">#REF!</definedName>
    <definedName name="y" localSheetId="47">#REF!</definedName>
    <definedName name="y" localSheetId="49">#REF!</definedName>
    <definedName name="y" localSheetId="52">#REF!</definedName>
    <definedName name="y" localSheetId="58">#REF!</definedName>
    <definedName name="y" localSheetId="59">#REF!</definedName>
    <definedName name="y" localSheetId="2">#REF!</definedName>
    <definedName name="y" localSheetId="3">#REF!</definedName>
    <definedName name="y" localSheetId="75">#REF!</definedName>
    <definedName name="y" localSheetId="77">#REF!</definedName>
    <definedName name="y" localSheetId="78">#REF!</definedName>
    <definedName name="y" localSheetId="80">#REF!</definedName>
    <definedName name="y" localSheetId="81">#REF!</definedName>
    <definedName name="y" localSheetId="86">#REF!</definedName>
    <definedName name="y" localSheetId="87">#REF!</definedName>
    <definedName name="y" localSheetId="4">#REF!</definedName>
    <definedName name="y" localSheetId="5">#REF!</definedName>
    <definedName name="y" localSheetId="6">#REF!</definedName>
    <definedName name="y" localSheetId="7">#REF!</definedName>
    <definedName name="y" localSheetId="8">#REF!</definedName>
    <definedName name="y" localSheetId="9">#REF!</definedName>
    <definedName name="y">#REF!</definedName>
    <definedName name="ya" localSheetId="0">#REF!</definedName>
    <definedName name="ya" localSheetId="23">#REF!</definedName>
    <definedName name="ya" localSheetId="25">#REF!</definedName>
    <definedName name="ya" localSheetId="28">#REF!</definedName>
    <definedName name="ya" localSheetId="29">#REF!</definedName>
    <definedName name="ya" localSheetId="31">#REF!</definedName>
    <definedName name="ya" localSheetId="32">#REF!</definedName>
    <definedName name="ya" localSheetId="1">#REF!</definedName>
    <definedName name="ya" localSheetId="33">#REF!</definedName>
    <definedName name="ya" localSheetId="34">#REF!</definedName>
    <definedName name="ya" localSheetId="35">#REF!</definedName>
    <definedName name="ya" localSheetId="36">#REF!</definedName>
    <definedName name="ya" localSheetId="37">#REF!</definedName>
    <definedName name="ya" localSheetId="38">#REF!</definedName>
    <definedName name="ya" localSheetId="39">#REF!</definedName>
    <definedName name="ya" localSheetId="40">#REF!</definedName>
    <definedName name="ya" localSheetId="41">#REF!</definedName>
    <definedName name="ya" localSheetId="42">#REF!</definedName>
    <definedName name="ya" localSheetId="46">#REF!</definedName>
    <definedName name="ya" localSheetId="47">#REF!</definedName>
    <definedName name="ya" localSheetId="49">#REF!</definedName>
    <definedName name="ya" localSheetId="52">#REF!</definedName>
    <definedName name="ya" localSheetId="58">#REF!</definedName>
    <definedName name="ya" localSheetId="59">#REF!</definedName>
    <definedName name="ya" localSheetId="2">#REF!</definedName>
    <definedName name="ya" localSheetId="3">#REF!</definedName>
    <definedName name="ya" localSheetId="75">#REF!</definedName>
    <definedName name="ya" localSheetId="77">#REF!</definedName>
    <definedName name="ya" localSheetId="78">#REF!</definedName>
    <definedName name="ya" localSheetId="80">#REF!</definedName>
    <definedName name="ya" localSheetId="81">#REF!</definedName>
    <definedName name="ya" localSheetId="86">#REF!</definedName>
    <definedName name="ya" localSheetId="87">#REF!</definedName>
    <definedName name="ya" localSheetId="4">#REF!</definedName>
    <definedName name="ya" localSheetId="5">#REF!</definedName>
    <definedName name="ya" localSheetId="6">#REF!</definedName>
    <definedName name="ya" localSheetId="7">#REF!</definedName>
    <definedName name="ya" localSheetId="8">#REF!</definedName>
    <definedName name="ya" localSheetId="9">#REF!</definedName>
    <definedName name="ya">#REF!</definedName>
    <definedName name="yaa" localSheetId="0">#REF!</definedName>
    <definedName name="yaa" localSheetId="23">#REF!</definedName>
    <definedName name="yaa" localSheetId="25">#REF!</definedName>
    <definedName name="yaa" localSheetId="28">#REF!</definedName>
    <definedName name="yaa" localSheetId="29">#REF!</definedName>
    <definedName name="yaa" localSheetId="31">#REF!</definedName>
    <definedName name="yaa" localSheetId="32">#REF!</definedName>
    <definedName name="yaa" localSheetId="1">#REF!</definedName>
    <definedName name="yaa" localSheetId="33">#REF!</definedName>
    <definedName name="yaa" localSheetId="34">#REF!</definedName>
    <definedName name="yaa" localSheetId="35">#REF!</definedName>
    <definedName name="yaa" localSheetId="36">#REF!</definedName>
    <definedName name="yaa" localSheetId="37">#REF!</definedName>
    <definedName name="yaa" localSheetId="38">#REF!</definedName>
    <definedName name="yaa" localSheetId="39">#REF!</definedName>
    <definedName name="yaa" localSheetId="40">#REF!</definedName>
    <definedName name="yaa" localSheetId="41">#REF!</definedName>
    <definedName name="yaa" localSheetId="42">#REF!</definedName>
    <definedName name="yaa" localSheetId="46">#REF!</definedName>
    <definedName name="yaa" localSheetId="47">#REF!</definedName>
    <definedName name="yaa" localSheetId="49">#REF!</definedName>
    <definedName name="yaa" localSheetId="52">#REF!</definedName>
    <definedName name="yaa" localSheetId="58">#REF!</definedName>
    <definedName name="yaa" localSheetId="59">#REF!</definedName>
    <definedName name="yaa" localSheetId="2">#REF!</definedName>
    <definedName name="yaa" localSheetId="3">#REF!</definedName>
    <definedName name="yaa" localSheetId="75">#REF!</definedName>
    <definedName name="yaa" localSheetId="77">#REF!</definedName>
    <definedName name="yaa" localSheetId="78">#REF!</definedName>
    <definedName name="yaa" localSheetId="80">#REF!</definedName>
    <definedName name="yaa" localSheetId="81">#REF!</definedName>
    <definedName name="yaa" localSheetId="86">#REF!</definedName>
    <definedName name="yaa" localSheetId="87">#REF!</definedName>
    <definedName name="yaa" localSheetId="4">#REF!</definedName>
    <definedName name="yaa" localSheetId="5">#REF!</definedName>
    <definedName name="yaa" localSheetId="6">#REF!</definedName>
    <definedName name="yaa" localSheetId="7">#REF!</definedName>
    <definedName name="yaa" localSheetId="8">#REF!</definedName>
    <definedName name="yaa" localSheetId="9">#REF!</definedName>
    <definedName name="yaa">#REF!</definedName>
    <definedName name="yaaa" localSheetId="0">#REF!</definedName>
    <definedName name="yaaa" localSheetId="23">#REF!</definedName>
    <definedName name="yaaa" localSheetId="25">#REF!</definedName>
    <definedName name="yaaa" localSheetId="28">#REF!</definedName>
    <definedName name="yaaa" localSheetId="29">#REF!</definedName>
    <definedName name="yaaa" localSheetId="31">#REF!</definedName>
    <definedName name="yaaa" localSheetId="32">#REF!</definedName>
    <definedName name="yaaa" localSheetId="1">#REF!</definedName>
    <definedName name="yaaa" localSheetId="33">#REF!</definedName>
    <definedName name="yaaa" localSheetId="34">#REF!</definedName>
    <definedName name="yaaa" localSheetId="35">#REF!</definedName>
    <definedName name="yaaa" localSheetId="36">#REF!</definedName>
    <definedName name="yaaa" localSheetId="37">#REF!</definedName>
    <definedName name="yaaa" localSheetId="38">#REF!</definedName>
    <definedName name="yaaa" localSheetId="39">#REF!</definedName>
    <definedName name="yaaa" localSheetId="40">#REF!</definedName>
    <definedName name="yaaa" localSheetId="41">#REF!</definedName>
    <definedName name="yaaa" localSheetId="42">#REF!</definedName>
    <definedName name="yaaa" localSheetId="46">#REF!</definedName>
    <definedName name="yaaa" localSheetId="47">#REF!</definedName>
    <definedName name="yaaa" localSheetId="49">#REF!</definedName>
    <definedName name="yaaa" localSheetId="52">#REF!</definedName>
    <definedName name="yaaa" localSheetId="58">#REF!</definedName>
    <definedName name="yaaa" localSheetId="59">#REF!</definedName>
    <definedName name="yaaa" localSheetId="2">#REF!</definedName>
    <definedName name="yaaa" localSheetId="3">#REF!</definedName>
    <definedName name="yaaa" localSheetId="75">#REF!</definedName>
    <definedName name="yaaa" localSheetId="77">#REF!</definedName>
    <definedName name="yaaa" localSheetId="78">#REF!</definedName>
    <definedName name="yaaa" localSheetId="80">#REF!</definedName>
    <definedName name="yaaa" localSheetId="81">#REF!</definedName>
    <definedName name="yaaa" localSheetId="86">#REF!</definedName>
    <definedName name="yaaa" localSheetId="87">#REF!</definedName>
    <definedName name="yaaa" localSheetId="4">#REF!</definedName>
    <definedName name="yaaa" localSheetId="5">#REF!</definedName>
    <definedName name="yaaa" localSheetId="6">#REF!</definedName>
    <definedName name="yaaa" localSheetId="7">#REF!</definedName>
    <definedName name="yaaa" localSheetId="8">#REF!</definedName>
    <definedName name="yaaa" localSheetId="9">#REF!</definedName>
    <definedName name="yaaa">#REF!</definedName>
    <definedName name="yi" localSheetId="0">#REF!</definedName>
    <definedName name="yi" localSheetId="23">#REF!</definedName>
    <definedName name="yi" localSheetId="25">#REF!</definedName>
    <definedName name="yi" localSheetId="28">#REF!</definedName>
    <definedName name="yi" localSheetId="29">#REF!</definedName>
    <definedName name="yi" localSheetId="31">#REF!</definedName>
    <definedName name="yi" localSheetId="32">#REF!</definedName>
    <definedName name="yi" localSheetId="1">#REF!</definedName>
    <definedName name="yi" localSheetId="33">#REF!</definedName>
    <definedName name="yi" localSheetId="34">#REF!</definedName>
    <definedName name="yi" localSheetId="35">#REF!</definedName>
    <definedName name="yi" localSheetId="36">#REF!</definedName>
    <definedName name="yi" localSheetId="37">#REF!</definedName>
    <definedName name="yi" localSheetId="38">#REF!</definedName>
    <definedName name="yi" localSheetId="39">#REF!</definedName>
    <definedName name="yi" localSheetId="40">#REF!</definedName>
    <definedName name="yi" localSheetId="41">#REF!</definedName>
    <definedName name="yi" localSheetId="42">#REF!</definedName>
    <definedName name="yi" localSheetId="46">#REF!</definedName>
    <definedName name="yi" localSheetId="47">#REF!</definedName>
    <definedName name="yi" localSheetId="49">#REF!</definedName>
    <definedName name="yi" localSheetId="52">#REF!</definedName>
    <definedName name="yi" localSheetId="58">#REF!</definedName>
    <definedName name="yi" localSheetId="59">#REF!</definedName>
    <definedName name="yi" localSheetId="2">#REF!</definedName>
    <definedName name="yi" localSheetId="3">#REF!</definedName>
    <definedName name="yi" localSheetId="75">#REF!</definedName>
    <definedName name="yi" localSheetId="77">#REF!</definedName>
    <definedName name="yi" localSheetId="78">#REF!</definedName>
    <definedName name="yi" localSheetId="80">#REF!</definedName>
    <definedName name="yi" localSheetId="81">#REF!</definedName>
    <definedName name="yi" localSheetId="86">#REF!</definedName>
    <definedName name="yi" localSheetId="87">#REF!</definedName>
    <definedName name="yi" localSheetId="4">#REF!</definedName>
    <definedName name="yi" localSheetId="5">#REF!</definedName>
    <definedName name="yi" localSheetId="6">#REF!</definedName>
    <definedName name="yi" localSheetId="7">#REF!</definedName>
    <definedName name="yi" localSheetId="8">#REF!</definedName>
    <definedName name="yi" localSheetId="9">#REF!</definedName>
    <definedName name="yi">#REF!</definedName>
    <definedName name="yyy" localSheetId="23">#REF!</definedName>
    <definedName name="yyy" localSheetId="25">#REF!</definedName>
    <definedName name="yyy" localSheetId="28">#REF!</definedName>
    <definedName name="yyy" localSheetId="29">#REF!</definedName>
    <definedName name="yyy" localSheetId="31">#REF!</definedName>
    <definedName name="yyy" localSheetId="32">#REF!</definedName>
    <definedName name="yyy" localSheetId="36">#REF!</definedName>
    <definedName name="yyy" localSheetId="37">#REF!</definedName>
    <definedName name="yyy" localSheetId="40">#REF!</definedName>
    <definedName name="yyy" localSheetId="41">#REF!</definedName>
    <definedName name="yyy" localSheetId="46">#REF!</definedName>
    <definedName name="yyy" localSheetId="47">#REF!</definedName>
    <definedName name="yyy" localSheetId="49">#REF!</definedName>
    <definedName name="yyy" localSheetId="52">#REF!</definedName>
    <definedName name="yyy" localSheetId="3">#REF!</definedName>
    <definedName name="yyy" localSheetId="75">#REF!</definedName>
    <definedName name="yyy" localSheetId="77">#REF!</definedName>
    <definedName name="yyy" localSheetId="78">#REF!</definedName>
    <definedName name="yyy" localSheetId="80">#REF!</definedName>
    <definedName name="yyy" localSheetId="81">#REF!</definedName>
    <definedName name="yyy" localSheetId="86">#REF!</definedName>
    <definedName name="yyy" localSheetId="87">#REF!</definedName>
    <definedName name="yyy" localSheetId="4">#REF!</definedName>
    <definedName name="yyy" localSheetId="5">#REF!</definedName>
    <definedName name="yyy" localSheetId="6">#REF!</definedName>
    <definedName name="yyy" localSheetId="7">#REF!</definedName>
    <definedName name="yyy" localSheetId="8">#REF!</definedName>
    <definedName name="yyy" localSheetId="9">#REF!</definedName>
    <definedName name="yyy">#REF!</definedName>
    <definedName name="Z" localSheetId="0">#REF!</definedName>
    <definedName name="Z" localSheetId="23">#REF!</definedName>
    <definedName name="Z" localSheetId="25">#REF!</definedName>
    <definedName name="Z" localSheetId="28">#REF!</definedName>
    <definedName name="Z" localSheetId="29">#REF!</definedName>
    <definedName name="Z" localSheetId="31">#REF!</definedName>
    <definedName name="Z" localSheetId="32">#REF!</definedName>
    <definedName name="Z" localSheetId="1">#REF!</definedName>
    <definedName name="Z" localSheetId="33">#REF!</definedName>
    <definedName name="Z" localSheetId="34">#REF!</definedName>
    <definedName name="Z" localSheetId="35">#REF!</definedName>
    <definedName name="Z" localSheetId="36">#REF!</definedName>
    <definedName name="Z" localSheetId="37">#REF!</definedName>
    <definedName name="Z" localSheetId="38">#REF!</definedName>
    <definedName name="Z" localSheetId="39">#REF!</definedName>
    <definedName name="Z" localSheetId="40">#REF!</definedName>
    <definedName name="Z" localSheetId="41">#REF!</definedName>
    <definedName name="Z" localSheetId="42">#REF!</definedName>
    <definedName name="Z" localSheetId="46">#REF!</definedName>
    <definedName name="Z" localSheetId="47">#REF!</definedName>
    <definedName name="Z" localSheetId="49">#REF!</definedName>
    <definedName name="Z" localSheetId="52">#REF!</definedName>
    <definedName name="Z" localSheetId="58">#REF!</definedName>
    <definedName name="Z" localSheetId="59">#REF!</definedName>
    <definedName name="Z" localSheetId="2">#REF!</definedName>
    <definedName name="Z" localSheetId="3">#REF!</definedName>
    <definedName name="Z" localSheetId="75">#REF!</definedName>
    <definedName name="Z" localSheetId="77">#REF!</definedName>
    <definedName name="Z" localSheetId="78">#REF!</definedName>
    <definedName name="Z" localSheetId="80">#REF!</definedName>
    <definedName name="Z" localSheetId="81">#REF!</definedName>
    <definedName name="Z" localSheetId="86">#REF!</definedName>
    <definedName name="Z" localSheetId="87">#REF!</definedName>
    <definedName name="Z" localSheetId="4">#REF!</definedName>
    <definedName name="Z" localSheetId="5">#REF!</definedName>
    <definedName name="Z" localSheetId="6">#REF!</definedName>
    <definedName name="Z" localSheetId="7">#REF!</definedName>
    <definedName name="Z" localSheetId="8">#REF!</definedName>
    <definedName name="Z" localSheetId="9">#REF!</definedName>
    <definedName name="Z">#REF!</definedName>
  </definedNames>
  <calcPr calcId="191029" calcMode="manual"/>
</workbook>
</file>

<file path=xl/calcChain.xml><?xml version="1.0" encoding="utf-8"?>
<calcChain xmlns="http://schemas.openxmlformats.org/spreadsheetml/2006/main">
  <c r="E16" i="116" l="1"/>
  <c r="F16" i="116"/>
  <c r="G16" i="116"/>
  <c r="I16" i="116"/>
  <c r="J16" i="116"/>
  <c r="K16" i="116"/>
  <c r="I52" i="85" l="1"/>
  <c r="E28" i="85"/>
  <c r="E27" i="85"/>
  <c r="E26" i="85"/>
  <c r="E52" i="84"/>
  <c r="E51" i="84"/>
  <c r="E48" i="84"/>
  <c r="E47" i="84"/>
  <c r="E46" i="84"/>
  <c r="E44" i="84"/>
  <c r="E43" i="84"/>
  <c r="E42" i="84"/>
  <c r="E40" i="84"/>
  <c r="E39" i="84"/>
  <c r="E38" i="84"/>
  <c r="E36" i="84"/>
  <c r="E35" i="84"/>
  <c r="E34" i="84"/>
  <c r="E32" i="84"/>
  <c r="E31" i="84"/>
  <c r="E30" i="84"/>
  <c r="E28" i="84"/>
  <c r="E27" i="84"/>
  <c r="E26" i="84"/>
  <c r="E24" i="84"/>
  <c r="E23" i="84"/>
  <c r="E22" i="84"/>
  <c r="E20" i="84"/>
  <c r="E19" i="84"/>
  <c r="E18" i="84"/>
  <c r="I52" i="83"/>
  <c r="E52" i="86" s="1"/>
  <c r="I51" i="83"/>
  <c r="I48" i="83"/>
  <c r="E48" i="86" s="1"/>
  <c r="I47" i="83"/>
  <c r="E47" i="86" s="1"/>
  <c r="I46" i="83"/>
  <c r="E48" i="83"/>
  <c r="E47" i="83"/>
  <c r="E46" i="83"/>
  <c r="I44" i="83"/>
  <c r="I43" i="83"/>
  <c r="I42" i="83"/>
  <c r="I40" i="83"/>
  <c r="I39" i="83"/>
  <c r="I38" i="83"/>
  <c r="I36" i="83"/>
  <c r="I35" i="83"/>
  <c r="I34" i="83"/>
  <c r="I32" i="83"/>
  <c r="I31" i="83"/>
  <c r="I30" i="83"/>
  <c r="I28" i="83"/>
  <c r="E28" i="86" s="1"/>
  <c r="I27" i="83"/>
  <c r="E27" i="86" s="1"/>
  <c r="I26" i="83"/>
  <c r="E26" i="86" s="1"/>
  <c r="E28" i="83"/>
  <c r="E27" i="83"/>
  <c r="E26" i="83"/>
  <c r="I24" i="83"/>
  <c r="I23" i="83"/>
  <c r="I22" i="83"/>
  <c r="I20" i="83"/>
  <c r="E20" i="86" s="1"/>
  <c r="I19" i="83"/>
  <c r="I18" i="83"/>
  <c r="E20" i="83"/>
  <c r="E19" i="83"/>
  <c r="E18" i="83"/>
  <c r="I52" i="82"/>
  <c r="I51" i="82"/>
  <c r="I50" i="82"/>
  <c r="I48" i="82"/>
  <c r="I47" i="82"/>
  <c r="I46" i="82"/>
  <c r="I44" i="82"/>
  <c r="I43" i="82"/>
  <c r="I42" i="82"/>
  <c r="I40" i="82"/>
  <c r="I39" i="82"/>
  <c r="I38" i="82"/>
  <c r="I36" i="82"/>
  <c r="I35" i="82"/>
  <c r="I34" i="82"/>
  <c r="E34" i="86" s="1"/>
  <c r="I32" i="82"/>
  <c r="I31" i="82"/>
  <c r="I30" i="82"/>
  <c r="I28" i="82"/>
  <c r="I27" i="82"/>
  <c r="I26" i="82"/>
  <c r="I24" i="82"/>
  <c r="I23" i="82"/>
  <c r="I22" i="82"/>
  <c r="I20" i="82"/>
  <c r="I19" i="82"/>
  <c r="I18" i="82"/>
  <c r="E52" i="82"/>
  <c r="E51" i="82"/>
  <c r="E50" i="82"/>
  <c r="E48" i="82"/>
  <c r="E47" i="82"/>
  <c r="E46" i="82"/>
  <c r="E44" i="82"/>
  <c r="E43" i="82"/>
  <c r="E42" i="82"/>
  <c r="E40" i="82"/>
  <c r="E39" i="82"/>
  <c r="E38" i="82"/>
  <c r="E36" i="82"/>
  <c r="E35" i="82"/>
  <c r="E34" i="82"/>
  <c r="E32" i="82"/>
  <c r="E31" i="82"/>
  <c r="E30" i="82"/>
  <c r="E28" i="82"/>
  <c r="E27" i="82"/>
  <c r="E26" i="82"/>
  <c r="E24" i="82"/>
  <c r="E23" i="82"/>
  <c r="E22" i="82"/>
  <c r="E50" i="86"/>
  <c r="E42" i="86"/>
  <c r="E40" i="86"/>
  <c r="E39" i="86"/>
  <c r="E38" i="86"/>
  <c r="E36" i="86"/>
  <c r="E18" i="86"/>
  <c r="G52" i="86"/>
  <c r="F52" i="86"/>
  <c r="G51" i="86"/>
  <c r="F51" i="86"/>
  <c r="G50" i="86"/>
  <c r="F50" i="86"/>
  <c r="G48" i="86"/>
  <c r="F48" i="86"/>
  <c r="G47" i="86"/>
  <c r="F47" i="86"/>
  <c r="G46" i="86"/>
  <c r="F46" i="86"/>
  <c r="G44" i="86"/>
  <c r="F44" i="86"/>
  <c r="G43" i="86"/>
  <c r="F43" i="86"/>
  <c r="G42" i="86"/>
  <c r="F42" i="86"/>
  <c r="G40" i="86"/>
  <c r="F40" i="86"/>
  <c r="G39" i="86"/>
  <c r="F39" i="86"/>
  <c r="G38" i="86"/>
  <c r="F38" i="86"/>
  <c r="G36" i="86"/>
  <c r="F36" i="86"/>
  <c r="G35" i="86"/>
  <c r="F35" i="86"/>
  <c r="G34" i="86"/>
  <c r="F34" i="86"/>
  <c r="G32" i="86"/>
  <c r="F32" i="86"/>
  <c r="G31" i="86"/>
  <c r="F31" i="86"/>
  <c r="G30" i="86"/>
  <c r="F30" i="86"/>
  <c r="G28" i="86"/>
  <c r="F28" i="86"/>
  <c r="G27" i="86"/>
  <c r="F27" i="86"/>
  <c r="G26" i="86"/>
  <c r="F26" i="86"/>
  <c r="G24" i="86"/>
  <c r="F24" i="86"/>
  <c r="G23" i="86"/>
  <c r="F23" i="86"/>
  <c r="G22" i="86"/>
  <c r="F22" i="86"/>
  <c r="G20" i="86"/>
  <c r="G19" i="86"/>
  <c r="G18" i="86"/>
  <c r="F19" i="86"/>
  <c r="F20" i="86"/>
  <c r="F18" i="86"/>
  <c r="G17" i="114"/>
  <c r="H17" i="114"/>
  <c r="F17" i="114"/>
  <c r="E43" i="86" l="1"/>
  <c r="E44" i="86"/>
  <c r="E30" i="86"/>
  <c r="E32" i="86"/>
  <c r="E31" i="86"/>
  <c r="E24" i="86"/>
  <c r="E16" i="86" s="1"/>
  <c r="E19" i="86"/>
  <c r="E51" i="86"/>
  <c r="E46" i="86"/>
  <c r="E35" i="86"/>
  <c r="E22" i="86"/>
  <c r="E23" i="86"/>
  <c r="I48" i="27" l="1"/>
  <c r="E48" i="27"/>
  <c r="E21" i="99"/>
  <c r="N81" i="126"/>
  <c r="N77" i="126"/>
  <c r="N73" i="126"/>
  <c r="N69" i="126"/>
  <c r="N65" i="126"/>
  <c r="N61" i="126"/>
  <c r="N57" i="126"/>
  <c r="N53" i="126"/>
  <c r="N49" i="126"/>
  <c r="N45" i="126"/>
  <c r="N41" i="126"/>
  <c r="N37" i="126"/>
  <c r="N33" i="126"/>
  <c r="N29" i="126"/>
  <c r="N25" i="126"/>
  <c r="N21" i="126"/>
  <c r="N17" i="126"/>
  <c r="E40" i="130" l="1"/>
  <c r="E39" i="130"/>
  <c r="E37" i="130"/>
  <c r="E36" i="130"/>
  <c r="E34" i="130"/>
  <c r="E33" i="130"/>
  <c r="E31" i="130"/>
  <c r="E30" i="130"/>
  <c r="E28" i="130"/>
  <c r="E27" i="130"/>
  <c r="E25" i="130"/>
  <c r="E24" i="130"/>
  <c r="E22" i="130"/>
  <c r="E21" i="130"/>
  <c r="E19" i="130"/>
  <c r="E18" i="130"/>
  <c r="E16" i="130"/>
  <c r="E15" i="130"/>
  <c r="H15" i="144"/>
  <c r="H14" i="144"/>
  <c r="G15" i="144"/>
  <c r="G14" i="144"/>
  <c r="F15" i="144"/>
  <c r="F14" i="144"/>
  <c r="E15" i="144"/>
  <c r="E14" i="144"/>
  <c r="H16" i="130"/>
  <c r="H15" i="130"/>
  <c r="G16" i="130"/>
  <c r="G15" i="130"/>
  <c r="F16" i="130"/>
  <c r="F15" i="130"/>
  <c r="J81" i="126" l="1"/>
  <c r="J77" i="126"/>
  <c r="J73" i="126"/>
  <c r="J69" i="126"/>
  <c r="J65" i="126"/>
  <c r="J61" i="126"/>
  <c r="J57" i="126"/>
  <c r="J53" i="126"/>
  <c r="J49" i="126"/>
  <c r="J45" i="126"/>
  <c r="J41" i="126"/>
  <c r="J37" i="126"/>
  <c r="J33" i="126"/>
  <c r="J29" i="126"/>
  <c r="J25" i="126"/>
  <c r="J21" i="126"/>
  <c r="J17" i="126" s="1"/>
  <c r="K17" i="126"/>
  <c r="L17" i="126"/>
  <c r="E33" i="143" l="1"/>
  <c r="E32" i="143"/>
  <c r="E31" i="143"/>
  <c r="E29" i="143"/>
  <c r="E28" i="143"/>
  <c r="E27" i="143"/>
  <c r="E25" i="143"/>
  <c r="E24" i="143"/>
  <c r="E23" i="143"/>
  <c r="E21" i="143"/>
  <c r="E20" i="143"/>
  <c r="E19" i="143"/>
  <c r="E17" i="143"/>
  <c r="E16" i="143"/>
  <c r="E15" i="143"/>
  <c r="G13" i="143"/>
  <c r="F13" i="143"/>
  <c r="G12" i="143"/>
  <c r="F12" i="143"/>
  <c r="G11" i="143"/>
  <c r="F11" i="143"/>
  <c r="E12" i="143" l="1"/>
  <c r="E11" i="143"/>
  <c r="E13" i="143"/>
  <c r="J14" i="70" l="1"/>
  <c r="K14" i="70"/>
  <c r="J47" i="53" l="1"/>
  <c r="J67" i="53"/>
  <c r="H67" i="53"/>
  <c r="K79" i="106" l="1"/>
  <c r="J79" i="106"/>
  <c r="K78" i="106"/>
  <c r="J78" i="106"/>
  <c r="K77" i="106"/>
  <c r="J77" i="106"/>
  <c r="K75" i="106"/>
  <c r="J75" i="106"/>
  <c r="K74" i="106"/>
  <c r="J74" i="106"/>
  <c r="K73" i="106"/>
  <c r="J73" i="106"/>
  <c r="K71" i="106"/>
  <c r="J71" i="106"/>
  <c r="K70" i="106"/>
  <c r="J70" i="106"/>
  <c r="K69" i="106"/>
  <c r="J69" i="106"/>
  <c r="K67" i="106"/>
  <c r="J67" i="106"/>
  <c r="K66" i="106"/>
  <c r="J66" i="106"/>
  <c r="K65" i="106"/>
  <c r="J65" i="106"/>
  <c r="K63" i="106"/>
  <c r="J63" i="106"/>
  <c r="K62" i="106"/>
  <c r="J62" i="106"/>
  <c r="K61" i="106"/>
  <c r="J61" i="106"/>
  <c r="K59" i="106"/>
  <c r="J59" i="106"/>
  <c r="K58" i="106"/>
  <c r="J58" i="106"/>
  <c r="K57" i="106"/>
  <c r="J57" i="106"/>
  <c r="K55" i="106"/>
  <c r="J55" i="106"/>
  <c r="K54" i="106"/>
  <c r="J54" i="106"/>
  <c r="K53" i="106"/>
  <c r="J53" i="106"/>
  <c r="K51" i="106"/>
  <c r="J51" i="106"/>
  <c r="K50" i="106"/>
  <c r="J50" i="106"/>
  <c r="K49" i="106"/>
  <c r="J49" i="106"/>
  <c r="K47" i="106"/>
  <c r="J47" i="106"/>
  <c r="K46" i="106"/>
  <c r="J46" i="106"/>
  <c r="K45" i="106"/>
  <c r="J45" i="106"/>
  <c r="K43" i="106"/>
  <c r="J43" i="106"/>
  <c r="K42" i="106"/>
  <c r="J42" i="106"/>
  <c r="K41" i="106"/>
  <c r="J41" i="106"/>
  <c r="K39" i="106"/>
  <c r="J39" i="106"/>
  <c r="K38" i="106"/>
  <c r="J38" i="106"/>
  <c r="K37" i="106"/>
  <c r="J37" i="106"/>
  <c r="K35" i="106"/>
  <c r="J35" i="106"/>
  <c r="K34" i="106"/>
  <c r="J34" i="106"/>
  <c r="K33" i="106"/>
  <c r="J33" i="106"/>
  <c r="K31" i="106"/>
  <c r="J31" i="106"/>
  <c r="K30" i="106"/>
  <c r="J30" i="106"/>
  <c r="K29" i="106"/>
  <c r="J29" i="106"/>
  <c r="K27" i="106"/>
  <c r="J27" i="106"/>
  <c r="K26" i="106"/>
  <c r="J26" i="106"/>
  <c r="K25" i="106"/>
  <c r="J25" i="106"/>
  <c r="J22" i="106"/>
  <c r="K22" i="106"/>
  <c r="J23" i="106"/>
  <c r="K23" i="106"/>
  <c r="K21" i="106"/>
  <c r="J21" i="106"/>
  <c r="K77" i="105"/>
  <c r="J77" i="105"/>
  <c r="K76" i="105"/>
  <c r="J76" i="105"/>
  <c r="K75" i="105"/>
  <c r="J75" i="105"/>
  <c r="K73" i="105"/>
  <c r="J73" i="105"/>
  <c r="K72" i="105"/>
  <c r="J72" i="105"/>
  <c r="K71" i="105"/>
  <c r="J71" i="105"/>
  <c r="K69" i="105"/>
  <c r="J69" i="105"/>
  <c r="K68" i="105"/>
  <c r="J68" i="105"/>
  <c r="K67" i="105"/>
  <c r="J67" i="105"/>
  <c r="K65" i="105"/>
  <c r="J65" i="105"/>
  <c r="K64" i="105"/>
  <c r="J64" i="105"/>
  <c r="K63" i="105"/>
  <c r="J63" i="105"/>
  <c r="K61" i="105"/>
  <c r="J61" i="105"/>
  <c r="K60" i="105"/>
  <c r="J60" i="105"/>
  <c r="K59" i="105"/>
  <c r="J59" i="105"/>
  <c r="K57" i="105"/>
  <c r="J57" i="105"/>
  <c r="K56" i="105"/>
  <c r="J56" i="105"/>
  <c r="K55" i="105"/>
  <c r="J55" i="105"/>
  <c r="K49" i="105"/>
  <c r="J49" i="105"/>
  <c r="K48" i="105"/>
  <c r="J48" i="105"/>
  <c r="K47" i="105"/>
  <c r="J47" i="105"/>
  <c r="K45" i="105"/>
  <c r="J45" i="105"/>
  <c r="K44" i="105"/>
  <c r="J44" i="105"/>
  <c r="K43" i="105"/>
  <c r="J43" i="105"/>
  <c r="K41" i="105"/>
  <c r="J41" i="105"/>
  <c r="K40" i="105"/>
  <c r="J40" i="105"/>
  <c r="K39" i="105"/>
  <c r="J39" i="105"/>
  <c r="K37" i="105"/>
  <c r="J37" i="105"/>
  <c r="K36" i="105"/>
  <c r="J36" i="105"/>
  <c r="K35" i="105"/>
  <c r="J35" i="105"/>
  <c r="K29" i="105"/>
  <c r="J29" i="105"/>
  <c r="K28" i="105"/>
  <c r="J28" i="105"/>
  <c r="K27" i="105"/>
  <c r="J27" i="105"/>
  <c r="K25" i="105"/>
  <c r="J25" i="105"/>
  <c r="K24" i="105"/>
  <c r="J24" i="105"/>
  <c r="K23" i="105"/>
  <c r="J23" i="105"/>
  <c r="J20" i="105"/>
  <c r="K20" i="105"/>
  <c r="J21" i="105"/>
  <c r="K21" i="105"/>
  <c r="K19" i="105"/>
  <c r="J19" i="105"/>
  <c r="F19" i="106"/>
  <c r="E19" i="106"/>
  <c r="M19" i="99" l="1"/>
  <c r="N19" i="99"/>
  <c r="O19" i="99"/>
  <c r="I19" i="99"/>
  <c r="J19" i="99"/>
  <c r="K19" i="99"/>
  <c r="E19" i="99"/>
  <c r="F19" i="99"/>
  <c r="G19" i="99"/>
  <c r="H79" i="53" l="1"/>
  <c r="G79" i="53"/>
  <c r="H75" i="53"/>
  <c r="G75" i="53"/>
  <c r="H71" i="53"/>
  <c r="G71" i="53"/>
  <c r="F71" i="53" s="1"/>
  <c r="G67" i="53"/>
  <c r="F67" i="53" s="1"/>
  <c r="H63" i="53"/>
  <c r="G63" i="53"/>
  <c r="H59" i="53"/>
  <c r="G59" i="53"/>
  <c r="H55" i="53"/>
  <c r="G55" i="53"/>
  <c r="F55" i="53" s="1"/>
  <c r="H51" i="53"/>
  <c r="G51" i="53"/>
  <c r="F51" i="53" s="1"/>
  <c r="H47" i="53"/>
  <c r="G47" i="53"/>
  <c r="H43" i="53"/>
  <c r="G43" i="53"/>
  <c r="F43" i="53"/>
  <c r="H39" i="53"/>
  <c r="G39" i="53"/>
  <c r="F39" i="53" s="1"/>
  <c r="H35" i="53"/>
  <c r="G35" i="53"/>
  <c r="H31" i="53"/>
  <c r="G31" i="53"/>
  <c r="H27" i="53"/>
  <c r="G27" i="53"/>
  <c r="H23" i="53"/>
  <c r="G23" i="53"/>
  <c r="F23" i="53" s="1"/>
  <c r="H19" i="53"/>
  <c r="F19" i="53" s="1"/>
  <c r="G19" i="53"/>
  <c r="N79" i="53"/>
  <c r="J79" i="53"/>
  <c r="N75" i="53"/>
  <c r="J75" i="53"/>
  <c r="N71" i="53"/>
  <c r="J71" i="53"/>
  <c r="N67" i="53"/>
  <c r="N63" i="53"/>
  <c r="J63" i="53"/>
  <c r="N59" i="53"/>
  <c r="J59" i="53"/>
  <c r="N55" i="53"/>
  <c r="J55" i="53"/>
  <c r="N51" i="53"/>
  <c r="J51" i="53"/>
  <c r="N47" i="53"/>
  <c r="N43" i="53"/>
  <c r="J43" i="53"/>
  <c r="N39" i="53"/>
  <c r="J39" i="53"/>
  <c r="N35" i="53"/>
  <c r="J35" i="53"/>
  <c r="N31" i="53"/>
  <c r="J31" i="53"/>
  <c r="N27" i="53"/>
  <c r="J27" i="53"/>
  <c r="N23" i="53"/>
  <c r="J23" i="53"/>
  <c r="J19" i="53"/>
  <c r="N19" i="53"/>
  <c r="K15" i="53"/>
  <c r="G15" i="53" s="1"/>
  <c r="L15" i="53"/>
  <c r="O15" i="53"/>
  <c r="P15" i="53"/>
  <c r="E77" i="51"/>
  <c r="E73" i="51"/>
  <c r="E69" i="51"/>
  <c r="E65" i="51"/>
  <c r="E61" i="51"/>
  <c r="E57" i="51"/>
  <c r="E53" i="51"/>
  <c r="E49" i="51"/>
  <c r="E45" i="51"/>
  <c r="E41" i="51"/>
  <c r="E37" i="51"/>
  <c r="E33" i="51"/>
  <c r="E29" i="51"/>
  <c r="E25" i="51"/>
  <c r="E21" i="51"/>
  <c r="E17" i="51"/>
  <c r="E13" i="51" s="1"/>
  <c r="F13" i="51"/>
  <c r="G13" i="51"/>
  <c r="K28" i="18"/>
  <c r="G28" i="18"/>
  <c r="K22" i="18"/>
  <c r="K17" i="18"/>
  <c r="E14" i="18"/>
  <c r="G14" i="18"/>
  <c r="H14" i="18"/>
  <c r="I14" i="18"/>
  <c r="L14" i="18"/>
  <c r="K14" i="18" s="1"/>
  <c r="M14" i="18"/>
  <c r="E13" i="18"/>
  <c r="H13" i="18"/>
  <c r="G13" i="18" s="1"/>
  <c r="I13" i="18"/>
  <c r="L13" i="18"/>
  <c r="K13" i="18" s="1"/>
  <c r="M13" i="18"/>
  <c r="G22" i="18"/>
  <c r="G17" i="18"/>
  <c r="I87" i="27"/>
  <c r="E87" i="27"/>
  <c r="I83" i="27"/>
  <c r="E83" i="27"/>
  <c r="I79" i="27"/>
  <c r="E79" i="27"/>
  <c r="I75" i="27"/>
  <c r="E75" i="27"/>
  <c r="I70" i="27"/>
  <c r="E70" i="27"/>
  <c r="I66" i="27"/>
  <c r="E66" i="27"/>
  <c r="I61" i="27"/>
  <c r="E61" i="27"/>
  <c r="I56" i="27"/>
  <c r="E56" i="27"/>
  <c r="I52" i="27"/>
  <c r="E52" i="27"/>
  <c r="I44" i="27"/>
  <c r="E44" i="27"/>
  <c r="I39" i="27"/>
  <c r="E39" i="27"/>
  <c r="I35" i="27"/>
  <c r="E35" i="27"/>
  <c r="I31" i="27"/>
  <c r="E31" i="27"/>
  <c r="I27" i="27"/>
  <c r="E27" i="27"/>
  <c r="I22" i="27"/>
  <c r="E22" i="27"/>
  <c r="E17" i="26" s="1"/>
  <c r="I18" i="27"/>
  <c r="E18" i="27"/>
  <c r="F17" i="26"/>
  <c r="G17" i="26"/>
  <c r="I17" i="26"/>
  <c r="J17" i="26"/>
  <c r="K17" i="26"/>
  <c r="I66" i="26"/>
  <c r="E66" i="26"/>
  <c r="I60" i="26"/>
  <c r="E60" i="26"/>
  <c r="I55" i="26"/>
  <c r="E55" i="26"/>
  <c r="I50" i="26"/>
  <c r="E50" i="26"/>
  <c r="I45" i="26"/>
  <c r="E45" i="26"/>
  <c r="I40" i="26"/>
  <c r="E40" i="26"/>
  <c r="I35" i="26"/>
  <c r="E35" i="26"/>
  <c r="I31" i="26"/>
  <c r="E31" i="26"/>
  <c r="I26" i="26"/>
  <c r="E26" i="26"/>
  <c r="E22" i="26"/>
  <c r="I22" i="26"/>
  <c r="J15" i="53" l="1"/>
  <c r="F59" i="53"/>
  <c r="H15" i="53"/>
  <c r="F27" i="53"/>
  <c r="F31" i="53"/>
  <c r="F75" i="53"/>
  <c r="N15" i="53"/>
  <c r="F47" i="53"/>
  <c r="F35" i="53"/>
  <c r="F63" i="53"/>
  <c r="F79" i="53"/>
  <c r="E86" i="96"/>
  <c r="E85" i="96"/>
  <c r="E84" i="96"/>
  <c r="E82" i="96"/>
  <c r="E81" i="96"/>
  <c r="E80" i="96"/>
  <c r="E78" i="96"/>
  <c r="E77" i="96"/>
  <c r="E76" i="96"/>
  <c r="E74" i="96"/>
  <c r="E73" i="96"/>
  <c r="E72" i="96"/>
  <c r="E70" i="96"/>
  <c r="E69" i="96"/>
  <c r="E68" i="96"/>
  <c r="E66" i="96"/>
  <c r="E65" i="96"/>
  <c r="E64" i="96"/>
  <c r="E62" i="96"/>
  <c r="E61" i="96"/>
  <c r="E60" i="96"/>
  <c r="E58" i="96"/>
  <c r="E57" i="96"/>
  <c r="E56" i="96"/>
  <c r="E54" i="96"/>
  <c r="E53" i="96"/>
  <c r="E52" i="96"/>
  <c r="E50" i="96"/>
  <c r="E49" i="96"/>
  <c r="E48" i="96"/>
  <c r="E46" i="96"/>
  <c r="E45" i="96"/>
  <c r="E44" i="96"/>
  <c r="E42" i="96"/>
  <c r="E41" i="96"/>
  <c r="E40" i="96"/>
  <c r="E38" i="96"/>
  <c r="E37" i="96"/>
  <c r="E36" i="96"/>
  <c r="E34" i="96"/>
  <c r="E33" i="96"/>
  <c r="E32" i="96"/>
  <c r="E30" i="96"/>
  <c r="E29" i="96"/>
  <c r="E28" i="96"/>
  <c r="E26" i="96"/>
  <c r="E25" i="96"/>
  <c r="E24" i="96"/>
  <c r="E22" i="96"/>
  <c r="E21" i="96"/>
  <c r="E20" i="96"/>
  <c r="E17" i="96"/>
  <c r="E18" i="96"/>
  <c r="F14" i="96"/>
  <c r="E14" i="96" s="1"/>
  <c r="G14" i="96"/>
  <c r="E86" i="95"/>
  <c r="E85" i="95"/>
  <c r="E84" i="95"/>
  <c r="E82" i="95"/>
  <c r="E81" i="95"/>
  <c r="E80" i="95"/>
  <c r="E78" i="95"/>
  <c r="E77" i="95"/>
  <c r="E76" i="95"/>
  <c r="E74" i="95"/>
  <c r="E73" i="95"/>
  <c r="E72" i="95"/>
  <c r="E70" i="95"/>
  <c r="E69" i="95"/>
  <c r="E68" i="95"/>
  <c r="E66" i="95"/>
  <c r="E65" i="95"/>
  <c r="E64" i="95"/>
  <c r="E62" i="95"/>
  <c r="E61" i="95"/>
  <c r="E60" i="95"/>
  <c r="E58" i="95"/>
  <c r="E57" i="95"/>
  <c r="E56" i="95"/>
  <c r="E54" i="95"/>
  <c r="E53" i="95"/>
  <c r="E52" i="95"/>
  <c r="E50" i="95"/>
  <c r="E49" i="95"/>
  <c r="E48" i="95"/>
  <c r="E46" i="95"/>
  <c r="E45" i="95"/>
  <c r="E44" i="95"/>
  <c r="E42" i="95"/>
  <c r="E41" i="95"/>
  <c r="E40" i="95"/>
  <c r="E38" i="95"/>
  <c r="E37" i="95"/>
  <c r="E36" i="95"/>
  <c r="E34" i="95"/>
  <c r="E33" i="95"/>
  <c r="E32" i="95"/>
  <c r="E30" i="95"/>
  <c r="E29" i="95"/>
  <c r="E28" i="95"/>
  <c r="E26" i="95"/>
  <c r="E25" i="95"/>
  <c r="E24" i="95"/>
  <c r="E22" i="95"/>
  <c r="E21" i="95"/>
  <c r="E20" i="95"/>
  <c r="E17" i="95"/>
  <c r="E18" i="95"/>
  <c r="F15" i="53" l="1"/>
  <c r="F14" i="95"/>
  <c r="G14" i="95"/>
  <c r="F13" i="95"/>
  <c r="G13" i="95"/>
  <c r="G52" i="119"/>
  <c r="F52" i="119"/>
  <c r="E52" i="119"/>
  <c r="G48" i="119"/>
  <c r="F48" i="119"/>
  <c r="E48" i="119"/>
  <c r="G44" i="119"/>
  <c r="F44" i="119"/>
  <c r="E44" i="119"/>
  <c r="G40" i="119"/>
  <c r="F40" i="119"/>
  <c r="E40" i="119"/>
  <c r="G36" i="119"/>
  <c r="F36" i="119"/>
  <c r="E36" i="119"/>
  <c r="G32" i="119"/>
  <c r="F32" i="119"/>
  <c r="E32" i="119"/>
  <c r="G28" i="119"/>
  <c r="F28" i="119"/>
  <c r="E28" i="119"/>
  <c r="G24" i="119"/>
  <c r="F24" i="119"/>
  <c r="E24" i="119"/>
  <c r="G20" i="119"/>
  <c r="F20" i="119"/>
  <c r="E20" i="119"/>
  <c r="I16" i="117"/>
  <c r="J16" i="117"/>
  <c r="K16" i="117"/>
  <c r="E16" i="117"/>
  <c r="F16" i="117"/>
  <c r="G16" i="117"/>
  <c r="E16" i="115"/>
  <c r="F16" i="115"/>
  <c r="G16" i="115"/>
  <c r="I16" i="115"/>
  <c r="J16" i="115"/>
  <c r="K16" i="115"/>
  <c r="F17" i="90"/>
  <c r="G17" i="90"/>
  <c r="H17" i="90"/>
  <c r="J17" i="90"/>
  <c r="K17" i="90"/>
  <c r="L17" i="90"/>
  <c r="E16" i="119" l="1"/>
  <c r="F16" i="119"/>
  <c r="G16" i="119"/>
  <c r="E13" i="95"/>
  <c r="E14" i="95"/>
  <c r="H82" i="89" l="1"/>
  <c r="G82" i="89"/>
  <c r="F82" i="89"/>
  <c r="H78" i="89"/>
  <c r="G78" i="89"/>
  <c r="F78" i="89"/>
  <c r="H74" i="89"/>
  <c r="G74" i="89"/>
  <c r="F74" i="89"/>
  <c r="H70" i="89"/>
  <c r="G70" i="89"/>
  <c r="F70" i="89"/>
  <c r="H66" i="89"/>
  <c r="G66" i="89"/>
  <c r="F66" i="89"/>
  <c r="H62" i="89"/>
  <c r="G62" i="89"/>
  <c r="F62" i="89"/>
  <c r="H58" i="89"/>
  <c r="G58" i="89"/>
  <c r="F58" i="89"/>
  <c r="H54" i="89"/>
  <c r="G54" i="89"/>
  <c r="F54" i="89"/>
  <c r="H50" i="89"/>
  <c r="G50" i="89"/>
  <c r="F50" i="89"/>
  <c r="H46" i="89"/>
  <c r="G46" i="89"/>
  <c r="F46" i="89"/>
  <c r="H42" i="89"/>
  <c r="G42" i="89"/>
  <c r="F42" i="89"/>
  <c r="H38" i="89"/>
  <c r="G38" i="89"/>
  <c r="F38" i="89"/>
  <c r="H34" i="89"/>
  <c r="G34" i="89"/>
  <c r="F34" i="89"/>
  <c r="H30" i="89"/>
  <c r="G30" i="89"/>
  <c r="F30" i="89"/>
  <c r="H26" i="89"/>
  <c r="G26" i="89"/>
  <c r="F26" i="89"/>
  <c r="H22" i="89"/>
  <c r="G22" i="89"/>
  <c r="F22" i="89"/>
  <c r="N20" i="88"/>
  <c r="M20" i="88"/>
  <c r="L20" i="88"/>
  <c r="N19" i="88"/>
  <c r="M19" i="88"/>
  <c r="L19" i="88"/>
  <c r="N17" i="88"/>
  <c r="M17" i="88"/>
  <c r="L17" i="88"/>
  <c r="N16" i="88"/>
  <c r="M16" i="88"/>
  <c r="L16" i="88"/>
  <c r="N15" i="88"/>
  <c r="M15" i="88"/>
  <c r="L15" i="88"/>
  <c r="N14" i="88"/>
  <c r="M14" i="88"/>
  <c r="L14" i="88"/>
  <c r="N13" i="88"/>
  <c r="M13" i="88"/>
  <c r="L13" i="88"/>
  <c r="H50" i="113"/>
  <c r="G50" i="113"/>
  <c r="F50" i="113"/>
  <c r="H82" i="113"/>
  <c r="G82" i="113"/>
  <c r="F82" i="113"/>
  <c r="H78" i="113"/>
  <c r="G78" i="113"/>
  <c r="F78" i="113"/>
  <c r="H74" i="113"/>
  <c r="G74" i="113"/>
  <c r="F74" i="113"/>
  <c r="H70" i="113"/>
  <c r="G70" i="113"/>
  <c r="F70" i="113"/>
  <c r="H69" i="113"/>
  <c r="G69" i="113"/>
  <c r="F69" i="113"/>
  <c r="H66" i="113"/>
  <c r="G66" i="113"/>
  <c r="F66" i="113"/>
  <c r="H62" i="113"/>
  <c r="G62" i="113"/>
  <c r="F62" i="113"/>
  <c r="H58" i="113"/>
  <c r="G58" i="113"/>
  <c r="F58" i="113"/>
  <c r="H54" i="113"/>
  <c r="G54" i="113"/>
  <c r="F54" i="113"/>
  <c r="H46" i="113"/>
  <c r="G46" i="113"/>
  <c r="F46" i="113"/>
  <c r="H42" i="113"/>
  <c r="G42" i="113"/>
  <c r="F42" i="113"/>
  <c r="H38" i="113"/>
  <c r="G38" i="113"/>
  <c r="F38" i="113"/>
  <c r="H34" i="113"/>
  <c r="G34" i="113"/>
  <c r="F34" i="113"/>
  <c r="H30" i="113"/>
  <c r="G30" i="113"/>
  <c r="F30" i="113"/>
  <c r="H26" i="113"/>
  <c r="G26" i="113"/>
  <c r="F26" i="113"/>
  <c r="H22" i="113"/>
  <c r="G22" i="113"/>
  <c r="F22" i="113"/>
  <c r="F18" i="113" s="1"/>
  <c r="J18" i="113"/>
  <c r="K18" i="113"/>
  <c r="L18" i="113"/>
  <c r="N18" i="113"/>
  <c r="O18" i="113"/>
  <c r="P18" i="113"/>
  <c r="H76" i="113"/>
  <c r="G76" i="113"/>
  <c r="F76" i="113"/>
  <c r="J17" i="114"/>
  <c r="K17" i="114"/>
  <c r="L17" i="114"/>
  <c r="J18" i="89"/>
  <c r="K18" i="89"/>
  <c r="L18" i="89"/>
  <c r="N18" i="89"/>
  <c r="O18" i="89"/>
  <c r="P18" i="89"/>
  <c r="N21" i="88" l="1"/>
  <c r="G18" i="113"/>
  <c r="L21" i="88"/>
  <c r="M21" i="88"/>
  <c r="H18" i="89"/>
  <c r="F18" i="89"/>
  <c r="G18" i="89"/>
  <c r="H18" i="113"/>
  <c r="E51" i="87" l="1"/>
  <c r="E50" i="87"/>
  <c r="E49" i="87"/>
  <c r="E47" i="87"/>
  <c r="E46" i="87"/>
  <c r="E45" i="87"/>
  <c r="E43" i="87"/>
  <c r="E42" i="87"/>
  <c r="E41" i="87"/>
  <c r="E39" i="87"/>
  <c r="E38" i="87"/>
  <c r="E37" i="87"/>
  <c r="E35" i="87"/>
  <c r="E15" i="87" s="1"/>
  <c r="E34" i="87"/>
  <c r="E33" i="87"/>
  <c r="E31" i="87"/>
  <c r="E30" i="87"/>
  <c r="E29" i="87"/>
  <c r="E27" i="87"/>
  <c r="E26" i="87"/>
  <c r="E25" i="87"/>
  <c r="E23" i="87"/>
  <c r="E22" i="87"/>
  <c r="E21" i="87"/>
  <c r="E18" i="87"/>
  <c r="E19" i="87"/>
  <c r="F15" i="87"/>
  <c r="G15" i="87"/>
  <c r="G42" i="125"/>
  <c r="F42" i="125"/>
  <c r="E42" i="125"/>
  <c r="G44" i="125"/>
  <c r="F44" i="125"/>
  <c r="E44" i="125"/>
  <c r="G43" i="125"/>
  <c r="F43" i="125"/>
  <c r="E43" i="125"/>
  <c r="G40" i="125"/>
  <c r="F40" i="125"/>
  <c r="E40" i="125"/>
  <c r="G39" i="125"/>
  <c r="F39" i="125"/>
  <c r="E39" i="125"/>
  <c r="G36" i="125"/>
  <c r="F36" i="125"/>
  <c r="E36" i="125"/>
  <c r="G35" i="125"/>
  <c r="F35" i="125"/>
  <c r="E35" i="125"/>
  <c r="G32" i="125"/>
  <c r="F32" i="125"/>
  <c r="E32" i="125"/>
  <c r="G31" i="125"/>
  <c r="F31" i="125"/>
  <c r="E31" i="125"/>
  <c r="G28" i="125"/>
  <c r="F28" i="125"/>
  <c r="E28" i="125"/>
  <c r="G27" i="125"/>
  <c r="F27" i="125"/>
  <c r="E27" i="125"/>
  <c r="G24" i="125"/>
  <c r="F24" i="125"/>
  <c r="F16" i="125" s="1"/>
  <c r="E24" i="125"/>
  <c r="G23" i="125"/>
  <c r="F23" i="125"/>
  <c r="E23" i="125"/>
  <c r="E20" i="125"/>
  <c r="F20" i="125"/>
  <c r="G20" i="125"/>
  <c r="E16" i="125"/>
  <c r="G16" i="125"/>
  <c r="E20" i="124"/>
  <c r="E18" i="124"/>
  <c r="E32" i="124"/>
  <c r="E31" i="124"/>
  <c r="E30" i="124"/>
  <c r="E40" i="124"/>
  <c r="E39" i="124"/>
  <c r="E15" i="124" s="1"/>
  <c r="E38" i="124"/>
  <c r="I44" i="124"/>
  <c r="I43" i="124"/>
  <c r="I42" i="124"/>
  <c r="I40" i="124"/>
  <c r="I39" i="124"/>
  <c r="I38" i="124"/>
  <c r="I36" i="124"/>
  <c r="I35" i="124"/>
  <c r="I34" i="124"/>
  <c r="I32" i="124"/>
  <c r="I31" i="124"/>
  <c r="I30" i="124"/>
  <c r="I28" i="124"/>
  <c r="I27" i="124"/>
  <c r="I26" i="124"/>
  <c r="I24" i="124"/>
  <c r="I23" i="124"/>
  <c r="I22" i="124"/>
  <c r="I14" i="124" s="1"/>
  <c r="I19" i="124"/>
  <c r="I20" i="124"/>
  <c r="I16" i="124" s="1"/>
  <c r="I18" i="124"/>
  <c r="E16" i="124"/>
  <c r="K16" i="124"/>
  <c r="J16" i="124"/>
  <c r="K15" i="124"/>
  <c r="J15" i="124"/>
  <c r="I15" i="124"/>
  <c r="K14" i="124"/>
  <c r="J14" i="124"/>
  <c r="F15" i="124"/>
  <c r="G15" i="124"/>
  <c r="F16" i="124"/>
  <c r="G16" i="124"/>
  <c r="F14" i="124"/>
  <c r="G14" i="124"/>
  <c r="E14" i="124"/>
  <c r="G40" i="123"/>
  <c r="F40" i="123"/>
  <c r="E40" i="123"/>
  <c r="G36" i="123"/>
  <c r="F36" i="123"/>
  <c r="E36" i="123"/>
  <c r="G32" i="123"/>
  <c r="F32" i="123"/>
  <c r="E32" i="123"/>
  <c r="G28" i="123"/>
  <c r="F28" i="123"/>
  <c r="E28" i="123"/>
  <c r="G24" i="123"/>
  <c r="F24" i="123"/>
  <c r="E24" i="123"/>
  <c r="E20" i="123"/>
  <c r="E16" i="123" s="1"/>
  <c r="F20" i="123"/>
  <c r="F16" i="123" s="1"/>
  <c r="G20" i="123"/>
  <c r="G16" i="123" s="1"/>
  <c r="I16" i="122"/>
  <c r="J16" i="122"/>
  <c r="K16" i="122"/>
  <c r="E20" i="121"/>
  <c r="E16" i="121" s="1"/>
  <c r="E19" i="121"/>
  <c r="E18" i="121"/>
  <c r="E32" i="121"/>
  <c r="E31" i="121"/>
  <c r="E30" i="121"/>
  <c r="E40" i="121"/>
  <c r="E39" i="121"/>
  <c r="E38" i="121"/>
  <c r="I40" i="121"/>
  <c r="I39" i="121"/>
  <c r="I38" i="121"/>
  <c r="I36" i="121"/>
  <c r="I35" i="121"/>
  <c r="I34" i="121"/>
  <c r="I32" i="121"/>
  <c r="I31" i="121"/>
  <c r="I30" i="121"/>
  <c r="I28" i="121"/>
  <c r="I27" i="121"/>
  <c r="I26" i="121"/>
  <c r="I24" i="121"/>
  <c r="I23" i="121"/>
  <c r="I22" i="121"/>
  <c r="I19" i="121"/>
  <c r="I20" i="121"/>
  <c r="I18" i="121"/>
  <c r="J16" i="121"/>
  <c r="K16" i="121"/>
  <c r="F16" i="121"/>
  <c r="G16" i="121"/>
  <c r="F16" i="86"/>
  <c r="G16" i="86"/>
  <c r="G16" i="85"/>
  <c r="F16" i="85"/>
  <c r="K16" i="85"/>
  <c r="J16" i="85"/>
  <c r="I16" i="85"/>
  <c r="F16" i="84"/>
  <c r="G16" i="84"/>
  <c r="J16" i="83"/>
  <c r="K16" i="83"/>
  <c r="F16" i="83"/>
  <c r="G16" i="83"/>
  <c r="E16" i="82"/>
  <c r="I16" i="82"/>
  <c r="E19" i="82"/>
  <c r="E20" i="82"/>
  <c r="J16" i="82"/>
  <c r="K16" i="82"/>
  <c r="F16" i="82"/>
  <c r="G16" i="82"/>
  <c r="G52" i="81"/>
  <c r="F52" i="81"/>
  <c r="G51" i="81"/>
  <c r="F51" i="81"/>
  <c r="G48" i="81"/>
  <c r="F48" i="81"/>
  <c r="G47" i="81"/>
  <c r="F47" i="81"/>
  <c r="G44" i="81"/>
  <c r="F44" i="81"/>
  <c r="G43" i="81"/>
  <c r="F43" i="81"/>
  <c r="G40" i="81"/>
  <c r="F40" i="81"/>
  <c r="G39" i="81"/>
  <c r="F39" i="81"/>
  <c r="G36" i="81"/>
  <c r="F36" i="81"/>
  <c r="G35" i="81"/>
  <c r="F35" i="81"/>
  <c r="G32" i="81"/>
  <c r="F32" i="81"/>
  <c r="G31" i="81"/>
  <c r="F31" i="81"/>
  <c r="G28" i="81"/>
  <c r="F28" i="81"/>
  <c r="G27" i="81"/>
  <c r="F27" i="81"/>
  <c r="G24" i="81"/>
  <c r="F24" i="81"/>
  <c r="G23" i="81"/>
  <c r="F23" i="81"/>
  <c r="F20" i="81"/>
  <c r="G20" i="81"/>
  <c r="E16" i="80"/>
  <c r="E44" i="80"/>
  <c r="E43" i="80"/>
  <c r="E15" i="80" s="1"/>
  <c r="E42" i="80"/>
  <c r="I52" i="80"/>
  <c r="I51" i="80"/>
  <c r="I50" i="80"/>
  <c r="I44" i="80"/>
  <c r="I43" i="80"/>
  <c r="I42" i="80"/>
  <c r="I40" i="80"/>
  <c r="I39" i="80"/>
  <c r="I35" i="80"/>
  <c r="I34" i="80"/>
  <c r="I32" i="80"/>
  <c r="I31" i="80"/>
  <c r="I30" i="80"/>
  <c r="I28" i="80"/>
  <c r="I27" i="80"/>
  <c r="I15" i="80" s="1"/>
  <c r="I26" i="80"/>
  <c r="I24" i="80"/>
  <c r="I23" i="80"/>
  <c r="I22" i="80"/>
  <c r="E27" i="80"/>
  <c r="E28" i="80"/>
  <c r="J15" i="80"/>
  <c r="K15" i="80"/>
  <c r="I16" i="80"/>
  <c r="J16" i="80"/>
  <c r="K16" i="80"/>
  <c r="F15" i="80"/>
  <c r="G15" i="80"/>
  <c r="F16" i="80"/>
  <c r="G16" i="80"/>
  <c r="I52" i="79"/>
  <c r="I51" i="79"/>
  <c r="I50" i="79"/>
  <c r="E52" i="79"/>
  <c r="E51" i="79"/>
  <c r="E50" i="79"/>
  <c r="I48" i="79"/>
  <c r="I47" i="79"/>
  <c r="I46" i="79"/>
  <c r="E48" i="79"/>
  <c r="E47" i="79"/>
  <c r="E46" i="79"/>
  <c r="I44" i="79"/>
  <c r="I43" i="79"/>
  <c r="I42" i="79"/>
  <c r="E44" i="79"/>
  <c r="E43" i="79"/>
  <c r="E42" i="79"/>
  <c r="I40" i="79"/>
  <c r="I39" i="79"/>
  <c r="I38" i="79"/>
  <c r="E40" i="79"/>
  <c r="E39" i="79"/>
  <c r="E38" i="79"/>
  <c r="I36" i="79"/>
  <c r="I35" i="79"/>
  <c r="I34" i="79"/>
  <c r="E36" i="79"/>
  <c r="E35" i="79"/>
  <c r="E34" i="79"/>
  <c r="E32" i="79"/>
  <c r="E31" i="79"/>
  <c r="E30" i="79"/>
  <c r="I32" i="79"/>
  <c r="I31" i="79"/>
  <c r="I30" i="79"/>
  <c r="I28" i="79"/>
  <c r="I27" i="79"/>
  <c r="I26" i="79"/>
  <c r="I24" i="79"/>
  <c r="I16" i="79" s="1"/>
  <c r="I23" i="79"/>
  <c r="I22" i="79"/>
  <c r="E28" i="79"/>
  <c r="E27" i="79"/>
  <c r="E26" i="79"/>
  <c r="E24" i="79"/>
  <c r="E23" i="79"/>
  <c r="E22" i="79"/>
  <c r="E19" i="79"/>
  <c r="E20" i="79"/>
  <c r="E16" i="79" s="1"/>
  <c r="J16" i="79"/>
  <c r="K16" i="79"/>
  <c r="F16" i="79"/>
  <c r="G16" i="79"/>
  <c r="I52" i="78"/>
  <c r="I51" i="78"/>
  <c r="I50" i="78"/>
  <c r="I48" i="78"/>
  <c r="I47" i="78"/>
  <c r="I46" i="78"/>
  <c r="E48" i="78"/>
  <c r="E47" i="78"/>
  <c r="E46" i="78"/>
  <c r="I44" i="78"/>
  <c r="I43" i="78"/>
  <c r="I42" i="78"/>
  <c r="I40" i="78"/>
  <c r="I39" i="78"/>
  <c r="I38" i="78"/>
  <c r="I36" i="78"/>
  <c r="I35" i="78"/>
  <c r="I34" i="78"/>
  <c r="I32" i="78"/>
  <c r="I31" i="78"/>
  <c r="I30" i="78"/>
  <c r="I28" i="78"/>
  <c r="I27" i="78"/>
  <c r="I26" i="78"/>
  <c r="E28" i="78"/>
  <c r="E27" i="78"/>
  <c r="E26" i="78"/>
  <c r="I24" i="78"/>
  <c r="I23" i="78"/>
  <c r="I22" i="78"/>
  <c r="E24" i="78"/>
  <c r="E23" i="78"/>
  <c r="E22" i="78"/>
  <c r="I20" i="78"/>
  <c r="I19" i="78"/>
  <c r="I18" i="78"/>
  <c r="E19" i="78"/>
  <c r="E20" i="78"/>
  <c r="J16" i="78"/>
  <c r="K16" i="78"/>
  <c r="E16" i="78"/>
  <c r="F16" i="78"/>
  <c r="G16" i="78"/>
  <c r="I52" i="77"/>
  <c r="I51" i="77"/>
  <c r="I50" i="77"/>
  <c r="I48" i="77"/>
  <c r="I47" i="77"/>
  <c r="I46" i="77"/>
  <c r="I44" i="77"/>
  <c r="I43" i="77"/>
  <c r="I42" i="77"/>
  <c r="I40" i="77"/>
  <c r="I39" i="77"/>
  <c r="I38" i="77"/>
  <c r="I36" i="77"/>
  <c r="I35" i="77"/>
  <c r="I34" i="77"/>
  <c r="I32" i="77"/>
  <c r="I31" i="77"/>
  <c r="E31" i="81" s="1"/>
  <c r="I30" i="77"/>
  <c r="I28" i="77"/>
  <c r="I27" i="77"/>
  <c r="I26" i="77"/>
  <c r="I24" i="77"/>
  <c r="I23" i="77"/>
  <c r="I22" i="77"/>
  <c r="I20" i="77"/>
  <c r="I16" i="77" s="1"/>
  <c r="I19" i="77"/>
  <c r="I18" i="77"/>
  <c r="J16" i="77"/>
  <c r="K16" i="77"/>
  <c r="E52" i="77"/>
  <c r="E51" i="77"/>
  <c r="E51" i="81" s="1"/>
  <c r="E50" i="77"/>
  <c r="E48" i="77"/>
  <c r="E48" i="81" s="1"/>
  <c r="E47" i="77"/>
  <c r="E47" i="81" s="1"/>
  <c r="E46" i="77"/>
  <c r="E44" i="77"/>
  <c r="E44" i="81" s="1"/>
  <c r="E43" i="77"/>
  <c r="E43" i="81" s="1"/>
  <c r="E42" i="77"/>
  <c r="E40" i="77"/>
  <c r="E40" i="81" s="1"/>
  <c r="E39" i="77"/>
  <c r="E39" i="81" s="1"/>
  <c r="E38" i="77"/>
  <c r="E36" i="77"/>
  <c r="E36" i="81" s="1"/>
  <c r="E35" i="77"/>
  <c r="E35" i="81" s="1"/>
  <c r="E34" i="77"/>
  <c r="E32" i="77"/>
  <c r="E32" i="81" s="1"/>
  <c r="E31" i="77"/>
  <c r="E30" i="77"/>
  <c r="E28" i="77"/>
  <c r="E28" i="81" s="1"/>
  <c r="E27" i="77"/>
  <c r="E27" i="81" s="1"/>
  <c r="E26" i="77"/>
  <c r="E24" i="77"/>
  <c r="E24" i="81" s="1"/>
  <c r="E23" i="77"/>
  <c r="E23" i="81" s="1"/>
  <c r="E22" i="77"/>
  <c r="E19" i="77"/>
  <c r="E20" i="77"/>
  <c r="F16" i="77"/>
  <c r="G16" i="77"/>
  <c r="E52" i="81" l="1"/>
  <c r="E16" i="77"/>
  <c r="F16" i="81"/>
  <c r="G16" i="81"/>
  <c r="E20" i="81"/>
  <c r="E16" i="81" s="1"/>
  <c r="I16" i="121"/>
  <c r="E14" i="121"/>
  <c r="E16" i="85"/>
  <c r="E16" i="84"/>
  <c r="E16" i="83"/>
  <c r="I16" i="83"/>
  <c r="I16" i="78"/>
  <c r="K13" i="70" l="1"/>
  <c r="J13" i="70"/>
  <c r="K12" i="70"/>
  <c r="J12" i="70"/>
  <c r="G12" i="70"/>
  <c r="G13" i="70"/>
  <c r="G14" i="70"/>
  <c r="F14" i="70"/>
  <c r="I43" i="75"/>
  <c r="I42" i="75"/>
  <c r="I41" i="75"/>
  <c r="I39" i="75"/>
  <c r="I38" i="75"/>
  <c r="I37" i="75"/>
  <c r="E39" i="75"/>
  <c r="E38" i="75"/>
  <c r="E37" i="75"/>
  <c r="I35" i="75"/>
  <c r="I34" i="75"/>
  <c r="I33" i="75"/>
  <c r="E35" i="75"/>
  <c r="E34" i="75"/>
  <c r="E33" i="75"/>
  <c r="I31" i="75"/>
  <c r="I30" i="75"/>
  <c r="I29" i="75"/>
  <c r="E31" i="75"/>
  <c r="E30" i="75"/>
  <c r="E29" i="75"/>
  <c r="E27" i="75"/>
  <c r="E26" i="75"/>
  <c r="E25" i="75"/>
  <c r="E23" i="75"/>
  <c r="E22" i="75"/>
  <c r="E21" i="75"/>
  <c r="I23" i="75"/>
  <c r="I22" i="75"/>
  <c r="I21" i="75"/>
  <c r="I19" i="75"/>
  <c r="I18" i="75"/>
  <c r="I17" i="75"/>
  <c r="E18" i="75"/>
  <c r="E19" i="75"/>
  <c r="I77" i="74"/>
  <c r="I76" i="74"/>
  <c r="I75" i="74"/>
  <c r="E77" i="74"/>
  <c r="E76" i="74"/>
  <c r="E75" i="74"/>
  <c r="I73" i="74"/>
  <c r="I72" i="74"/>
  <c r="I71" i="74"/>
  <c r="E73" i="74"/>
  <c r="E72" i="74"/>
  <c r="E71" i="74"/>
  <c r="I69" i="74"/>
  <c r="I68" i="74"/>
  <c r="I67" i="74"/>
  <c r="E69" i="74"/>
  <c r="E68" i="74"/>
  <c r="E67" i="74"/>
  <c r="I65" i="74"/>
  <c r="I64" i="74"/>
  <c r="I63" i="74"/>
  <c r="E65" i="74"/>
  <c r="E64" i="74"/>
  <c r="E63" i="74"/>
  <c r="I61" i="74"/>
  <c r="I60" i="74"/>
  <c r="I59" i="74"/>
  <c r="E61" i="74"/>
  <c r="E60" i="74"/>
  <c r="E59" i="74"/>
  <c r="I57" i="74"/>
  <c r="I56" i="74"/>
  <c r="I55" i="74"/>
  <c r="E57" i="74"/>
  <c r="E56" i="74"/>
  <c r="E55" i="74"/>
  <c r="I53" i="74"/>
  <c r="I52" i="74"/>
  <c r="I51" i="74"/>
  <c r="E53" i="74"/>
  <c r="I14" i="75"/>
  <c r="I13" i="75"/>
  <c r="I12" i="75"/>
  <c r="E13" i="75"/>
  <c r="E14" i="75"/>
  <c r="I43" i="76"/>
  <c r="I42" i="76"/>
  <c r="I41" i="76"/>
  <c r="I39" i="76"/>
  <c r="I38" i="76"/>
  <c r="I37" i="76"/>
  <c r="E39" i="76"/>
  <c r="E38" i="76"/>
  <c r="E37" i="76"/>
  <c r="E35" i="76"/>
  <c r="E34" i="76"/>
  <c r="E33" i="76"/>
  <c r="I35" i="76"/>
  <c r="I34" i="76"/>
  <c r="I33" i="76"/>
  <c r="I31" i="76"/>
  <c r="I30" i="76"/>
  <c r="I29" i="76"/>
  <c r="E30" i="76"/>
  <c r="E31" i="76"/>
  <c r="I45" i="76"/>
  <c r="I26" i="76"/>
  <c r="I25" i="76"/>
  <c r="I24" i="76"/>
  <c r="I22" i="76"/>
  <c r="I21" i="76"/>
  <c r="I20" i="76"/>
  <c r="E22" i="76"/>
  <c r="E21" i="76"/>
  <c r="E20" i="76"/>
  <c r="I18" i="76"/>
  <c r="I17" i="76"/>
  <c r="I16" i="76"/>
  <c r="E18" i="76"/>
  <c r="E17" i="76"/>
  <c r="E16" i="76"/>
  <c r="I14" i="76"/>
  <c r="I13" i="76"/>
  <c r="I12" i="76"/>
  <c r="E13" i="76"/>
  <c r="E14" i="76"/>
  <c r="I72" i="75"/>
  <c r="I71" i="75"/>
  <c r="I70" i="75"/>
  <c r="E72" i="75"/>
  <c r="E71" i="75"/>
  <c r="E70" i="75"/>
  <c r="I68" i="75"/>
  <c r="I67" i="75"/>
  <c r="I66" i="75"/>
  <c r="E68" i="75"/>
  <c r="E67" i="75"/>
  <c r="E66" i="75"/>
  <c r="I64" i="75"/>
  <c r="I63" i="75"/>
  <c r="I62" i="75"/>
  <c r="E64" i="75"/>
  <c r="E63" i="75"/>
  <c r="E62" i="75"/>
  <c r="I60" i="75"/>
  <c r="I59" i="75"/>
  <c r="I58" i="75"/>
  <c r="E60" i="75"/>
  <c r="E59" i="75"/>
  <c r="E58" i="75"/>
  <c r="I56" i="75"/>
  <c r="I55" i="75"/>
  <c r="I54" i="75"/>
  <c r="E56" i="75"/>
  <c r="E55" i="75"/>
  <c r="E54" i="75"/>
  <c r="I52" i="75"/>
  <c r="I51" i="75"/>
  <c r="I50" i="75"/>
  <c r="E52" i="75"/>
  <c r="E51" i="75"/>
  <c r="E50" i="75"/>
  <c r="I48" i="75"/>
  <c r="I47" i="75"/>
  <c r="I46" i="75"/>
  <c r="E47" i="75"/>
  <c r="E48" i="75"/>
  <c r="I23" i="74"/>
  <c r="I19" i="74"/>
  <c r="E19" i="74"/>
  <c r="I75" i="73"/>
  <c r="I74" i="73"/>
  <c r="I73" i="73"/>
  <c r="E75" i="73"/>
  <c r="E74" i="73"/>
  <c r="E73" i="73"/>
  <c r="I71" i="73"/>
  <c r="I70" i="73"/>
  <c r="I69" i="73"/>
  <c r="E71" i="73"/>
  <c r="E70" i="73"/>
  <c r="E69" i="73"/>
  <c r="I67" i="73"/>
  <c r="I66" i="73"/>
  <c r="I65" i="73"/>
  <c r="E67" i="73"/>
  <c r="E66" i="73"/>
  <c r="E65" i="73"/>
  <c r="I63" i="73"/>
  <c r="I62" i="73"/>
  <c r="I61" i="73"/>
  <c r="E63" i="73"/>
  <c r="E62" i="73"/>
  <c r="E61" i="73"/>
  <c r="I59" i="73"/>
  <c r="I58" i="73"/>
  <c r="I57" i="73"/>
  <c r="E59" i="73"/>
  <c r="E58" i="73"/>
  <c r="E57" i="73"/>
  <c r="I55" i="73"/>
  <c r="I54" i="73"/>
  <c r="I53" i="73"/>
  <c r="E55" i="73"/>
  <c r="E54" i="73"/>
  <c r="E53" i="73"/>
  <c r="I51" i="73"/>
  <c r="I50" i="73"/>
  <c r="I49" i="73"/>
  <c r="E51" i="73"/>
  <c r="E50" i="73"/>
  <c r="E49" i="73"/>
  <c r="I47" i="73"/>
  <c r="I46" i="73"/>
  <c r="I45" i="73"/>
  <c r="E47" i="73"/>
  <c r="E46" i="73"/>
  <c r="E45" i="73"/>
  <c r="I43" i="73"/>
  <c r="I42" i="73"/>
  <c r="I41" i="73"/>
  <c r="E43" i="73"/>
  <c r="E42" i="73"/>
  <c r="E41" i="73"/>
  <c r="I39" i="73"/>
  <c r="I38" i="73"/>
  <c r="I37" i="73"/>
  <c r="E39" i="73"/>
  <c r="E38" i="73"/>
  <c r="E37" i="73"/>
  <c r="I35" i="73"/>
  <c r="I34" i="73"/>
  <c r="I33" i="73"/>
  <c r="E35" i="73"/>
  <c r="E34" i="73"/>
  <c r="E33" i="73"/>
  <c r="I31" i="73"/>
  <c r="I30" i="73"/>
  <c r="I29" i="73"/>
  <c r="E31" i="73"/>
  <c r="E30" i="73"/>
  <c r="E29" i="73"/>
  <c r="I27" i="73"/>
  <c r="I26" i="73"/>
  <c r="I25" i="73"/>
  <c r="E26" i="73"/>
  <c r="E27" i="73"/>
  <c r="I14" i="74"/>
  <c r="I48" i="74"/>
  <c r="I47" i="74"/>
  <c r="I46" i="74"/>
  <c r="E48" i="74"/>
  <c r="E47" i="74"/>
  <c r="E46" i="74"/>
  <c r="I44" i="74"/>
  <c r="I43" i="74"/>
  <c r="I42" i="74"/>
  <c r="E44" i="74"/>
  <c r="E43" i="74"/>
  <c r="E42" i="74"/>
  <c r="I40" i="74"/>
  <c r="I39" i="74"/>
  <c r="I38" i="74"/>
  <c r="E40" i="74"/>
  <c r="E39" i="74"/>
  <c r="E38" i="74"/>
  <c r="I36" i="74"/>
  <c r="I35" i="74"/>
  <c r="I34" i="74"/>
  <c r="E36" i="74"/>
  <c r="E35" i="74"/>
  <c r="E34" i="74"/>
  <c r="I32" i="74"/>
  <c r="I31" i="74"/>
  <c r="I30" i="74"/>
  <c r="E32" i="74"/>
  <c r="E31" i="74"/>
  <c r="E30" i="74"/>
  <c r="I28" i="74"/>
  <c r="I27" i="74"/>
  <c r="I26" i="74"/>
  <c r="E27" i="74"/>
  <c r="E28" i="74"/>
  <c r="I22" i="73"/>
  <c r="I21" i="73"/>
  <c r="I20" i="73"/>
  <c r="I18" i="73"/>
  <c r="I17" i="73"/>
  <c r="I16" i="73"/>
  <c r="E18" i="73"/>
  <c r="E17" i="73"/>
  <c r="E16" i="73"/>
  <c r="I14" i="73"/>
  <c r="I13" i="73"/>
  <c r="I12" i="73"/>
  <c r="E14" i="73"/>
  <c r="E13" i="73"/>
  <c r="I76" i="72"/>
  <c r="I75" i="72"/>
  <c r="I74" i="72"/>
  <c r="E76" i="72"/>
  <c r="E75" i="72"/>
  <c r="E74" i="72"/>
  <c r="I72" i="72"/>
  <c r="I71" i="72"/>
  <c r="I70" i="72"/>
  <c r="E72" i="72"/>
  <c r="E71" i="72"/>
  <c r="E70" i="72"/>
  <c r="I68" i="72"/>
  <c r="I67" i="72"/>
  <c r="I66" i="72"/>
  <c r="E68" i="72"/>
  <c r="E67" i="72"/>
  <c r="E66" i="72"/>
  <c r="I64" i="72"/>
  <c r="I63" i="72"/>
  <c r="I62" i="72"/>
  <c r="E64" i="72"/>
  <c r="E63" i="72"/>
  <c r="E62" i="72"/>
  <c r="I60" i="72"/>
  <c r="I59" i="72"/>
  <c r="I58" i="72"/>
  <c r="E60" i="72"/>
  <c r="F13" i="70"/>
  <c r="E59" i="72"/>
  <c r="F12" i="70"/>
  <c r="E58" i="72"/>
  <c r="I56" i="72"/>
  <c r="I55" i="72"/>
  <c r="I54" i="72"/>
  <c r="E56" i="72"/>
  <c r="E55" i="72"/>
  <c r="E54" i="72"/>
  <c r="I52" i="72"/>
  <c r="I51" i="72"/>
  <c r="I50" i="72"/>
  <c r="E52" i="72"/>
  <c r="E51" i="72"/>
  <c r="E50" i="72"/>
  <c r="I48" i="72"/>
  <c r="I47" i="72"/>
  <c r="I46" i="72"/>
  <c r="E48" i="72"/>
  <c r="E47" i="72"/>
  <c r="E46" i="72"/>
  <c r="I43" i="72"/>
  <c r="I42" i="72"/>
  <c r="I41" i="72"/>
  <c r="E43" i="72"/>
  <c r="E42" i="72"/>
  <c r="E41" i="72"/>
  <c r="I39" i="72"/>
  <c r="I38" i="72"/>
  <c r="I37" i="72"/>
  <c r="E39" i="72"/>
  <c r="E38" i="72"/>
  <c r="E37" i="72"/>
  <c r="I35" i="72"/>
  <c r="I34" i="72"/>
  <c r="I33" i="72"/>
  <c r="E35" i="72"/>
  <c r="E34" i="72"/>
  <c r="E33" i="72"/>
  <c r="I31" i="72"/>
  <c r="I30" i="72"/>
  <c r="I29" i="72"/>
  <c r="E31" i="72"/>
  <c r="E30" i="72"/>
  <c r="E29" i="72"/>
  <c r="I27" i="72"/>
  <c r="I26" i="72"/>
  <c r="I25" i="72"/>
  <c r="E27" i="72"/>
  <c r="E26" i="72"/>
  <c r="E25" i="72"/>
  <c r="I22" i="72"/>
  <c r="I21" i="72"/>
  <c r="I20" i="72"/>
  <c r="E22" i="72"/>
  <c r="E21" i="72"/>
  <c r="E20" i="72"/>
  <c r="E18" i="72"/>
  <c r="E17" i="72"/>
  <c r="E16" i="72"/>
  <c r="I18" i="72"/>
  <c r="I17" i="72"/>
  <c r="I16" i="72"/>
  <c r="I14" i="72"/>
  <c r="I13" i="72"/>
  <c r="I12" i="72"/>
  <c r="E13" i="72"/>
  <c r="E14" i="72"/>
  <c r="I76" i="71"/>
  <c r="I75" i="71"/>
  <c r="I74" i="71"/>
  <c r="E76" i="71"/>
  <c r="E75" i="71"/>
  <c r="E74" i="71"/>
  <c r="I72" i="71"/>
  <c r="I71" i="71"/>
  <c r="I70" i="71"/>
  <c r="E72" i="71"/>
  <c r="E71" i="71"/>
  <c r="E70" i="71"/>
  <c r="I68" i="71"/>
  <c r="I67" i="71"/>
  <c r="I66" i="71"/>
  <c r="E67" i="71"/>
  <c r="E68" i="71"/>
  <c r="I63" i="71"/>
  <c r="I62" i="71"/>
  <c r="I61" i="71"/>
  <c r="I59" i="71"/>
  <c r="I58" i="71"/>
  <c r="I57" i="71"/>
  <c r="I55" i="71"/>
  <c r="I54" i="71"/>
  <c r="I53" i="71"/>
  <c r="E55" i="71"/>
  <c r="E54" i="71"/>
  <c r="E53" i="71"/>
  <c r="I51" i="71"/>
  <c r="I50" i="71"/>
  <c r="I49" i="71"/>
  <c r="E51" i="71"/>
  <c r="E50" i="71"/>
  <c r="E49" i="71"/>
  <c r="I47" i="71"/>
  <c r="I46" i="71"/>
  <c r="I45" i="71"/>
  <c r="E46" i="71"/>
  <c r="E47" i="71"/>
  <c r="I14" i="71"/>
  <c r="I13" i="71"/>
  <c r="I12" i="71"/>
  <c r="E14" i="71"/>
  <c r="E13" i="71"/>
  <c r="E12" i="71"/>
  <c r="E18" i="71"/>
  <c r="E17" i="71"/>
  <c r="E16" i="71"/>
  <c r="I18" i="71"/>
  <c r="I17" i="71"/>
  <c r="I16" i="71"/>
  <c r="I22" i="71"/>
  <c r="I21" i="71"/>
  <c r="I20" i="71"/>
  <c r="E22" i="71"/>
  <c r="E21" i="71"/>
  <c r="E20" i="71"/>
  <c r="E26" i="71"/>
  <c r="E25" i="71"/>
  <c r="E24" i="71"/>
  <c r="I26" i="71"/>
  <c r="I25" i="71"/>
  <c r="I24" i="71"/>
  <c r="I30" i="71"/>
  <c r="I29" i="71"/>
  <c r="I28" i="71"/>
  <c r="E30" i="71"/>
  <c r="E29" i="71"/>
  <c r="E28" i="71"/>
  <c r="I34" i="71"/>
  <c r="I33" i="71"/>
  <c r="I32" i="71"/>
  <c r="E34" i="71"/>
  <c r="E33" i="71"/>
  <c r="E32" i="71"/>
  <c r="E38" i="71"/>
  <c r="E37" i="71"/>
  <c r="E36" i="71"/>
  <c r="I38" i="71"/>
  <c r="I37" i="71"/>
  <c r="I36" i="71"/>
  <c r="I41" i="71"/>
  <c r="I42" i="71"/>
  <c r="I14" i="70" l="1"/>
  <c r="E14" i="70"/>
  <c r="E13" i="70"/>
  <c r="I13" i="70"/>
  <c r="I76" i="70" l="1"/>
  <c r="E76" i="70"/>
  <c r="I72" i="70"/>
  <c r="E72" i="70"/>
  <c r="I19" i="70"/>
  <c r="E19" i="70"/>
  <c r="E23" i="70"/>
  <c r="E22" i="70"/>
  <c r="I23" i="70"/>
  <c r="I27" i="70"/>
  <c r="E27" i="70"/>
  <c r="I31" i="70"/>
  <c r="E31" i="70"/>
  <c r="I35" i="70"/>
  <c r="E35" i="70"/>
  <c r="I39" i="70"/>
  <c r="E39" i="70"/>
  <c r="I43" i="70"/>
  <c r="E43" i="70"/>
  <c r="I47" i="70"/>
  <c r="E47" i="70"/>
  <c r="I51" i="70"/>
  <c r="E51" i="70"/>
  <c r="I55" i="70"/>
  <c r="E55" i="70"/>
  <c r="I59" i="70"/>
  <c r="E59" i="70"/>
  <c r="E63" i="70"/>
  <c r="I63" i="70"/>
  <c r="I67" i="70"/>
  <c r="I49" i="112"/>
  <c r="I48" i="112"/>
  <c r="I47" i="112"/>
  <c r="E49" i="112"/>
  <c r="E48" i="112"/>
  <c r="E47" i="112"/>
  <c r="I44" i="112"/>
  <c r="I43" i="112"/>
  <c r="I42" i="112"/>
  <c r="E44" i="112"/>
  <c r="E43" i="112"/>
  <c r="E42" i="112"/>
  <c r="I40" i="112"/>
  <c r="I39" i="112"/>
  <c r="I38" i="112"/>
  <c r="E40" i="112"/>
  <c r="E39" i="112"/>
  <c r="E38" i="112"/>
  <c r="I36" i="112"/>
  <c r="I35" i="112"/>
  <c r="I34" i="112"/>
  <c r="E36" i="112"/>
  <c r="E35" i="112"/>
  <c r="E34" i="112"/>
  <c r="I32" i="112"/>
  <c r="I31" i="112"/>
  <c r="I30" i="112"/>
  <c r="E32" i="112"/>
  <c r="E31" i="112"/>
  <c r="E30" i="112"/>
  <c r="I27" i="112"/>
  <c r="I26" i="112"/>
  <c r="I25" i="112"/>
  <c r="E27" i="112"/>
  <c r="E26" i="112"/>
  <c r="E25" i="112"/>
  <c r="I23" i="112"/>
  <c r="I22" i="112"/>
  <c r="I21" i="112"/>
  <c r="E23" i="112"/>
  <c r="E22" i="112"/>
  <c r="E21" i="112"/>
  <c r="E19" i="112"/>
  <c r="E18" i="112"/>
  <c r="E17" i="112"/>
  <c r="I19" i="112"/>
  <c r="I18" i="112"/>
  <c r="I17" i="112"/>
  <c r="I15" i="112"/>
  <c r="I14" i="112"/>
  <c r="I13" i="112"/>
  <c r="E14" i="112"/>
  <c r="E15" i="112"/>
  <c r="I67" i="68"/>
  <c r="I66" i="68"/>
  <c r="I65" i="68"/>
  <c r="E67" i="68"/>
  <c r="E66" i="68"/>
  <c r="E65" i="68"/>
  <c r="I63" i="68"/>
  <c r="I62" i="68"/>
  <c r="I61" i="68"/>
  <c r="E63" i="68"/>
  <c r="E62" i="68"/>
  <c r="E61" i="68"/>
  <c r="I58" i="68"/>
  <c r="I57" i="68"/>
  <c r="I56" i="68"/>
  <c r="E58" i="68"/>
  <c r="E57" i="68"/>
  <c r="E56" i="68"/>
  <c r="I54" i="68"/>
  <c r="I53" i="68"/>
  <c r="I52" i="68"/>
  <c r="E54" i="68"/>
  <c r="E53" i="68"/>
  <c r="E52" i="68"/>
  <c r="I50" i="68"/>
  <c r="I49" i="68"/>
  <c r="I48" i="68"/>
  <c r="E50" i="68"/>
  <c r="E49" i="68"/>
  <c r="E48" i="68"/>
  <c r="I45" i="68"/>
  <c r="I44" i="68"/>
  <c r="I43" i="68"/>
  <c r="E45" i="68"/>
  <c r="E44" i="68"/>
  <c r="E43" i="68"/>
  <c r="I41" i="68"/>
  <c r="I40" i="68"/>
  <c r="I39" i="68"/>
  <c r="E41" i="68"/>
  <c r="E40" i="68"/>
  <c r="E39" i="68"/>
  <c r="I37" i="68"/>
  <c r="I36" i="68"/>
  <c r="I35" i="68"/>
  <c r="E37" i="68"/>
  <c r="E36" i="68"/>
  <c r="E35" i="68"/>
  <c r="I32" i="68"/>
  <c r="I31" i="68"/>
  <c r="I30" i="68"/>
  <c r="E32" i="68"/>
  <c r="E31" i="68"/>
  <c r="E30" i="68"/>
  <c r="I27" i="68"/>
  <c r="I26" i="68"/>
  <c r="I25" i="68"/>
  <c r="E27" i="68"/>
  <c r="E26" i="68"/>
  <c r="E25" i="68"/>
  <c r="I23" i="68"/>
  <c r="I22" i="68"/>
  <c r="I21" i="68"/>
  <c r="E23" i="68"/>
  <c r="E22" i="68"/>
  <c r="E21" i="68"/>
  <c r="I19" i="68"/>
  <c r="I18" i="68"/>
  <c r="I17" i="68"/>
  <c r="E19" i="68"/>
  <c r="E18" i="68"/>
  <c r="E17" i="68"/>
  <c r="I14" i="68"/>
  <c r="I13" i="68"/>
  <c r="I12" i="68"/>
  <c r="E13" i="68"/>
  <c r="E14" i="68"/>
  <c r="I76" i="67" l="1"/>
  <c r="I75" i="67"/>
  <c r="I74" i="67"/>
  <c r="I72" i="67"/>
  <c r="I71" i="67"/>
  <c r="I70" i="67"/>
  <c r="E76" i="67"/>
  <c r="E75" i="67"/>
  <c r="E74" i="67"/>
  <c r="E72" i="67"/>
  <c r="E71" i="67"/>
  <c r="E70" i="67"/>
  <c r="I67" i="67"/>
  <c r="I66" i="67"/>
  <c r="I65" i="67"/>
  <c r="I63" i="67"/>
  <c r="I62" i="67"/>
  <c r="I61" i="67"/>
  <c r="E67" i="67"/>
  <c r="E66" i="67"/>
  <c r="E65" i="67"/>
  <c r="E63" i="67"/>
  <c r="E62" i="67"/>
  <c r="E61" i="67"/>
  <c r="I58" i="67"/>
  <c r="I57" i="67"/>
  <c r="I56" i="67"/>
  <c r="I54" i="67"/>
  <c r="I53" i="67"/>
  <c r="I52" i="67"/>
  <c r="E58" i="67"/>
  <c r="E57" i="67"/>
  <c r="E56" i="67"/>
  <c r="E54" i="67"/>
  <c r="E53" i="67"/>
  <c r="E52" i="67"/>
  <c r="I49" i="67"/>
  <c r="I48" i="67"/>
  <c r="I47" i="67"/>
  <c r="I45" i="67"/>
  <c r="I44" i="67"/>
  <c r="I43" i="67"/>
  <c r="E49" i="67"/>
  <c r="E48" i="67"/>
  <c r="E47" i="67"/>
  <c r="E45" i="67"/>
  <c r="I40" i="67"/>
  <c r="I39" i="67"/>
  <c r="I38" i="67"/>
  <c r="I36" i="67"/>
  <c r="I35" i="67"/>
  <c r="I34" i="67"/>
  <c r="E40" i="67"/>
  <c r="E39" i="67"/>
  <c r="E38" i="67"/>
  <c r="E36" i="67"/>
  <c r="E35" i="67"/>
  <c r="E34" i="67"/>
  <c r="I31" i="67"/>
  <c r="I30" i="67"/>
  <c r="I29" i="67"/>
  <c r="E31" i="67"/>
  <c r="E30" i="67"/>
  <c r="E29" i="67"/>
  <c r="I27" i="67"/>
  <c r="I26" i="67"/>
  <c r="I25" i="67"/>
  <c r="E27" i="67"/>
  <c r="E26" i="67"/>
  <c r="E25" i="67"/>
  <c r="I23" i="67"/>
  <c r="I22" i="67"/>
  <c r="I21" i="67"/>
  <c r="E23" i="67"/>
  <c r="E22" i="67"/>
  <c r="E21" i="67"/>
  <c r="I19" i="67"/>
  <c r="I18" i="67"/>
  <c r="I17" i="67"/>
  <c r="E18" i="67"/>
  <c r="E19" i="67"/>
  <c r="F14" i="67"/>
  <c r="G14" i="67"/>
  <c r="J14" i="67"/>
  <c r="K14" i="67"/>
  <c r="I28" i="111"/>
  <c r="I29" i="111"/>
  <c r="E28" i="111"/>
  <c r="E29" i="111"/>
  <c r="E44" i="110"/>
  <c r="E45" i="110"/>
  <c r="E40" i="110"/>
  <c r="E41" i="110"/>
  <c r="I44" i="110"/>
  <c r="I45" i="110"/>
  <c r="I40" i="110"/>
  <c r="I41" i="110"/>
  <c r="I66" i="109"/>
  <c r="I65" i="109"/>
  <c r="I64" i="109"/>
  <c r="I62" i="109"/>
  <c r="I61" i="109"/>
  <c r="I60" i="109"/>
  <c r="E66" i="109"/>
  <c r="E65" i="109"/>
  <c r="E64" i="109"/>
  <c r="E61" i="109"/>
  <c r="E62" i="109"/>
  <c r="E14" i="110"/>
  <c r="E15" i="110"/>
  <c r="I14" i="110"/>
  <c r="I15" i="110"/>
  <c r="E71" i="109"/>
  <c r="E70" i="109"/>
  <c r="I70" i="109"/>
  <c r="I71" i="109"/>
  <c r="I54" i="110"/>
  <c r="I53" i="110"/>
  <c r="I52" i="110"/>
  <c r="I50" i="110"/>
  <c r="I49" i="110"/>
  <c r="I48" i="110"/>
  <c r="E54" i="110"/>
  <c r="E53" i="110"/>
  <c r="E52" i="110"/>
  <c r="E49" i="110"/>
  <c r="E50" i="110"/>
  <c r="I63" i="110"/>
  <c r="I62" i="110"/>
  <c r="I61" i="110"/>
  <c r="I59" i="110"/>
  <c r="I58" i="110"/>
  <c r="I57" i="110"/>
  <c r="E63" i="110"/>
  <c r="E62" i="110"/>
  <c r="E61" i="110"/>
  <c r="E58" i="110"/>
  <c r="E59" i="110"/>
  <c r="E19" i="69"/>
  <c r="E18" i="69"/>
  <c r="E17" i="69"/>
  <c r="I19" i="69"/>
  <c r="I18" i="69"/>
  <c r="I17" i="69"/>
  <c r="I15" i="69"/>
  <c r="I14" i="69"/>
  <c r="I13" i="69"/>
  <c r="E14" i="69"/>
  <c r="E15" i="69"/>
  <c r="E67" i="110"/>
  <c r="E68" i="110"/>
  <c r="I67" i="110"/>
  <c r="I68" i="110"/>
  <c r="I27" i="110"/>
  <c r="I26" i="110"/>
  <c r="I25" i="110"/>
  <c r="I23" i="110"/>
  <c r="I22" i="110"/>
  <c r="I21" i="110"/>
  <c r="I19" i="110"/>
  <c r="I18" i="110"/>
  <c r="I17" i="110"/>
  <c r="E27" i="110"/>
  <c r="E26" i="110"/>
  <c r="E25" i="110"/>
  <c r="E23" i="110"/>
  <c r="E22" i="110"/>
  <c r="E21" i="110"/>
  <c r="E19" i="110"/>
  <c r="E18" i="110"/>
  <c r="I49" i="69"/>
  <c r="I48" i="69"/>
  <c r="I47" i="69"/>
  <c r="I45" i="69"/>
  <c r="I44" i="69"/>
  <c r="I43" i="69"/>
  <c r="I41" i="69"/>
  <c r="I40" i="69"/>
  <c r="I39" i="69"/>
  <c r="E49" i="69"/>
  <c r="E48" i="69"/>
  <c r="E47" i="69"/>
  <c r="E45" i="69"/>
  <c r="E44" i="69"/>
  <c r="E43" i="69"/>
  <c r="E40" i="69"/>
  <c r="E41" i="69"/>
  <c r="I40" i="109"/>
  <c r="I39" i="109"/>
  <c r="I38" i="109"/>
  <c r="I36" i="109"/>
  <c r="I35" i="109"/>
  <c r="I34" i="109"/>
  <c r="E40" i="109"/>
  <c r="E39" i="109"/>
  <c r="E38" i="109"/>
  <c r="E35" i="109"/>
  <c r="E36" i="109"/>
  <c r="I36" i="69"/>
  <c r="I35" i="69"/>
  <c r="I34" i="69"/>
  <c r="I32" i="69"/>
  <c r="I31" i="69"/>
  <c r="I30" i="69"/>
  <c r="I28" i="69"/>
  <c r="I27" i="69"/>
  <c r="I26" i="69"/>
  <c r="I24" i="69"/>
  <c r="I23" i="69"/>
  <c r="I22" i="69"/>
  <c r="E36" i="69"/>
  <c r="E35" i="69"/>
  <c r="E34" i="69"/>
  <c r="E32" i="69"/>
  <c r="E31" i="69"/>
  <c r="E30" i="69"/>
  <c r="E28" i="69"/>
  <c r="E27" i="69"/>
  <c r="E26" i="69"/>
  <c r="E23" i="69"/>
  <c r="E24" i="69"/>
  <c r="I36" i="110"/>
  <c r="I35" i="110"/>
  <c r="I34" i="110"/>
  <c r="I32" i="110"/>
  <c r="I31" i="110"/>
  <c r="I30" i="110"/>
  <c r="E36" i="110"/>
  <c r="E35" i="110"/>
  <c r="E34" i="110"/>
  <c r="E31" i="110"/>
  <c r="E32" i="110"/>
  <c r="I24" i="111"/>
  <c r="I23" i="111"/>
  <c r="I22" i="111"/>
  <c r="I20" i="111"/>
  <c r="I19" i="111"/>
  <c r="I18" i="111"/>
  <c r="I15" i="111"/>
  <c r="I16" i="111"/>
  <c r="E24" i="111"/>
  <c r="E23" i="111"/>
  <c r="E22" i="111"/>
  <c r="E20" i="111"/>
  <c r="E19" i="111"/>
  <c r="E18" i="111"/>
  <c r="E15" i="111"/>
  <c r="E16" i="111"/>
  <c r="I66" i="69"/>
  <c r="I65" i="69"/>
  <c r="I64" i="69"/>
  <c r="E66" i="69"/>
  <c r="E65" i="69"/>
  <c r="E64" i="69"/>
  <c r="I62" i="69"/>
  <c r="I61" i="69"/>
  <c r="I60" i="69"/>
  <c r="E62" i="69"/>
  <c r="E61" i="69"/>
  <c r="E60" i="69"/>
  <c r="I58" i="69"/>
  <c r="I57" i="69"/>
  <c r="I56" i="69"/>
  <c r="E58" i="69"/>
  <c r="E57" i="69"/>
  <c r="E56" i="69"/>
  <c r="I54" i="69"/>
  <c r="I53" i="69"/>
  <c r="I52" i="69"/>
  <c r="E53" i="69"/>
  <c r="E54" i="69"/>
  <c r="I31" i="109"/>
  <c r="I30" i="109"/>
  <c r="I29" i="109"/>
  <c r="I27" i="109"/>
  <c r="I26" i="109"/>
  <c r="I25" i="109"/>
  <c r="I23" i="109"/>
  <c r="I22" i="109"/>
  <c r="I21" i="109"/>
  <c r="I19" i="109"/>
  <c r="I18" i="109"/>
  <c r="I17" i="109"/>
  <c r="E27" i="109"/>
  <c r="E26" i="109"/>
  <c r="E25" i="109"/>
  <c r="E31" i="109"/>
  <c r="E30" i="109"/>
  <c r="E29" i="109"/>
  <c r="E18" i="109"/>
  <c r="E19" i="109"/>
  <c r="I57" i="109"/>
  <c r="I56" i="109"/>
  <c r="I55" i="109"/>
  <c r="I53" i="109"/>
  <c r="I52" i="109"/>
  <c r="I51" i="109"/>
  <c r="I49" i="109"/>
  <c r="I48" i="109"/>
  <c r="I47" i="109"/>
  <c r="I45" i="109"/>
  <c r="I44" i="109"/>
  <c r="I43" i="109"/>
  <c r="E57" i="109"/>
  <c r="E56" i="109"/>
  <c r="E55" i="109"/>
  <c r="E53" i="109"/>
  <c r="E52" i="109"/>
  <c r="E51" i="109"/>
  <c r="E49" i="109"/>
  <c r="E48" i="109"/>
  <c r="E47" i="109"/>
  <c r="E44" i="109"/>
  <c r="E45" i="109"/>
  <c r="F14" i="109"/>
  <c r="G14" i="109"/>
  <c r="J14" i="109"/>
  <c r="K14" i="109"/>
  <c r="I14" i="67" l="1"/>
  <c r="E14" i="67"/>
  <c r="E14" i="109"/>
  <c r="I14" i="109"/>
  <c r="I79" i="106" l="1"/>
  <c r="I77" i="106"/>
  <c r="I70" i="106"/>
  <c r="I69" i="106"/>
  <c r="I66" i="106"/>
  <c r="I61" i="106"/>
  <c r="I59" i="106"/>
  <c r="I58" i="106"/>
  <c r="I50" i="106"/>
  <c r="I49" i="106"/>
  <c r="I42" i="106"/>
  <c r="I39" i="106"/>
  <c r="I38" i="106"/>
  <c r="I37" i="106"/>
  <c r="I31" i="106"/>
  <c r="I27" i="106"/>
  <c r="I26" i="106"/>
  <c r="I25" i="106"/>
  <c r="I21" i="106"/>
  <c r="M73" i="108"/>
  <c r="M72" i="108"/>
  <c r="M71" i="108"/>
  <c r="M65" i="108"/>
  <c r="M64" i="108"/>
  <c r="M63" i="108"/>
  <c r="M57" i="108"/>
  <c r="M56" i="108"/>
  <c r="M55" i="108"/>
  <c r="M45" i="108"/>
  <c r="M44" i="108"/>
  <c r="M43" i="108"/>
  <c r="M21" i="108"/>
  <c r="M20" i="108"/>
  <c r="I81" i="108"/>
  <c r="I80" i="108"/>
  <c r="I79" i="108"/>
  <c r="I77" i="108"/>
  <c r="I76" i="108"/>
  <c r="I75" i="108"/>
  <c r="I73" i="108"/>
  <c r="I72" i="108"/>
  <c r="I71" i="108"/>
  <c r="I69" i="108"/>
  <c r="I68" i="108"/>
  <c r="I67" i="108"/>
  <c r="I65" i="108"/>
  <c r="I64" i="108"/>
  <c r="I63" i="108"/>
  <c r="I61" i="108"/>
  <c r="I60" i="108"/>
  <c r="I59" i="108"/>
  <c r="I57" i="108"/>
  <c r="I56" i="108"/>
  <c r="I55" i="108"/>
  <c r="I49" i="108"/>
  <c r="I48" i="108"/>
  <c r="I47" i="108"/>
  <c r="I45" i="108"/>
  <c r="I44" i="108"/>
  <c r="I43" i="108"/>
  <c r="I41" i="108"/>
  <c r="I40" i="108"/>
  <c r="I39" i="108"/>
  <c r="I37" i="108"/>
  <c r="I36" i="108"/>
  <c r="I35" i="108"/>
  <c r="I33" i="108"/>
  <c r="I32" i="108"/>
  <c r="I31" i="108"/>
  <c r="I29" i="108"/>
  <c r="I28" i="108"/>
  <c r="I27" i="108"/>
  <c r="I25" i="108"/>
  <c r="I24" i="108"/>
  <c r="I23" i="108"/>
  <c r="I21" i="108"/>
  <c r="I20" i="108"/>
  <c r="I19" i="108"/>
  <c r="E73" i="108"/>
  <c r="E72" i="108"/>
  <c r="E71" i="108"/>
  <c r="E69" i="108"/>
  <c r="E68" i="108"/>
  <c r="E67" i="108"/>
  <c r="E49" i="108"/>
  <c r="E48" i="108"/>
  <c r="E47" i="108"/>
  <c r="E45" i="108"/>
  <c r="E44" i="108"/>
  <c r="E43" i="108"/>
  <c r="E29" i="108"/>
  <c r="E27" i="108"/>
  <c r="E21" i="108"/>
  <c r="E20" i="108"/>
  <c r="E19" i="108"/>
  <c r="I75" i="107"/>
  <c r="I74" i="107"/>
  <c r="I73" i="107"/>
  <c r="I71" i="107"/>
  <c r="I70" i="107"/>
  <c r="I69" i="107"/>
  <c r="I67" i="107"/>
  <c r="I66" i="107"/>
  <c r="I65" i="107"/>
  <c r="I59" i="107"/>
  <c r="I58" i="107"/>
  <c r="I57" i="107"/>
  <c r="I51" i="107"/>
  <c r="I50" i="107"/>
  <c r="I49" i="107"/>
  <c r="I47" i="107"/>
  <c r="I46" i="107"/>
  <c r="I45" i="107"/>
  <c r="I39" i="107"/>
  <c r="I38" i="107"/>
  <c r="I37" i="107"/>
  <c r="I35" i="107"/>
  <c r="I34" i="107"/>
  <c r="I33" i="107"/>
  <c r="I31" i="107"/>
  <c r="I30" i="107"/>
  <c r="I29" i="107"/>
  <c r="I27" i="107"/>
  <c r="I26" i="107"/>
  <c r="I25" i="107"/>
  <c r="I23" i="107"/>
  <c r="I22" i="107"/>
  <c r="I21" i="107"/>
  <c r="E75" i="107"/>
  <c r="E74" i="107"/>
  <c r="E73" i="107"/>
  <c r="E63" i="107"/>
  <c r="E62" i="107"/>
  <c r="E61" i="107"/>
  <c r="E59" i="107"/>
  <c r="E58" i="107"/>
  <c r="E57" i="107"/>
  <c r="E55" i="107"/>
  <c r="E54" i="107"/>
  <c r="E53" i="107"/>
  <c r="E51" i="107"/>
  <c r="E50" i="107"/>
  <c r="E49" i="107"/>
  <c r="E47" i="107"/>
  <c r="E46" i="107"/>
  <c r="E45" i="107"/>
  <c r="E43" i="107"/>
  <c r="E42" i="107"/>
  <c r="E41" i="107"/>
  <c r="E39" i="107"/>
  <c r="E38" i="107"/>
  <c r="E37" i="107"/>
  <c r="E35" i="107"/>
  <c r="E34" i="107"/>
  <c r="E33" i="107"/>
  <c r="E31" i="107"/>
  <c r="E30" i="107"/>
  <c r="E29" i="107"/>
  <c r="E27" i="107"/>
  <c r="E26" i="107"/>
  <c r="E25" i="107"/>
  <c r="E23" i="107"/>
  <c r="E22" i="107"/>
  <c r="E21" i="107"/>
  <c r="M79" i="106"/>
  <c r="M78" i="106"/>
  <c r="M77" i="106"/>
  <c r="M75" i="106"/>
  <c r="M74" i="106"/>
  <c r="M73" i="106"/>
  <c r="M71" i="106"/>
  <c r="M70" i="106"/>
  <c r="M69" i="106"/>
  <c r="M67" i="106"/>
  <c r="M66" i="106"/>
  <c r="M65" i="106"/>
  <c r="M63" i="106"/>
  <c r="M62" i="106"/>
  <c r="M61" i="106"/>
  <c r="M59" i="106"/>
  <c r="M58" i="106"/>
  <c r="M57" i="106"/>
  <c r="M51" i="106"/>
  <c r="M50" i="106"/>
  <c r="M49" i="106"/>
  <c r="M47" i="106"/>
  <c r="M46" i="106"/>
  <c r="M45" i="106"/>
  <c r="M43" i="106"/>
  <c r="M42" i="106"/>
  <c r="M41" i="106"/>
  <c r="M39" i="106"/>
  <c r="M38" i="106"/>
  <c r="M37" i="106"/>
  <c r="M35" i="106"/>
  <c r="M33" i="106"/>
  <c r="M31" i="106"/>
  <c r="M30" i="106"/>
  <c r="M29" i="106"/>
  <c r="M27" i="106"/>
  <c r="M26" i="106"/>
  <c r="M25" i="106"/>
  <c r="M23" i="106"/>
  <c r="M22" i="106"/>
  <c r="M21" i="106"/>
  <c r="I78" i="106"/>
  <c r="I74" i="106"/>
  <c r="I73" i="106"/>
  <c r="I71" i="106"/>
  <c r="I67" i="106"/>
  <c r="I63" i="106"/>
  <c r="I62" i="106"/>
  <c r="I57" i="106"/>
  <c r="I51" i="106"/>
  <c r="I46" i="106"/>
  <c r="I45" i="106"/>
  <c r="I41" i="106"/>
  <c r="I35" i="106"/>
  <c r="I30" i="106"/>
  <c r="I29" i="106"/>
  <c r="I23" i="106"/>
  <c r="E75" i="106"/>
  <c r="E74" i="106"/>
  <c r="E73" i="106"/>
  <c r="E71" i="106"/>
  <c r="E70" i="106"/>
  <c r="E69" i="106"/>
  <c r="E67" i="106"/>
  <c r="E66" i="106"/>
  <c r="E65" i="106"/>
  <c r="E63" i="106"/>
  <c r="E62" i="106"/>
  <c r="E61" i="106"/>
  <c r="E59" i="106"/>
  <c r="E58" i="106"/>
  <c r="E57" i="106"/>
  <c r="E51" i="106"/>
  <c r="E50" i="106"/>
  <c r="E49" i="106"/>
  <c r="E47" i="106"/>
  <c r="E46" i="106"/>
  <c r="E45" i="106"/>
  <c r="E43" i="106"/>
  <c r="E42" i="106"/>
  <c r="E41" i="106"/>
  <c r="E39" i="106"/>
  <c r="E38" i="106"/>
  <c r="E37" i="106"/>
  <c r="E31" i="106"/>
  <c r="E30" i="106"/>
  <c r="E29" i="106"/>
  <c r="E27" i="106"/>
  <c r="E26" i="106"/>
  <c r="E25" i="106"/>
  <c r="E23" i="106"/>
  <c r="E22" i="106"/>
  <c r="E21" i="106"/>
  <c r="M77" i="105"/>
  <c r="M76" i="105"/>
  <c r="M75" i="105"/>
  <c r="M73" i="105"/>
  <c r="M72" i="105"/>
  <c r="M71" i="105"/>
  <c r="M69" i="105"/>
  <c r="M68" i="105"/>
  <c r="M67" i="105"/>
  <c r="M65" i="105"/>
  <c r="M64" i="105"/>
  <c r="M63" i="105"/>
  <c r="M61" i="105"/>
  <c r="M60" i="105"/>
  <c r="M59" i="105"/>
  <c r="M57" i="105"/>
  <c r="M56" i="105"/>
  <c r="M55" i="105"/>
  <c r="M49" i="105"/>
  <c r="M48" i="105"/>
  <c r="M47" i="105"/>
  <c r="M45" i="105"/>
  <c r="M44" i="105"/>
  <c r="M43" i="105"/>
  <c r="M37" i="105"/>
  <c r="M36" i="105"/>
  <c r="M35" i="105"/>
  <c r="M25" i="105"/>
  <c r="M24" i="105"/>
  <c r="M23" i="105"/>
  <c r="M21" i="105"/>
  <c r="M20" i="105"/>
  <c r="M19" i="105"/>
  <c r="I75" i="105"/>
  <c r="I69" i="105"/>
  <c r="I65" i="105"/>
  <c r="I64" i="105"/>
  <c r="I35" i="105"/>
  <c r="I28" i="105"/>
  <c r="I19" i="105"/>
  <c r="E81" i="105"/>
  <c r="E80" i="105"/>
  <c r="E79" i="105"/>
  <c r="E77" i="105"/>
  <c r="E76" i="105"/>
  <c r="E75" i="105"/>
  <c r="E73" i="105"/>
  <c r="E72" i="105"/>
  <c r="E71" i="105"/>
  <c r="E69" i="105"/>
  <c r="E68" i="105"/>
  <c r="E67" i="105"/>
  <c r="E65" i="105"/>
  <c r="E64" i="105"/>
  <c r="E63" i="105"/>
  <c r="E61" i="105"/>
  <c r="E60" i="105"/>
  <c r="E59" i="105"/>
  <c r="E57" i="105"/>
  <c r="E56" i="105"/>
  <c r="E55" i="105"/>
  <c r="E53" i="105"/>
  <c r="E52" i="105"/>
  <c r="E51" i="105"/>
  <c r="E49" i="105"/>
  <c r="E48" i="105"/>
  <c r="E47" i="105"/>
  <c r="E45" i="105"/>
  <c r="E44" i="105"/>
  <c r="E43" i="105"/>
  <c r="E41" i="105"/>
  <c r="E40" i="105"/>
  <c r="E39" i="105"/>
  <c r="E37" i="105"/>
  <c r="E36" i="105"/>
  <c r="E35" i="105"/>
  <c r="E33" i="105"/>
  <c r="E32" i="105"/>
  <c r="E31" i="105"/>
  <c r="E29" i="105"/>
  <c r="E28" i="105"/>
  <c r="E27" i="105"/>
  <c r="E25" i="105"/>
  <c r="E24" i="105"/>
  <c r="E23" i="105"/>
  <c r="E20" i="105"/>
  <c r="E21" i="105"/>
  <c r="E19" i="105"/>
  <c r="F17" i="108"/>
  <c r="G17" i="108"/>
  <c r="J17" i="108"/>
  <c r="K17" i="108"/>
  <c r="N17" i="108"/>
  <c r="O17" i="108"/>
  <c r="F19" i="107"/>
  <c r="G19" i="107"/>
  <c r="J19" i="107"/>
  <c r="K19" i="107"/>
  <c r="G19" i="106"/>
  <c r="N19" i="106"/>
  <c r="O19" i="106"/>
  <c r="E17" i="105"/>
  <c r="F17" i="105"/>
  <c r="G17" i="105"/>
  <c r="N17" i="105"/>
  <c r="O17" i="105"/>
  <c r="E17" i="23"/>
  <c r="F17" i="23"/>
  <c r="G17" i="23"/>
  <c r="I17" i="23"/>
  <c r="J17" i="23"/>
  <c r="K17" i="23"/>
  <c r="M17" i="23"/>
  <c r="N17" i="23"/>
  <c r="O17" i="23"/>
  <c r="F19" i="100"/>
  <c r="G19" i="100"/>
  <c r="J19" i="100"/>
  <c r="K19" i="100"/>
  <c r="L79" i="99"/>
  <c r="K79" i="99"/>
  <c r="J79" i="99"/>
  <c r="I79" i="99" s="1"/>
  <c r="L78" i="99"/>
  <c r="K78" i="99"/>
  <c r="J78" i="99"/>
  <c r="L77" i="99"/>
  <c r="K77" i="99"/>
  <c r="J77" i="99"/>
  <c r="L75" i="99"/>
  <c r="K75" i="99"/>
  <c r="J75" i="99"/>
  <c r="L74" i="99"/>
  <c r="K74" i="99"/>
  <c r="J74" i="99"/>
  <c r="L73" i="99"/>
  <c r="K73" i="99"/>
  <c r="I73" i="99" s="1"/>
  <c r="J73" i="99"/>
  <c r="L71" i="99"/>
  <c r="K71" i="99"/>
  <c r="J71" i="99"/>
  <c r="L70" i="99"/>
  <c r="K70" i="99"/>
  <c r="J70" i="99"/>
  <c r="L69" i="99"/>
  <c r="K69" i="99"/>
  <c r="J69" i="99"/>
  <c r="I69" i="99" s="1"/>
  <c r="L67" i="99"/>
  <c r="K67" i="99"/>
  <c r="J67" i="99"/>
  <c r="L66" i="99"/>
  <c r="K66" i="99"/>
  <c r="J66" i="99"/>
  <c r="L65" i="99"/>
  <c r="K65" i="99"/>
  <c r="J65" i="99"/>
  <c r="L63" i="99"/>
  <c r="K63" i="99"/>
  <c r="J63" i="99"/>
  <c r="L62" i="99"/>
  <c r="K62" i="99"/>
  <c r="J62" i="99"/>
  <c r="L61" i="99"/>
  <c r="K61" i="99"/>
  <c r="J61" i="99"/>
  <c r="L59" i="99"/>
  <c r="K59" i="99"/>
  <c r="J59" i="99"/>
  <c r="L58" i="99"/>
  <c r="K58" i="99"/>
  <c r="J58" i="99"/>
  <c r="I58" i="99" s="1"/>
  <c r="L57" i="99"/>
  <c r="K57" i="99"/>
  <c r="I57" i="99" s="1"/>
  <c r="J57" i="99"/>
  <c r="L55" i="99"/>
  <c r="K55" i="99"/>
  <c r="J55" i="99"/>
  <c r="L54" i="99"/>
  <c r="K54" i="99"/>
  <c r="J54" i="99"/>
  <c r="L53" i="99"/>
  <c r="K53" i="99"/>
  <c r="J53" i="99"/>
  <c r="I53" i="99" s="1"/>
  <c r="L51" i="99"/>
  <c r="K51" i="99"/>
  <c r="J51" i="99"/>
  <c r="L50" i="99"/>
  <c r="K50" i="99"/>
  <c r="J50" i="99"/>
  <c r="I50" i="99" s="1"/>
  <c r="L49" i="99"/>
  <c r="K49" i="99"/>
  <c r="J49" i="99"/>
  <c r="L47" i="99"/>
  <c r="K47" i="99"/>
  <c r="J47" i="99"/>
  <c r="L46" i="99"/>
  <c r="K46" i="99"/>
  <c r="I46" i="99" s="1"/>
  <c r="J46" i="99"/>
  <c r="L45" i="99"/>
  <c r="K45" i="99"/>
  <c r="J45" i="99"/>
  <c r="L43" i="99"/>
  <c r="K43" i="99"/>
  <c r="J43" i="99"/>
  <c r="L42" i="99"/>
  <c r="K42" i="99"/>
  <c r="J42" i="99"/>
  <c r="L41" i="99"/>
  <c r="K41" i="99"/>
  <c r="J41" i="99"/>
  <c r="L39" i="99"/>
  <c r="K39" i="99"/>
  <c r="J39" i="99"/>
  <c r="I39" i="99" s="1"/>
  <c r="L38" i="99"/>
  <c r="K38" i="99"/>
  <c r="J38" i="99"/>
  <c r="L37" i="99"/>
  <c r="K37" i="99"/>
  <c r="J37" i="99"/>
  <c r="I37" i="99" s="1"/>
  <c r="L35" i="99"/>
  <c r="K35" i="99"/>
  <c r="I35" i="99" s="1"/>
  <c r="J35" i="99"/>
  <c r="L34" i="99"/>
  <c r="K34" i="99"/>
  <c r="J34" i="99"/>
  <c r="L33" i="99"/>
  <c r="K33" i="99"/>
  <c r="J33" i="99"/>
  <c r="L31" i="99"/>
  <c r="K31" i="99"/>
  <c r="J31" i="99"/>
  <c r="I31" i="99" s="1"/>
  <c r="L30" i="99"/>
  <c r="K30" i="99"/>
  <c r="J30" i="99"/>
  <c r="L29" i="99"/>
  <c r="K29" i="99"/>
  <c r="J29" i="99"/>
  <c r="I29" i="99" s="1"/>
  <c r="L27" i="99"/>
  <c r="K27" i="99"/>
  <c r="J27" i="99"/>
  <c r="L26" i="99"/>
  <c r="K26" i="99"/>
  <c r="J26" i="99"/>
  <c r="I26" i="99" s="1"/>
  <c r="L25" i="99"/>
  <c r="K25" i="99"/>
  <c r="I25" i="99" s="1"/>
  <c r="J25" i="99"/>
  <c r="K21" i="99"/>
  <c r="L21" i="99"/>
  <c r="K22" i="99"/>
  <c r="L22" i="99"/>
  <c r="K23" i="99"/>
  <c r="I23" i="99" s="1"/>
  <c r="L23" i="99"/>
  <c r="J22" i="99"/>
  <c r="J23" i="99"/>
  <c r="J21" i="99"/>
  <c r="I21" i="99" s="1"/>
  <c r="M73" i="23"/>
  <c r="M72" i="23"/>
  <c r="M71" i="23"/>
  <c r="M65" i="23"/>
  <c r="M64" i="23"/>
  <c r="M63" i="23"/>
  <c r="M57" i="23"/>
  <c r="M56" i="23"/>
  <c r="M55" i="23"/>
  <c r="M45" i="23"/>
  <c r="M44" i="23"/>
  <c r="M43" i="23"/>
  <c r="M21" i="23"/>
  <c r="M20" i="23"/>
  <c r="M19" i="23"/>
  <c r="I81" i="23"/>
  <c r="I80" i="23"/>
  <c r="I79" i="23"/>
  <c r="I77" i="23"/>
  <c r="I76" i="23"/>
  <c r="I75" i="23"/>
  <c r="I73" i="23"/>
  <c r="I72" i="23"/>
  <c r="I71" i="23"/>
  <c r="I69" i="23"/>
  <c r="I68" i="23"/>
  <c r="I67" i="23"/>
  <c r="I65" i="23"/>
  <c r="I64" i="23"/>
  <c r="I63" i="23"/>
  <c r="I61" i="23"/>
  <c r="I60" i="23"/>
  <c r="I59" i="23"/>
  <c r="I57" i="23"/>
  <c r="I56" i="23"/>
  <c r="I55" i="23"/>
  <c r="I49" i="23"/>
  <c r="I48" i="23"/>
  <c r="I47" i="23"/>
  <c r="I45" i="23"/>
  <c r="I44" i="23"/>
  <c r="I43" i="23"/>
  <c r="I41" i="23"/>
  <c r="I40" i="23"/>
  <c r="I39" i="23"/>
  <c r="I37" i="23"/>
  <c r="I36" i="23"/>
  <c r="I35" i="23"/>
  <c r="I33" i="23"/>
  <c r="I32" i="23"/>
  <c r="I31" i="23"/>
  <c r="I29" i="23"/>
  <c r="I28" i="23"/>
  <c r="I27" i="23"/>
  <c r="I25" i="23"/>
  <c r="I24" i="23"/>
  <c r="I23" i="23"/>
  <c r="I21" i="23"/>
  <c r="I20" i="23"/>
  <c r="I19" i="23"/>
  <c r="E73" i="23"/>
  <c r="E72" i="23"/>
  <c r="E71" i="23"/>
  <c r="E69" i="23"/>
  <c r="E68" i="23"/>
  <c r="E67" i="23"/>
  <c r="E49" i="23"/>
  <c r="E48" i="23"/>
  <c r="E47" i="23"/>
  <c r="E45" i="23"/>
  <c r="E44" i="23"/>
  <c r="E43" i="23"/>
  <c r="E29" i="23"/>
  <c r="E28" i="23"/>
  <c r="E27" i="23"/>
  <c r="E21" i="23"/>
  <c r="E20" i="23"/>
  <c r="E19" i="23"/>
  <c r="I75" i="100"/>
  <c r="I74" i="100"/>
  <c r="I73" i="100"/>
  <c r="I71" i="100"/>
  <c r="I70" i="100"/>
  <c r="I69" i="100"/>
  <c r="I67" i="100"/>
  <c r="I66" i="100"/>
  <c r="I65" i="100"/>
  <c r="I59" i="100"/>
  <c r="I58" i="100"/>
  <c r="I57" i="100"/>
  <c r="I51" i="100"/>
  <c r="I50" i="100"/>
  <c r="I49" i="100"/>
  <c r="I47" i="100"/>
  <c r="I46" i="100"/>
  <c r="I45" i="100"/>
  <c r="I39" i="100"/>
  <c r="I38" i="100"/>
  <c r="I37" i="100"/>
  <c r="I35" i="100"/>
  <c r="I34" i="100"/>
  <c r="I33" i="100"/>
  <c r="I31" i="100"/>
  <c r="I30" i="100"/>
  <c r="I29" i="100"/>
  <c r="I27" i="100"/>
  <c r="I26" i="100"/>
  <c r="I25" i="100"/>
  <c r="I23" i="100"/>
  <c r="I19" i="100" s="1"/>
  <c r="I22" i="100"/>
  <c r="I21" i="100"/>
  <c r="E75" i="100"/>
  <c r="E74" i="100"/>
  <c r="E73" i="100"/>
  <c r="E71" i="100"/>
  <c r="E63" i="100"/>
  <c r="E62" i="100"/>
  <c r="E61" i="100"/>
  <c r="E59" i="100"/>
  <c r="E58" i="100"/>
  <c r="E57" i="100"/>
  <c r="E55" i="100"/>
  <c r="E54" i="100"/>
  <c r="E53" i="100"/>
  <c r="E51" i="100"/>
  <c r="E50" i="100"/>
  <c r="E49" i="100"/>
  <c r="E47" i="100"/>
  <c r="E46" i="100"/>
  <c r="E45" i="100"/>
  <c r="E43" i="100"/>
  <c r="E42" i="100"/>
  <c r="E41" i="100"/>
  <c r="E39" i="100"/>
  <c r="E38" i="100"/>
  <c r="E37" i="100"/>
  <c r="E35" i="100"/>
  <c r="E34" i="100"/>
  <c r="E33" i="100"/>
  <c r="E31" i="100"/>
  <c r="E30" i="100"/>
  <c r="E29" i="100"/>
  <c r="E27" i="100"/>
  <c r="E26" i="100"/>
  <c r="E25" i="100"/>
  <c r="E23" i="100"/>
  <c r="E19" i="100" s="1"/>
  <c r="E22" i="100"/>
  <c r="E21" i="100"/>
  <c r="M79" i="99"/>
  <c r="M78" i="99"/>
  <c r="M77" i="99"/>
  <c r="M75" i="99"/>
  <c r="M74" i="99"/>
  <c r="M73" i="99"/>
  <c r="M71" i="99"/>
  <c r="M70" i="99"/>
  <c r="M69" i="99"/>
  <c r="M67" i="99"/>
  <c r="M66" i="99"/>
  <c r="M65" i="99"/>
  <c r="M63" i="99"/>
  <c r="M62" i="99"/>
  <c r="M61" i="99"/>
  <c r="M59" i="99"/>
  <c r="M58" i="99"/>
  <c r="M57" i="99"/>
  <c r="M51" i="99"/>
  <c r="M50" i="99"/>
  <c r="M49" i="99"/>
  <c r="M47" i="99"/>
  <c r="M46" i="99"/>
  <c r="M45" i="99"/>
  <c r="M43" i="99"/>
  <c r="M42" i="99"/>
  <c r="M41" i="99"/>
  <c r="M39" i="99"/>
  <c r="M38" i="99"/>
  <c r="M37" i="99"/>
  <c r="M35" i="99"/>
  <c r="M34" i="99"/>
  <c r="M33" i="99"/>
  <c r="M31" i="99"/>
  <c r="M30" i="99"/>
  <c r="M29" i="99"/>
  <c r="M27" i="99"/>
  <c r="M26" i="99"/>
  <c r="M25" i="99"/>
  <c r="M23" i="99"/>
  <c r="M22" i="99"/>
  <c r="M21" i="99"/>
  <c r="I74" i="99"/>
  <c r="I51" i="99"/>
  <c r="E75" i="99"/>
  <c r="E74" i="99"/>
  <c r="E73" i="99"/>
  <c r="E71" i="99"/>
  <c r="E70" i="99"/>
  <c r="E69" i="99"/>
  <c r="E67" i="99"/>
  <c r="E66" i="99"/>
  <c r="E65" i="99"/>
  <c r="E63" i="99"/>
  <c r="E62" i="99"/>
  <c r="E61" i="99"/>
  <c r="E59" i="99"/>
  <c r="E58" i="99"/>
  <c r="E57" i="99"/>
  <c r="E51" i="99"/>
  <c r="E50" i="99"/>
  <c r="E49" i="99"/>
  <c r="E47" i="99"/>
  <c r="E46" i="99"/>
  <c r="E45" i="99"/>
  <c r="E43" i="99"/>
  <c r="E42" i="99"/>
  <c r="E41" i="99"/>
  <c r="E39" i="99"/>
  <c r="E38" i="99"/>
  <c r="E37" i="99"/>
  <c r="E31" i="99"/>
  <c r="E30" i="99"/>
  <c r="E29" i="99"/>
  <c r="E27" i="99"/>
  <c r="E26" i="99"/>
  <c r="E25" i="99"/>
  <c r="E23" i="99"/>
  <c r="E22" i="99"/>
  <c r="M77" i="22"/>
  <c r="M76" i="22"/>
  <c r="M75" i="22"/>
  <c r="M73" i="22"/>
  <c r="M72" i="22"/>
  <c r="M71" i="22"/>
  <c r="M69" i="22"/>
  <c r="M68" i="22"/>
  <c r="M67" i="22"/>
  <c r="M65" i="22"/>
  <c r="M64" i="22"/>
  <c r="M63" i="22"/>
  <c r="M61" i="22"/>
  <c r="M60" i="22"/>
  <c r="M59" i="22"/>
  <c r="M57" i="22"/>
  <c r="M56" i="22"/>
  <c r="M55" i="22"/>
  <c r="M49" i="22"/>
  <c r="M48" i="22"/>
  <c r="M47" i="22"/>
  <c r="M45" i="22"/>
  <c r="M44" i="22"/>
  <c r="M43" i="22"/>
  <c r="M37" i="22"/>
  <c r="M36" i="22"/>
  <c r="M35" i="22"/>
  <c r="M25" i="22"/>
  <c r="M24" i="22"/>
  <c r="M23" i="22"/>
  <c r="M21" i="22"/>
  <c r="M17" i="22" s="1"/>
  <c r="M20" i="22"/>
  <c r="M19" i="22"/>
  <c r="K77" i="22"/>
  <c r="J77" i="22"/>
  <c r="K76" i="22"/>
  <c r="J76" i="22"/>
  <c r="K75" i="22"/>
  <c r="J75" i="22"/>
  <c r="K73" i="22"/>
  <c r="J73" i="22"/>
  <c r="K72" i="22"/>
  <c r="J72" i="22"/>
  <c r="I72" i="22" s="1"/>
  <c r="K71" i="22"/>
  <c r="J71" i="22"/>
  <c r="K69" i="22"/>
  <c r="J69" i="22"/>
  <c r="I69" i="22" s="1"/>
  <c r="K68" i="22"/>
  <c r="J68" i="22"/>
  <c r="K67" i="22"/>
  <c r="J67" i="22"/>
  <c r="I67" i="22" s="1"/>
  <c r="K65" i="22"/>
  <c r="J65" i="22"/>
  <c r="K64" i="22"/>
  <c r="J64" i="22"/>
  <c r="K63" i="22"/>
  <c r="J63" i="22"/>
  <c r="K61" i="22"/>
  <c r="J61" i="22"/>
  <c r="K60" i="22"/>
  <c r="J60" i="22"/>
  <c r="K59" i="22"/>
  <c r="J59" i="22"/>
  <c r="K57" i="22"/>
  <c r="J57" i="22"/>
  <c r="K56" i="22"/>
  <c r="J56" i="22"/>
  <c r="I56" i="22" s="1"/>
  <c r="K55" i="22"/>
  <c r="J55" i="22"/>
  <c r="K49" i="22"/>
  <c r="J49" i="22"/>
  <c r="I49" i="22" s="1"/>
  <c r="K48" i="22"/>
  <c r="J48" i="22"/>
  <c r="K47" i="22"/>
  <c r="J47" i="22"/>
  <c r="I47" i="22" s="1"/>
  <c r="K45" i="22"/>
  <c r="J45" i="22"/>
  <c r="K44" i="22"/>
  <c r="J44" i="22"/>
  <c r="K43" i="22"/>
  <c r="J43" i="22"/>
  <c r="K41" i="22"/>
  <c r="J41" i="22"/>
  <c r="I41" i="22" s="1"/>
  <c r="K40" i="22"/>
  <c r="J40" i="22"/>
  <c r="I40" i="22" s="1"/>
  <c r="K39" i="22"/>
  <c r="J39" i="22"/>
  <c r="I39" i="22" s="1"/>
  <c r="K37" i="22"/>
  <c r="J37" i="22"/>
  <c r="I37" i="22" s="1"/>
  <c r="K36" i="22"/>
  <c r="J36" i="22"/>
  <c r="I36" i="22" s="1"/>
  <c r="K35" i="22"/>
  <c r="J35" i="22"/>
  <c r="K29" i="22"/>
  <c r="J29" i="22"/>
  <c r="I29" i="22" s="1"/>
  <c r="K28" i="22"/>
  <c r="J28" i="22"/>
  <c r="I28" i="22" s="1"/>
  <c r="K27" i="22"/>
  <c r="J27" i="22"/>
  <c r="K25" i="22"/>
  <c r="J25" i="22"/>
  <c r="I25" i="22" s="1"/>
  <c r="K24" i="22"/>
  <c r="J24" i="22"/>
  <c r="K23" i="22"/>
  <c r="J23" i="22"/>
  <c r="J20" i="22"/>
  <c r="K20" i="22"/>
  <c r="J21" i="22"/>
  <c r="K21" i="22"/>
  <c r="K19" i="22"/>
  <c r="J19" i="22"/>
  <c r="E81" i="22"/>
  <c r="E80" i="22"/>
  <c r="E79" i="22"/>
  <c r="E77" i="22"/>
  <c r="E76" i="22"/>
  <c r="E75" i="22"/>
  <c r="E73" i="22"/>
  <c r="E72" i="22"/>
  <c r="E71" i="22"/>
  <c r="E69" i="22"/>
  <c r="E68" i="22"/>
  <c r="E67" i="22"/>
  <c r="E65" i="22"/>
  <c r="E64" i="22"/>
  <c r="E63" i="22"/>
  <c r="E61" i="22"/>
  <c r="E60" i="22"/>
  <c r="E59" i="22"/>
  <c r="E57" i="22"/>
  <c r="E56" i="22"/>
  <c r="E55" i="22"/>
  <c r="E53" i="22"/>
  <c r="E52" i="22"/>
  <c r="E51" i="22"/>
  <c r="E49" i="22"/>
  <c r="E48" i="22"/>
  <c r="E47" i="22"/>
  <c r="E45" i="22"/>
  <c r="E44" i="22"/>
  <c r="E43" i="22"/>
  <c r="E41" i="22"/>
  <c r="E40" i="22"/>
  <c r="E39" i="22"/>
  <c r="E37" i="22"/>
  <c r="E17" i="22" s="1"/>
  <c r="E36" i="22"/>
  <c r="E35" i="22"/>
  <c r="E33" i="22"/>
  <c r="E32" i="22"/>
  <c r="E31" i="22"/>
  <c r="E29" i="22"/>
  <c r="E28" i="22"/>
  <c r="E27" i="22"/>
  <c r="E25" i="22"/>
  <c r="E24" i="22"/>
  <c r="E23" i="22"/>
  <c r="E20" i="22"/>
  <c r="E21" i="22"/>
  <c r="E19" i="22"/>
  <c r="F17" i="22"/>
  <c r="G17" i="22"/>
  <c r="N17" i="22"/>
  <c r="O17" i="22"/>
  <c r="E13" i="21"/>
  <c r="F13" i="21"/>
  <c r="G13" i="21"/>
  <c r="M13" i="20"/>
  <c r="K74" i="20"/>
  <c r="K73" i="20"/>
  <c r="K71" i="20"/>
  <c r="K70" i="20"/>
  <c r="K69" i="20"/>
  <c r="K67" i="20"/>
  <c r="K66" i="20"/>
  <c r="K65" i="20"/>
  <c r="K63" i="20"/>
  <c r="K62" i="20"/>
  <c r="K61" i="20"/>
  <c r="K59" i="20"/>
  <c r="K58" i="20"/>
  <c r="K57" i="20"/>
  <c r="K55" i="20"/>
  <c r="K54" i="20"/>
  <c r="K53" i="20"/>
  <c r="K51" i="20"/>
  <c r="K50" i="20"/>
  <c r="K49" i="20"/>
  <c r="K47" i="20"/>
  <c r="K46" i="20"/>
  <c r="K45" i="20"/>
  <c r="K43" i="20"/>
  <c r="K42" i="20"/>
  <c r="K41" i="20"/>
  <c r="K39" i="20"/>
  <c r="K15" i="20" s="1"/>
  <c r="K38" i="20"/>
  <c r="K37" i="20"/>
  <c r="K35" i="20"/>
  <c r="K34" i="20"/>
  <c r="K33" i="20"/>
  <c r="K31" i="20"/>
  <c r="K30" i="20"/>
  <c r="K29" i="20"/>
  <c r="K27" i="20"/>
  <c r="K26" i="20"/>
  <c r="K25" i="20"/>
  <c r="K23" i="20"/>
  <c r="K22" i="20"/>
  <c r="K21" i="20"/>
  <c r="K18" i="20"/>
  <c r="K19" i="20"/>
  <c r="K17" i="20"/>
  <c r="G75" i="20"/>
  <c r="G74" i="20"/>
  <c r="G73" i="20"/>
  <c r="G71" i="20"/>
  <c r="G70" i="20"/>
  <c r="G69" i="20"/>
  <c r="G67" i="20"/>
  <c r="G66" i="20"/>
  <c r="G65" i="20"/>
  <c r="G63" i="20"/>
  <c r="G62" i="20"/>
  <c r="G61" i="20"/>
  <c r="G59" i="20"/>
  <c r="G58" i="20"/>
  <c r="G57" i="20"/>
  <c r="G55" i="20"/>
  <c r="G54" i="20"/>
  <c r="G53" i="20"/>
  <c r="G47" i="20"/>
  <c r="G46" i="20"/>
  <c r="G45" i="20"/>
  <c r="G43" i="20"/>
  <c r="G42" i="20"/>
  <c r="G41" i="20"/>
  <c r="G39" i="20"/>
  <c r="G38" i="20"/>
  <c r="G37" i="20"/>
  <c r="G35" i="20"/>
  <c r="G34" i="20"/>
  <c r="G33" i="20"/>
  <c r="G31" i="20"/>
  <c r="G27" i="20"/>
  <c r="G26" i="20"/>
  <c r="G25" i="20"/>
  <c r="G23" i="20"/>
  <c r="G22" i="20"/>
  <c r="G21" i="20"/>
  <c r="G18" i="20"/>
  <c r="G19" i="20"/>
  <c r="G17" i="20"/>
  <c r="E15" i="20"/>
  <c r="H15" i="20"/>
  <c r="I15" i="20"/>
  <c r="L15" i="20"/>
  <c r="M15" i="20"/>
  <c r="N15" i="20"/>
  <c r="I36" i="105" l="1"/>
  <c r="I41" i="105"/>
  <c r="I61" i="105"/>
  <c r="I77" i="105"/>
  <c r="I48" i="105"/>
  <c r="I57" i="105"/>
  <c r="I63" i="105"/>
  <c r="I68" i="105"/>
  <c r="I73" i="105"/>
  <c r="I19" i="107"/>
  <c r="I34" i="106"/>
  <c r="I47" i="106"/>
  <c r="I53" i="106"/>
  <c r="I60" i="105"/>
  <c r="I71" i="105"/>
  <c r="I56" i="105"/>
  <c r="I67" i="105"/>
  <c r="I23" i="105"/>
  <c r="I37" i="105"/>
  <c r="I43" i="105"/>
  <c r="E15" i="105"/>
  <c r="I27" i="105"/>
  <c r="I55" i="106"/>
  <c r="I39" i="105"/>
  <c r="M17" i="108"/>
  <c r="I17" i="108"/>
  <c r="E17" i="108"/>
  <c r="E19" i="107"/>
  <c r="I22" i="106"/>
  <c r="K19" i="106"/>
  <c r="I33" i="106"/>
  <c r="I43" i="106"/>
  <c r="I19" i="106" s="1"/>
  <c r="I54" i="106"/>
  <c r="I65" i="106"/>
  <c r="I75" i="106"/>
  <c r="J19" i="106"/>
  <c r="M19" i="106"/>
  <c r="I21" i="105"/>
  <c r="I40" i="105"/>
  <c r="I44" i="105"/>
  <c r="I76" i="105"/>
  <c r="I49" i="105"/>
  <c r="I24" i="105"/>
  <c r="I45" i="105"/>
  <c r="I55" i="105"/>
  <c r="I59" i="105"/>
  <c r="I72" i="105"/>
  <c r="I20" i="105"/>
  <c r="I25" i="105"/>
  <c r="J17" i="105"/>
  <c r="I47" i="105"/>
  <c r="M17" i="105"/>
  <c r="I29" i="105"/>
  <c r="K17" i="105"/>
  <c r="I43" i="22"/>
  <c r="I30" i="99"/>
  <c r="I34" i="99"/>
  <c r="I45" i="99"/>
  <c r="I55" i="99"/>
  <c r="I66" i="99"/>
  <c r="I77" i="99"/>
  <c r="I78" i="99"/>
  <c r="I22" i="99"/>
  <c r="I33" i="99"/>
  <c r="I43" i="99"/>
  <c r="I54" i="99"/>
  <c r="I65" i="99"/>
  <c r="I75" i="99"/>
  <c r="I27" i="22"/>
  <c r="I55" i="22"/>
  <c r="I71" i="22"/>
  <c r="I76" i="22"/>
  <c r="K17" i="22"/>
  <c r="I23" i="22"/>
  <c r="I24" i="22"/>
  <c r="I48" i="22"/>
  <c r="I57" i="22"/>
  <c r="I68" i="22"/>
  <c r="I41" i="99"/>
  <c r="I62" i="99"/>
  <c r="I42" i="99"/>
  <c r="I63" i="99"/>
  <c r="I61" i="99"/>
  <c r="I67" i="99"/>
  <c r="I27" i="99"/>
  <c r="I38" i="99"/>
  <c r="I49" i="99"/>
  <c r="I59" i="99"/>
  <c r="I70" i="99"/>
  <c r="I71" i="99"/>
  <c r="I47" i="99"/>
  <c r="I19" i="22"/>
  <c r="I61" i="22"/>
  <c r="I21" i="22"/>
  <c r="I35" i="22"/>
  <c r="I44" i="22"/>
  <c r="I63" i="22"/>
  <c r="I77" i="22"/>
  <c r="I20" i="22"/>
  <c r="I45" i="22"/>
  <c r="I59" i="22"/>
  <c r="I64" i="22"/>
  <c r="I73" i="22"/>
  <c r="I60" i="22"/>
  <c r="I65" i="22"/>
  <c r="I75" i="22"/>
  <c r="J17" i="22"/>
  <c r="G15" i="20"/>
  <c r="I17" i="105" l="1"/>
  <c r="I17" i="22"/>
  <c r="E33" i="140" l="1"/>
  <c r="E30" i="140"/>
  <c r="E27" i="140"/>
  <c r="E24" i="140"/>
  <c r="E21" i="140"/>
  <c r="E18" i="140"/>
  <c r="E15" i="140"/>
  <c r="E84" i="139"/>
  <c r="E81" i="139"/>
  <c r="E78" i="139"/>
  <c r="E75" i="139"/>
  <c r="E72" i="139"/>
  <c r="E68" i="139"/>
  <c r="E64" i="139"/>
  <c r="E61" i="139"/>
  <c r="E58" i="139"/>
  <c r="E55" i="139"/>
  <c r="E52" i="139"/>
  <c r="E47" i="139"/>
  <c r="E42" i="139"/>
  <c r="E39" i="139"/>
  <c r="E36" i="139"/>
  <c r="E33" i="139"/>
  <c r="E30" i="139"/>
  <c r="E27" i="139"/>
  <c r="E24" i="139"/>
  <c r="E21" i="139"/>
  <c r="E18" i="139"/>
  <c r="E15" i="139"/>
  <c r="E78" i="138"/>
  <c r="E75" i="138"/>
  <c r="E72" i="138"/>
  <c r="E69" i="138"/>
  <c r="E66" i="138"/>
  <c r="E63" i="138"/>
  <c r="E60" i="138"/>
  <c r="E57" i="138"/>
  <c r="E54" i="138"/>
  <c r="E51" i="138"/>
  <c r="E48" i="138"/>
  <c r="E45" i="138"/>
  <c r="E42" i="138"/>
  <c r="E39" i="138"/>
  <c r="E36" i="138"/>
  <c r="E33" i="138"/>
  <c r="E30" i="138"/>
  <c r="E27" i="138"/>
  <c r="E24" i="138"/>
  <c r="E21" i="138"/>
  <c r="E18" i="138"/>
  <c r="E15" i="138"/>
  <c r="E80" i="137"/>
  <c r="E77" i="137"/>
  <c r="E74" i="137"/>
  <c r="E71" i="137"/>
  <c r="E68" i="137"/>
  <c r="E63" i="137"/>
  <c r="E60" i="137"/>
  <c r="E57" i="137"/>
  <c r="E54" i="137"/>
  <c r="E51" i="137"/>
  <c r="E48" i="137"/>
  <c r="E45" i="137"/>
  <c r="E42" i="137"/>
  <c r="E39" i="137"/>
  <c r="E36" i="137"/>
  <c r="E33" i="137"/>
  <c r="E30" i="137"/>
  <c r="E27" i="137"/>
  <c r="E24" i="137"/>
  <c r="E21" i="137"/>
  <c r="E18" i="137"/>
  <c r="E15" i="137"/>
  <c r="E77" i="136"/>
  <c r="E74" i="136"/>
  <c r="E71" i="136"/>
  <c r="E68" i="136"/>
  <c r="E65" i="136"/>
  <c r="E62" i="136"/>
  <c r="E59" i="136"/>
  <c r="E56" i="136"/>
  <c r="E53" i="136"/>
  <c r="E50" i="136"/>
  <c r="E47" i="136"/>
  <c r="E44" i="136"/>
  <c r="E41" i="136"/>
  <c r="E38" i="136"/>
  <c r="E35" i="136"/>
  <c r="E32" i="136"/>
  <c r="E29" i="136"/>
  <c r="E26" i="136"/>
  <c r="E23" i="136"/>
  <c r="E20" i="136"/>
  <c r="E17" i="136"/>
  <c r="E14" i="136"/>
  <c r="G16" i="135"/>
  <c r="F20" i="135"/>
  <c r="F16" i="135" s="1"/>
  <c r="G20" i="135"/>
  <c r="H20" i="135"/>
  <c r="H16" i="135" s="1"/>
  <c r="G20" i="134"/>
  <c r="G16" i="134" s="1"/>
  <c r="H20" i="134"/>
  <c r="H16" i="134" s="1"/>
  <c r="I20" i="134"/>
  <c r="I16" i="134" s="1"/>
  <c r="F24" i="134"/>
  <c r="F28" i="134"/>
  <c r="F33" i="134"/>
  <c r="F38" i="134"/>
  <c r="F42" i="134"/>
  <c r="F54" i="134"/>
  <c r="F50" i="134"/>
  <c r="F46" i="134"/>
  <c r="F20" i="134" l="1"/>
  <c r="F16" i="134" s="1"/>
  <c r="I34" i="62" l="1"/>
  <c r="I74" i="62"/>
  <c r="I34" i="60"/>
  <c r="I74" i="60"/>
  <c r="O16" i="59" l="1"/>
  <c r="N16" i="59"/>
  <c r="K16" i="59"/>
  <c r="J16" i="59"/>
  <c r="G16" i="59"/>
  <c r="F16" i="59"/>
  <c r="M62" i="61"/>
  <c r="M61" i="61"/>
  <c r="M60" i="61"/>
  <c r="M30" i="61"/>
  <c r="M29" i="61"/>
  <c r="M28" i="61"/>
  <c r="M25" i="61"/>
  <c r="M24" i="61"/>
  <c r="M16" i="61" s="1"/>
  <c r="I70" i="61"/>
  <c r="I69" i="61"/>
  <c r="I68" i="61"/>
  <c r="I62" i="61"/>
  <c r="I61" i="61"/>
  <c r="I60" i="61"/>
  <c r="I54" i="61"/>
  <c r="I53" i="61"/>
  <c r="I52" i="61"/>
  <c r="I50" i="61"/>
  <c r="I49" i="61"/>
  <c r="I48" i="61"/>
  <c r="I46" i="61"/>
  <c r="I45" i="61"/>
  <c r="I44" i="61"/>
  <c r="I42" i="61"/>
  <c r="I41" i="61"/>
  <c r="I40" i="61"/>
  <c r="I30" i="61"/>
  <c r="I29" i="61"/>
  <c r="I28" i="61"/>
  <c r="I26" i="61"/>
  <c r="I25" i="61"/>
  <c r="I24" i="61"/>
  <c r="E70" i="61"/>
  <c r="E69" i="61"/>
  <c r="E68" i="61"/>
  <c r="E66" i="61"/>
  <c r="E65" i="61"/>
  <c r="E64" i="61"/>
  <c r="E62" i="61"/>
  <c r="E61" i="61"/>
  <c r="E60" i="61"/>
  <c r="E54" i="61"/>
  <c r="E53" i="61"/>
  <c r="E52" i="61"/>
  <c r="E50" i="61"/>
  <c r="E49" i="61"/>
  <c r="E48" i="61"/>
  <c r="E46" i="61"/>
  <c r="E45" i="61"/>
  <c r="E44" i="61"/>
  <c r="E42" i="61"/>
  <c r="E41" i="61"/>
  <c r="E40" i="61"/>
  <c r="E30" i="61"/>
  <c r="E29" i="61"/>
  <c r="E28" i="61"/>
  <c r="E26" i="61"/>
  <c r="E25" i="61"/>
  <c r="E24" i="61"/>
  <c r="E22" i="61"/>
  <c r="E21" i="61"/>
  <c r="E20" i="61"/>
  <c r="M62" i="59"/>
  <c r="M61" i="59"/>
  <c r="M60" i="59"/>
  <c r="M30" i="59"/>
  <c r="M29" i="59"/>
  <c r="M28" i="59"/>
  <c r="M16" i="59" s="1"/>
  <c r="M25" i="59"/>
  <c r="M24" i="59"/>
  <c r="I70" i="59"/>
  <c r="I69" i="59"/>
  <c r="I68" i="59"/>
  <c r="I62" i="59"/>
  <c r="I61" i="59"/>
  <c r="I60" i="59"/>
  <c r="I54" i="59"/>
  <c r="I53" i="59"/>
  <c r="I52" i="59"/>
  <c r="I50" i="59"/>
  <c r="I49" i="59"/>
  <c r="I48" i="59"/>
  <c r="I46" i="59"/>
  <c r="I45" i="59"/>
  <c r="I44" i="59"/>
  <c r="I42" i="59"/>
  <c r="I41" i="59"/>
  <c r="I40" i="59"/>
  <c r="I30" i="59"/>
  <c r="I29" i="59"/>
  <c r="I28" i="59"/>
  <c r="I26" i="59"/>
  <c r="I25" i="59"/>
  <c r="I24" i="59"/>
  <c r="E70" i="59"/>
  <c r="E69" i="59"/>
  <c r="E68" i="59"/>
  <c r="E66" i="59"/>
  <c r="E65" i="59"/>
  <c r="E64" i="59"/>
  <c r="E62" i="59"/>
  <c r="E61" i="59"/>
  <c r="E60" i="59"/>
  <c r="E54" i="59"/>
  <c r="E53" i="59"/>
  <c r="E52" i="59"/>
  <c r="E50" i="59"/>
  <c r="E49" i="59"/>
  <c r="E48" i="59"/>
  <c r="E46" i="59"/>
  <c r="E45" i="59"/>
  <c r="E44" i="59"/>
  <c r="E42" i="59"/>
  <c r="E41" i="59"/>
  <c r="E30" i="59"/>
  <c r="E29" i="59"/>
  <c r="E28" i="59"/>
  <c r="E26" i="59"/>
  <c r="E25" i="59"/>
  <c r="E24" i="59"/>
  <c r="E22" i="59"/>
  <c r="E21" i="59"/>
  <c r="E20" i="59"/>
  <c r="O18" i="61"/>
  <c r="N18" i="61"/>
  <c r="O17" i="61"/>
  <c r="N17" i="61"/>
  <c r="O16" i="61"/>
  <c r="N16" i="61"/>
  <c r="K18" i="61"/>
  <c r="J18" i="61"/>
  <c r="K17" i="61"/>
  <c r="J17" i="61"/>
  <c r="K16" i="61"/>
  <c r="J16" i="61"/>
  <c r="G18" i="61"/>
  <c r="F18" i="61"/>
  <c r="G17" i="61"/>
  <c r="F17" i="61"/>
  <c r="G16" i="61"/>
  <c r="F16" i="61"/>
  <c r="O18" i="59"/>
  <c r="N18" i="59"/>
  <c r="O17" i="59"/>
  <c r="N17" i="59"/>
  <c r="K18" i="59"/>
  <c r="J18" i="59"/>
  <c r="K17" i="59"/>
  <c r="J17" i="59"/>
  <c r="G18" i="59"/>
  <c r="F18" i="59"/>
  <c r="G17" i="59"/>
  <c r="F17" i="59"/>
  <c r="E73" i="62"/>
  <c r="K18" i="62"/>
  <c r="J18" i="62"/>
  <c r="G18" i="62"/>
  <c r="F18" i="62"/>
  <c r="K17" i="62"/>
  <c r="J17" i="62"/>
  <c r="G17" i="62"/>
  <c r="F17" i="62"/>
  <c r="K16" i="62"/>
  <c r="J16" i="62"/>
  <c r="G16" i="62"/>
  <c r="F16" i="62"/>
  <c r="I66" i="62"/>
  <c r="I65" i="62"/>
  <c r="I64" i="62"/>
  <c r="I62" i="62"/>
  <c r="I61" i="62"/>
  <c r="I60" i="62"/>
  <c r="I50" i="62"/>
  <c r="I49" i="62"/>
  <c r="I48" i="62"/>
  <c r="I42" i="62"/>
  <c r="I41" i="62"/>
  <c r="I40" i="62"/>
  <c r="I38" i="62"/>
  <c r="I37" i="62"/>
  <c r="I36" i="62"/>
  <c r="I30" i="62"/>
  <c r="I29" i="62"/>
  <c r="I28" i="62"/>
  <c r="I26" i="62"/>
  <c r="I25" i="62"/>
  <c r="I24" i="62"/>
  <c r="I22" i="62"/>
  <c r="I21" i="62"/>
  <c r="I20" i="62"/>
  <c r="E74" i="62"/>
  <c r="E72" i="62"/>
  <c r="E66" i="62"/>
  <c r="E65" i="62"/>
  <c r="E64" i="62"/>
  <c r="E62" i="62"/>
  <c r="E61" i="62"/>
  <c r="E60" i="62"/>
  <c r="E58" i="62"/>
  <c r="E57" i="62"/>
  <c r="E56" i="62"/>
  <c r="E22" i="62"/>
  <c r="E21" i="62"/>
  <c r="E20" i="62"/>
  <c r="J17" i="60"/>
  <c r="K17" i="60"/>
  <c r="J18" i="60"/>
  <c r="K18" i="60"/>
  <c r="E74" i="60"/>
  <c r="E73" i="60"/>
  <c r="E72" i="60"/>
  <c r="I66" i="60"/>
  <c r="I65" i="60"/>
  <c r="I64" i="60"/>
  <c r="E66" i="60"/>
  <c r="E65" i="60"/>
  <c r="E64" i="60"/>
  <c r="I62" i="60"/>
  <c r="I61" i="60"/>
  <c r="I60" i="60"/>
  <c r="E62" i="60"/>
  <c r="E61" i="60"/>
  <c r="E60" i="60"/>
  <c r="E58" i="60"/>
  <c r="E57" i="60"/>
  <c r="E56" i="60"/>
  <c r="I50" i="60"/>
  <c r="I49" i="60"/>
  <c r="I48" i="60"/>
  <c r="I42" i="60"/>
  <c r="I41" i="60"/>
  <c r="I40" i="60"/>
  <c r="I38" i="60"/>
  <c r="I37" i="60"/>
  <c r="I36" i="60"/>
  <c r="I30" i="60"/>
  <c r="I29" i="60"/>
  <c r="I28" i="60"/>
  <c r="I26" i="60"/>
  <c r="I25" i="60"/>
  <c r="I22" i="60"/>
  <c r="I21" i="60"/>
  <c r="E22" i="60"/>
  <c r="E21" i="60"/>
  <c r="F17" i="60"/>
  <c r="G17" i="60"/>
  <c r="F18" i="60"/>
  <c r="G18" i="60"/>
  <c r="I15" i="58"/>
  <c r="J15" i="58"/>
  <c r="I16" i="58"/>
  <c r="J16" i="58"/>
  <c r="E15" i="58"/>
  <c r="F15" i="58"/>
  <c r="G15" i="58"/>
  <c r="E16" i="58"/>
  <c r="F16" i="58"/>
  <c r="G16" i="58"/>
  <c r="K78" i="64"/>
  <c r="K77" i="64"/>
  <c r="K76" i="64"/>
  <c r="G78" i="64"/>
  <c r="G77" i="64"/>
  <c r="G76" i="64"/>
  <c r="K74" i="64"/>
  <c r="K73" i="64"/>
  <c r="K72" i="64"/>
  <c r="G74" i="64"/>
  <c r="G73" i="64"/>
  <c r="G72" i="64"/>
  <c r="K70" i="64"/>
  <c r="K69" i="64"/>
  <c r="K68" i="64"/>
  <c r="G70" i="64"/>
  <c r="G69" i="64"/>
  <c r="G68" i="64"/>
  <c r="K62" i="64"/>
  <c r="K61" i="64"/>
  <c r="K60" i="64"/>
  <c r="G62" i="64"/>
  <c r="G61" i="64"/>
  <c r="G60" i="64"/>
  <c r="K58" i="64"/>
  <c r="K57" i="64"/>
  <c r="K56" i="64"/>
  <c r="G58" i="64"/>
  <c r="G57" i="64"/>
  <c r="G56" i="64"/>
  <c r="K54" i="64"/>
  <c r="K53" i="64"/>
  <c r="K52" i="64"/>
  <c r="G54" i="64"/>
  <c r="G53" i="64"/>
  <c r="G52" i="64"/>
  <c r="K50" i="64"/>
  <c r="K49" i="64"/>
  <c r="K48" i="64"/>
  <c r="G50" i="64"/>
  <c r="G49" i="64"/>
  <c r="G48" i="64"/>
  <c r="K46" i="64"/>
  <c r="K45" i="64"/>
  <c r="K44" i="64"/>
  <c r="G46" i="64"/>
  <c r="G45" i="64"/>
  <c r="G44" i="64"/>
  <c r="K42" i="64"/>
  <c r="K41" i="64"/>
  <c r="K40" i="64"/>
  <c r="G42" i="64"/>
  <c r="G41" i="64"/>
  <c r="G40" i="64"/>
  <c r="K38" i="64"/>
  <c r="K37" i="64"/>
  <c r="K36" i="64"/>
  <c r="G38" i="64"/>
  <c r="G37" i="64"/>
  <c r="G36" i="64"/>
  <c r="K30" i="64"/>
  <c r="K29" i="64"/>
  <c r="K28" i="64"/>
  <c r="G30" i="64"/>
  <c r="G29" i="64"/>
  <c r="G28" i="64"/>
  <c r="K26" i="64"/>
  <c r="K25" i="64"/>
  <c r="K24" i="64"/>
  <c r="G26" i="64"/>
  <c r="G25" i="64"/>
  <c r="G24" i="64"/>
  <c r="K22" i="64"/>
  <c r="K21" i="64"/>
  <c r="K20" i="64"/>
  <c r="G22" i="64"/>
  <c r="G21" i="64"/>
  <c r="G20" i="64"/>
  <c r="K18" i="64"/>
  <c r="K17" i="64"/>
  <c r="K16" i="64"/>
  <c r="G17" i="64"/>
  <c r="G18" i="64"/>
  <c r="G14" i="64" s="1"/>
  <c r="E13" i="64"/>
  <c r="H13" i="64"/>
  <c r="I13" i="64"/>
  <c r="L13" i="64"/>
  <c r="M13" i="64"/>
  <c r="E14" i="64"/>
  <c r="H14" i="64"/>
  <c r="I14" i="64"/>
  <c r="L14" i="64"/>
  <c r="M14" i="64"/>
  <c r="M18" i="61" l="1"/>
  <c r="I16" i="61"/>
  <c r="I17" i="61"/>
  <c r="E18" i="60"/>
  <c r="I18" i="60"/>
  <c r="E16" i="61"/>
  <c r="I16" i="62"/>
  <c r="M18" i="59"/>
  <c r="I18" i="61"/>
  <c r="E17" i="60"/>
  <c r="E16" i="62"/>
  <c r="I18" i="62"/>
  <c r="E16" i="59"/>
  <c r="K14" i="64"/>
  <c r="I16" i="59"/>
  <c r="I17" i="59"/>
  <c r="I18" i="59"/>
  <c r="M17" i="59"/>
  <c r="E18" i="59"/>
  <c r="E18" i="61"/>
  <c r="E18" i="62"/>
  <c r="K13" i="64"/>
  <c r="M17" i="61"/>
  <c r="E17" i="61"/>
  <c r="E17" i="59"/>
  <c r="I17" i="62"/>
  <c r="I17" i="60"/>
  <c r="E17" i="62"/>
  <c r="G13" i="64"/>
  <c r="F80" i="97" l="1"/>
  <c r="F76" i="97"/>
  <c r="F72" i="97"/>
  <c r="F68" i="97"/>
  <c r="F64" i="97"/>
  <c r="F60" i="97"/>
  <c r="F56" i="97"/>
  <c r="F52" i="97"/>
  <c r="F48" i="97"/>
  <c r="F44" i="97"/>
  <c r="F40" i="97"/>
  <c r="F36" i="97"/>
  <c r="F32" i="97"/>
  <c r="F28" i="97"/>
  <c r="F24" i="97"/>
  <c r="F20" i="97"/>
  <c r="H16" i="97"/>
  <c r="J16" i="97"/>
  <c r="L16" i="97"/>
  <c r="N16" i="97"/>
  <c r="F16" i="97" l="1"/>
  <c r="E51" i="142"/>
  <c r="E50" i="142"/>
  <c r="E49" i="142"/>
  <c r="E47" i="142"/>
  <c r="E46" i="142"/>
  <c r="E45" i="142"/>
  <c r="E43" i="142"/>
  <c r="E42" i="142"/>
  <c r="E41" i="142"/>
  <c r="E39" i="142"/>
  <c r="E38" i="142"/>
  <c r="E37" i="142"/>
  <c r="E35" i="142"/>
  <c r="E34" i="142"/>
  <c r="E33" i="142"/>
  <c r="E31" i="142"/>
  <c r="E30" i="142"/>
  <c r="E29" i="142"/>
  <c r="E27" i="142"/>
  <c r="E26" i="142"/>
  <c r="E25" i="142"/>
  <c r="E23" i="142"/>
  <c r="E22" i="142"/>
  <c r="E21" i="142"/>
  <c r="E19" i="142"/>
  <c r="E18" i="142"/>
  <c r="E17" i="142"/>
  <c r="E15" i="142"/>
  <c r="E14" i="142"/>
  <c r="E13" i="142"/>
  <c r="E34" i="141"/>
  <c r="E33" i="141"/>
  <c r="E32" i="141"/>
  <c r="E30" i="141"/>
  <c r="E29" i="141"/>
  <c r="E28" i="141"/>
  <c r="E26" i="141"/>
  <c r="E25" i="141"/>
  <c r="E24" i="141"/>
  <c r="E22" i="141"/>
  <c r="E21" i="141"/>
  <c r="E20" i="141"/>
  <c r="E18" i="141"/>
  <c r="E17" i="141"/>
  <c r="E16" i="141"/>
  <c r="G14" i="141"/>
  <c r="F14" i="141"/>
  <c r="E14" i="141" s="1"/>
  <c r="G13" i="141"/>
  <c r="F13" i="141"/>
  <c r="E13" i="141" s="1"/>
  <c r="G12" i="141"/>
  <c r="F12" i="141"/>
  <c r="E12" i="141" s="1"/>
  <c r="H19" i="135"/>
  <c r="H15" i="135" s="1"/>
  <c r="G19" i="135"/>
  <c r="G15" i="135" s="1"/>
  <c r="F19" i="135"/>
  <c r="F15" i="135" s="1"/>
  <c r="F53" i="134"/>
  <c r="F49" i="134"/>
  <c r="F45" i="134"/>
  <c r="F41" i="134"/>
  <c r="F37" i="134"/>
  <c r="F32" i="134"/>
  <c r="F27" i="134"/>
  <c r="F23" i="134"/>
  <c r="I19" i="134"/>
  <c r="H19" i="134"/>
  <c r="G19" i="134"/>
  <c r="G15" i="134" s="1"/>
  <c r="H15" i="134"/>
  <c r="I14" i="133"/>
  <c r="G14" i="133"/>
  <c r="E14" i="133"/>
  <c r="I13" i="133"/>
  <c r="G13" i="133"/>
  <c r="E13" i="133"/>
  <c r="I12" i="133"/>
  <c r="G12" i="133"/>
  <c r="E12" i="133"/>
  <c r="E79" i="132"/>
  <c r="E78" i="132"/>
  <c r="E77" i="132"/>
  <c r="E75" i="132"/>
  <c r="E74" i="132"/>
  <c r="E73" i="132"/>
  <c r="E71" i="132"/>
  <c r="E70" i="132"/>
  <c r="E69" i="132"/>
  <c r="E67" i="132"/>
  <c r="E66" i="132"/>
  <c r="E65" i="132"/>
  <c r="E63" i="132"/>
  <c r="E62" i="132"/>
  <c r="E61" i="132"/>
  <c r="E59" i="132"/>
  <c r="E58" i="132"/>
  <c r="E57" i="132"/>
  <c r="E55" i="132"/>
  <c r="E54" i="132"/>
  <c r="E53" i="132"/>
  <c r="E51" i="132"/>
  <c r="E50" i="132"/>
  <c r="E49" i="132"/>
  <c r="E47" i="132"/>
  <c r="E46" i="132"/>
  <c r="E45" i="132"/>
  <c r="E43" i="132"/>
  <c r="E42" i="132"/>
  <c r="E41" i="132"/>
  <c r="E39" i="132"/>
  <c r="E38" i="132"/>
  <c r="E37" i="132"/>
  <c r="E35" i="132"/>
  <c r="E34" i="132"/>
  <c r="E33" i="132"/>
  <c r="E31" i="132"/>
  <c r="E30" i="132"/>
  <c r="E29" i="132"/>
  <c r="E27" i="132"/>
  <c r="E26" i="132"/>
  <c r="E25" i="132"/>
  <c r="E13" i="132" s="1"/>
  <c r="E23" i="132"/>
  <c r="E22" i="132"/>
  <c r="E21" i="132"/>
  <c r="E19" i="132"/>
  <c r="E18" i="132"/>
  <c r="E17" i="132"/>
  <c r="K15" i="132"/>
  <c r="I15" i="132"/>
  <c r="G15" i="132"/>
  <c r="K14" i="132"/>
  <c r="I14" i="132"/>
  <c r="G14" i="132"/>
  <c r="K13" i="132"/>
  <c r="I13" i="132"/>
  <c r="G13" i="132"/>
  <c r="F19" i="134" l="1"/>
  <c r="F15" i="134" s="1"/>
  <c r="E14" i="132"/>
  <c r="E15" i="132"/>
  <c r="I15" i="134"/>
  <c r="K34" i="65"/>
  <c r="K66" i="65"/>
  <c r="K65" i="65"/>
  <c r="G66" i="65"/>
  <c r="G65" i="65"/>
  <c r="K62" i="65"/>
  <c r="K61" i="65"/>
  <c r="G62" i="65"/>
  <c r="G61" i="65"/>
  <c r="K54" i="65"/>
  <c r="K53" i="65"/>
  <c r="G54" i="65"/>
  <c r="G53" i="65"/>
  <c r="K50" i="65"/>
  <c r="G50" i="65"/>
  <c r="K46" i="65"/>
  <c r="K45" i="65"/>
  <c r="G46" i="65"/>
  <c r="G45" i="65"/>
  <c r="K38" i="65"/>
  <c r="K37" i="65"/>
  <c r="G38" i="65"/>
  <c r="G37" i="65"/>
  <c r="K33" i="65"/>
  <c r="G34" i="65"/>
  <c r="G33" i="65"/>
  <c r="E14" i="65" l="1"/>
  <c r="G14" i="65"/>
  <c r="H14" i="65"/>
  <c r="I14" i="65"/>
  <c r="K14" i="65"/>
  <c r="L14" i="65"/>
  <c r="M14" i="65"/>
  <c r="E13" i="65"/>
  <c r="G13" i="65"/>
  <c r="H13" i="65"/>
  <c r="I13" i="65"/>
  <c r="K13" i="65"/>
  <c r="L13" i="65"/>
  <c r="M13" i="65"/>
  <c r="I71" i="63" l="1"/>
  <c r="I70" i="63"/>
  <c r="I69" i="63"/>
  <c r="E71" i="63"/>
  <c r="E70" i="63"/>
  <c r="E69" i="63"/>
  <c r="I67" i="63"/>
  <c r="I66" i="63"/>
  <c r="I65" i="63"/>
  <c r="E67" i="63"/>
  <c r="E66" i="63"/>
  <c r="E65" i="63"/>
  <c r="I63" i="63"/>
  <c r="I62" i="63"/>
  <c r="I61" i="63"/>
  <c r="E63" i="63"/>
  <c r="E62" i="63"/>
  <c r="E61" i="63"/>
  <c r="I59" i="63"/>
  <c r="I58" i="63"/>
  <c r="I57" i="63"/>
  <c r="E59" i="63"/>
  <c r="E58" i="63"/>
  <c r="E57" i="63"/>
  <c r="I55" i="63"/>
  <c r="I54" i="63"/>
  <c r="I53" i="63"/>
  <c r="E55" i="63"/>
  <c r="E54" i="63"/>
  <c r="E53" i="63"/>
  <c r="I51" i="63"/>
  <c r="I50" i="63"/>
  <c r="I49" i="63"/>
  <c r="E51" i="63"/>
  <c r="E50" i="63"/>
  <c r="E49" i="63"/>
  <c r="I47" i="63"/>
  <c r="I46" i="63"/>
  <c r="I45" i="63"/>
  <c r="E47" i="63"/>
  <c r="E46" i="63"/>
  <c r="E45" i="63"/>
  <c r="I43" i="63"/>
  <c r="I42" i="63"/>
  <c r="I41" i="63"/>
  <c r="E43" i="63"/>
  <c r="E42" i="63"/>
  <c r="E41" i="63"/>
  <c r="I39" i="63"/>
  <c r="I38" i="63"/>
  <c r="I37" i="63"/>
  <c r="E39" i="63"/>
  <c r="E38" i="63"/>
  <c r="E37" i="63"/>
  <c r="I35" i="63"/>
  <c r="I34" i="63"/>
  <c r="I33" i="63"/>
  <c r="E35" i="63"/>
  <c r="E34" i="63"/>
  <c r="E33" i="63"/>
  <c r="I31" i="63"/>
  <c r="I30" i="63"/>
  <c r="I29" i="63"/>
  <c r="E31" i="63"/>
  <c r="E30" i="63"/>
  <c r="E29" i="63"/>
  <c r="I27" i="63"/>
  <c r="I26" i="63"/>
  <c r="I25" i="63"/>
  <c r="E27" i="63"/>
  <c r="E26" i="63"/>
  <c r="E25" i="63"/>
  <c r="I23" i="63"/>
  <c r="I22" i="63"/>
  <c r="I21" i="63"/>
  <c r="E23" i="63"/>
  <c r="E22" i="63"/>
  <c r="E21" i="63"/>
  <c r="I19" i="63"/>
  <c r="I18" i="63"/>
  <c r="I17" i="63"/>
  <c r="E19" i="63"/>
  <c r="E18" i="63"/>
  <c r="J14" i="63"/>
  <c r="K14" i="63"/>
  <c r="J15" i="63"/>
  <c r="K15" i="63"/>
  <c r="F14" i="63"/>
  <c r="G14" i="63"/>
  <c r="F15" i="63"/>
  <c r="G15" i="63"/>
  <c r="I15" i="63" l="1"/>
  <c r="I14" i="63"/>
  <c r="E14" i="63"/>
  <c r="E15" i="63"/>
  <c r="K27" i="18" l="1"/>
  <c r="K26" i="18"/>
  <c r="G27" i="18"/>
  <c r="G26" i="18"/>
  <c r="K21" i="18"/>
  <c r="K20" i="18"/>
  <c r="G21" i="18"/>
  <c r="K16" i="18"/>
  <c r="G16" i="18"/>
  <c r="I86" i="27" l="1"/>
  <c r="I85" i="27"/>
  <c r="E86" i="27"/>
  <c r="E85" i="27"/>
  <c r="I82" i="27"/>
  <c r="I81" i="27"/>
  <c r="E82" i="27"/>
  <c r="E81" i="27"/>
  <c r="I78" i="27"/>
  <c r="I77" i="27"/>
  <c r="E78" i="27"/>
  <c r="E77" i="27"/>
  <c r="I74" i="27"/>
  <c r="I73" i="27"/>
  <c r="E74" i="27"/>
  <c r="E73" i="27"/>
  <c r="I69" i="27"/>
  <c r="I68" i="27"/>
  <c r="E69" i="27"/>
  <c r="E68" i="27"/>
  <c r="I65" i="27"/>
  <c r="I64" i="27"/>
  <c r="E65" i="27"/>
  <c r="E64" i="27"/>
  <c r="I60" i="27"/>
  <c r="I59" i="27"/>
  <c r="E60" i="27"/>
  <c r="E59" i="27"/>
  <c r="I55" i="27"/>
  <c r="I54" i="27"/>
  <c r="E55" i="27"/>
  <c r="E54" i="27"/>
  <c r="I51" i="27"/>
  <c r="I50" i="27"/>
  <c r="E51" i="27"/>
  <c r="E50" i="27"/>
  <c r="I47" i="27"/>
  <c r="I46" i="27"/>
  <c r="E47" i="27"/>
  <c r="E46" i="27"/>
  <c r="I43" i="27"/>
  <c r="I42" i="27"/>
  <c r="E43" i="27"/>
  <c r="E42" i="27"/>
  <c r="I38" i="27"/>
  <c r="I37" i="27"/>
  <c r="E38" i="27"/>
  <c r="E37" i="27"/>
  <c r="I34" i="27"/>
  <c r="I33" i="27"/>
  <c r="E34" i="27"/>
  <c r="E33" i="27"/>
  <c r="I30" i="27"/>
  <c r="I29" i="27"/>
  <c r="E30" i="27"/>
  <c r="E29" i="27"/>
  <c r="I26" i="27"/>
  <c r="I25" i="27"/>
  <c r="E26" i="27"/>
  <c r="E25" i="27"/>
  <c r="I21" i="27"/>
  <c r="I20" i="27"/>
  <c r="E21" i="27"/>
  <c r="E20" i="27"/>
  <c r="I17" i="27"/>
  <c r="I16" i="27"/>
  <c r="E17" i="27"/>
  <c r="E16" i="27"/>
  <c r="I65" i="26"/>
  <c r="I64" i="26"/>
  <c r="E65" i="26"/>
  <c r="E64" i="26"/>
  <c r="I59" i="26"/>
  <c r="I58" i="26"/>
  <c r="E59" i="26"/>
  <c r="E58" i="26"/>
  <c r="I54" i="26"/>
  <c r="I53" i="26"/>
  <c r="E54" i="26"/>
  <c r="E53" i="26"/>
  <c r="I49" i="26"/>
  <c r="I48" i="26"/>
  <c r="E49" i="26"/>
  <c r="E48" i="26"/>
  <c r="I44" i="26"/>
  <c r="I43" i="26"/>
  <c r="E44" i="26"/>
  <c r="E43" i="26"/>
  <c r="I39" i="26"/>
  <c r="I38" i="26"/>
  <c r="E39" i="26"/>
  <c r="E38" i="26"/>
  <c r="I34" i="26"/>
  <c r="I33" i="26"/>
  <c r="E34" i="26"/>
  <c r="E33" i="26"/>
  <c r="I30" i="26"/>
  <c r="I29" i="26"/>
  <c r="E30" i="26"/>
  <c r="E29" i="26"/>
  <c r="I25" i="26"/>
  <c r="I24" i="26"/>
  <c r="E25" i="26"/>
  <c r="E24" i="26"/>
  <c r="I21" i="26"/>
  <c r="I20" i="26"/>
  <c r="E20" i="26"/>
  <c r="E21" i="26"/>
  <c r="F16" i="26"/>
  <c r="G16" i="26"/>
  <c r="J16" i="26"/>
  <c r="K16" i="26"/>
  <c r="I16" i="26" l="1"/>
  <c r="E16" i="26"/>
  <c r="H81" i="55"/>
  <c r="G81" i="55"/>
  <c r="H80" i="55"/>
  <c r="G80" i="55"/>
  <c r="H79" i="55"/>
  <c r="G79" i="55"/>
  <c r="H77" i="55"/>
  <c r="G77" i="55"/>
  <c r="H76" i="55"/>
  <c r="G76" i="55"/>
  <c r="H75" i="55"/>
  <c r="G75" i="55"/>
  <c r="H73" i="55"/>
  <c r="G73" i="55"/>
  <c r="H72" i="55"/>
  <c r="G72" i="55"/>
  <c r="H71" i="55"/>
  <c r="G71" i="55"/>
  <c r="H69" i="55"/>
  <c r="G69" i="55"/>
  <c r="H68" i="55"/>
  <c r="G68" i="55"/>
  <c r="H67" i="55"/>
  <c r="G67" i="55"/>
  <c r="H65" i="55"/>
  <c r="G65" i="55"/>
  <c r="H64" i="55"/>
  <c r="G64" i="55"/>
  <c r="H63" i="55"/>
  <c r="G63" i="55"/>
  <c r="H61" i="55"/>
  <c r="G61" i="55"/>
  <c r="H60" i="55"/>
  <c r="G60" i="55"/>
  <c r="H59" i="55"/>
  <c r="G59" i="55"/>
  <c r="H57" i="55"/>
  <c r="G57" i="55"/>
  <c r="H56" i="55"/>
  <c r="G56" i="55"/>
  <c r="H55" i="55"/>
  <c r="G55" i="55"/>
  <c r="H53" i="55"/>
  <c r="G53" i="55"/>
  <c r="H52" i="55"/>
  <c r="G52" i="55"/>
  <c r="H51" i="55"/>
  <c r="G51" i="55"/>
  <c r="H49" i="55"/>
  <c r="G49" i="55"/>
  <c r="H48" i="55"/>
  <c r="G48" i="55"/>
  <c r="H47" i="55"/>
  <c r="G47" i="55"/>
  <c r="H45" i="55"/>
  <c r="G45" i="55"/>
  <c r="H44" i="55"/>
  <c r="G44" i="55"/>
  <c r="H43" i="55"/>
  <c r="G43" i="55"/>
  <c r="H41" i="55"/>
  <c r="G41" i="55"/>
  <c r="H40" i="55"/>
  <c r="G40" i="55"/>
  <c r="H39" i="55"/>
  <c r="G39" i="55"/>
  <c r="H37" i="55"/>
  <c r="G37" i="55"/>
  <c r="H36" i="55"/>
  <c r="G36" i="55"/>
  <c r="H35" i="55"/>
  <c r="G35" i="55"/>
  <c r="H33" i="55"/>
  <c r="G33" i="55"/>
  <c r="H32" i="55"/>
  <c r="G32" i="55"/>
  <c r="H31" i="55"/>
  <c r="G31" i="55"/>
  <c r="H29" i="55"/>
  <c r="G29" i="55"/>
  <c r="H28" i="55"/>
  <c r="G28" i="55"/>
  <c r="H27" i="55"/>
  <c r="G27" i="55"/>
  <c r="H25" i="55"/>
  <c r="G25" i="55"/>
  <c r="H24" i="55"/>
  <c r="G24" i="55"/>
  <c r="H23" i="55"/>
  <c r="G23" i="55"/>
  <c r="G20" i="55"/>
  <c r="H20" i="55"/>
  <c r="G21" i="55"/>
  <c r="H21" i="55"/>
  <c r="H19" i="55"/>
  <c r="G19" i="55"/>
  <c r="F19" i="55" l="1"/>
  <c r="F24" i="126"/>
  <c r="F25" i="126"/>
  <c r="F27" i="126"/>
  <c r="F28" i="126"/>
  <c r="F29" i="126"/>
  <c r="F31" i="126"/>
  <c r="F32" i="126"/>
  <c r="F33" i="126"/>
  <c r="F35" i="126"/>
  <c r="F36" i="126"/>
  <c r="F37" i="126"/>
  <c r="F39" i="126"/>
  <c r="F40" i="126"/>
  <c r="F41" i="126"/>
  <c r="F43" i="126"/>
  <c r="F44" i="126"/>
  <c r="F45" i="126"/>
  <c r="F47" i="126"/>
  <c r="F48" i="126"/>
  <c r="F49" i="126"/>
  <c r="F51" i="126"/>
  <c r="F52" i="126"/>
  <c r="F53" i="126"/>
  <c r="F55" i="126"/>
  <c r="F56" i="126"/>
  <c r="F57" i="126"/>
  <c r="F59" i="126"/>
  <c r="F60" i="126"/>
  <c r="F61" i="126"/>
  <c r="F63" i="126"/>
  <c r="F64" i="126"/>
  <c r="F65" i="126"/>
  <c r="F67" i="126"/>
  <c r="F68" i="126"/>
  <c r="F69" i="126"/>
  <c r="F71" i="126"/>
  <c r="F72" i="126"/>
  <c r="F73" i="126"/>
  <c r="F75" i="126"/>
  <c r="F76" i="126"/>
  <c r="F77" i="126"/>
  <c r="F79" i="126"/>
  <c r="F80" i="126"/>
  <c r="F81" i="126"/>
  <c r="J80" i="126"/>
  <c r="J79" i="126"/>
  <c r="J76" i="126"/>
  <c r="J75" i="126"/>
  <c r="J72" i="126"/>
  <c r="J71" i="126"/>
  <c r="J68" i="126"/>
  <c r="J67" i="126"/>
  <c r="J64" i="126"/>
  <c r="J63" i="126"/>
  <c r="J60" i="126"/>
  <c r="J59" i="126"/>
  <c r="J56" i="126"/>
  <c r="J55" i="126"/>
  <c r="J52" i="126"/>
  <c r="J51" i="126"/>
  <c r="J48" i="126"/>
  <c r="J47" i="126"/>
  <c r="J44" i="126"/>
  <c r="J43" i="126"/>
  <c r="J40" i="126"/>
  <c r="J39" i="126"/>
  <c r="J36" i="126"/>
  <c r="J35" i="126"/>
  <c r="J32" i="126"/>
  <c r="J31" i="126"/>
  <c r="J28" i="126"/>
  <c r="J27" i="126"/>
  <c r="J24" i="126"/>
  <c r="J23" i="126"/>
  <c r="F23" i="126"/>
  <c r="J20" i="126"/>
  <c r="F21" i="126"/>
  <c r="J19" i="126"/>
  <c r="F20" i="126"/>
  <c r="F19" i="126"/>
  <c r="L16" i="126"/>
  <c r="K16" i="126"/>
  <c r="H17" i="126"/>
  <c r="G17" i="126"/>
  <c r="L15" i="126"/>
  <c r="K15" i="126"/>
  <c r="H16" i="126"/>
  <c r="G16" i="126"/>
  <c r="H15" i="126"/>
  <c r="G15" i="126"/>
  <c r="F16" i="126" l="1"/>
  <c r="F15" i="126"/>
  <c r="F17" i="126"/>
  <c r="J15" i="126"/>
  <c r="J16" i="126"/>
  <c r="G38" i="125"/>
  <c r="F38" i="125"/>
  <c r="E38" i="125"/>
  <c r="G34" i="125"/>
  <c r="F34" i="125"/>
  <c r="E34" i="125"/>
  <c r="G30" i="125"/>
  <c r="F30" i="125"/>
  <c r="E30" i="125"/>
  <c r="G26" i="125"/>
  <c r="F26" i="125"/>
  <c r="E26" i="125"/>
  <c r="G22" i="125"/>
  <c r="F22" i="125"/>
  <c r="E22" i="125"/>
  <c r="G19" i="125"/>
  <c r="F19" i="125"/>
  <c r="E19" i="125"/>
  <c r="G18" i="125"/>
  <c r="F18" i="125"/>
  <c r="E18" i="125"/>
  <c r="F15" i="125" l="1"/>
  <c r="E14" i="125"/>
  <c r="G15" i="125"/>
  <c r="F14" i="125"/>
  <c r="G14" i="125"/>
  <c r="E15" i="125"/>
  <c r="I15" i="121"/>
  <c r="K15" i="122" l="1"/>
  <c r="J15" i="122"/>
  <c r="I15" i="122"/>
  <c r="K14" i="122"/>
  <c r="J14" i="122"/>
  <c r="I14" i="122"/>
  <c r="G14" i="122"/>
  <c r="E14" i="122"/>
  <c r="K15" i="121"/>
  <c r="J15" i="121"/>
  <c r="K14" i="121"/>
  <c r="J14" i="121"/>
  <c r="I14" i="121"/>
  <c r="F14" i="121"/>
  <c r="G14" i="121"/>
  <c r="E15" i="121"/>
  <c r="F15" i="121"/>
  <c r="G15" i="121"/>
  <c r="E34" i="123"/>
  <c r="F34" i="123"/>
  <c r="G34" i="123"/>
  <c r="E35" i="123"/>
  <c r="F35" i="123"/>
  <c r="G35" i="123"/>
  <c r="G39" i="123" l="1"/>
  <c r="F39" i="123"/>
  <c r="E39" i="123"/>
  <c r="G38" i="123"/>
  <c r="F38" i="123"/>
  <c r="E38" i="123"/>
  <c r="G31" i="123"/>
  <c r="F31" i="123"/>
  <c r="E31" i="123"/>
  <c r="G30" i="123"/>
  <c r="F30" i="123"/>
  <c r="E30" i="123"/>
  <c r="G27" i="123"/>
  <c r="F27" i="123"/>
  <c r="E27" i="123"/>
  <c r="G26" i="123"/>
  <c r="F26" i="123"/>
  <c r="E26" i="123"/>
  <c r="G23" i="123"/>
  <c r="F23" i="123"/>
  <c r="E23" i="123"/>
  <c r="G22" i="123"/>
  <c r="F22" i="123"/>
  <c r="E22" i="123"/>
  <c r="G19" i="123"/>
  <c r="F19" i="123"/>
  <c r="E19" i="123"/>
  <c r="G18" i="123"/>
  <c r="F18" i="123"/>
  <c r="E18" i="123"/>
  <c r="K15" i="117"/>
  <c r="J15" i="117"/>
  <c r="I15" i="117"/>
  <c r="K14" i="117"/>
  <c r="J14" i="117"/>
  <c r="I14" i="117"/>
  <c r="E14" i="123" l="1"/>
  <c r="F15" i="123"/>
  <c r="E15" i="123"/>
  <c r="F14" i="123"/>
  <c r="G15" i="123"/>
  <c r="G14" i="123"/>
  <c r="G51" i="119" l="1"/>
  <c r="F51" i="119"/>
  <c r="E51" i="119"/>
  <c r="G50" i="119"/>
  <c r="F50" i="119"/>
  <c r="E50" i="119"/>
  <c r="G47" i="119"/>
  <c r="F47" i="119"/>
  <c r="E47" i="119"/>
  <c r="G46" i="119"/>
  <c r="F46" i="119"/>
  <c r="E46" i="119"/>
  <c r="G43" i="119"/>
  <c r="F43" i="119"/>
  <c r="E43" i="119"/>
  <c r="G42" i="119"/>
  <c r="F42" i="119"/>
  <c r="E42" i="119"/>
  <c r="G39" i="119"/>
  <c r="F39" i="119"/>
  <c r="E39" i="119"/>
  <c r="G38" i="119"/>
  <c r="F38" i="119"/>
  <c r="E38" i="119"/>
  <c r="G35" i="119"/>
  <c r="F35" i="119"/>
  <c r="E35" i="119"/>
  <c r="G34" i="119"/>
  <c r="F34" i="119"/>
  <c r="E34" i="119"/>
  <c r="G31" i="119"/>
  <c r="F31" i="119"/>
  <c r="E31" i="119"/>
  <c r="G30" i="119"/>
  <c r="F30" i="119"/>
  <c r="E30" i="119"/>
  <c r="G27" i="119"/>
  <c r="F27" i="119"/>
  <c r="E27" i="119"/>
  <c r="G26" i="119"/>
  <c r="F26" i="119"/>
  <c r="E26" i="119"/>
  <c r="G23" i="119"/>
  <c r="F23" i="119"/>
  <c r="E23" i="119"/>
  <c r="G22" i="119"/>
  <c r="F22" i="119"/>
  <c r="E22" i="119"/>
  <c r="F18" i="119"/>
  <c r="G18" i="119"/>
  <c r="F19" i="119"/>
  <c r="G19" i="119"/>
  <c r="E18" i="119"/>
  <c r="E19" i="119"/>
  <c r="G15" i="119" l="1"/>
  <c r="F15" i="119"/>
  <c r="E15" i="119"/>
  <c r="G14" i="119"/>
  <c r="F14" i="119"/>
  <c r="E14" i="119"/>
  <c r="G15" i="117"/>
  <c r="F15" i="117"/>
  <c r="E15" i="117"/>
  <c r="G14" i="117"/>
  <c r="F14" i="117"/>
  <c r="E14" i="117"/>
  <c r="K15" i="116"/>
  <c r="J15" i="116"/>
  <c r="I15" i="116"/>
  <c r="G15" i="116"/>
  <c r="F15" i="116"/>
  <c r="E15" i="116"/>
  <c r="K14" i="116"/>
  <c r="J14" i="116"/>
  <c r="I14" i="116"/>
  <c r="G14" i="116"/>
  <c r="F14" i="116"/>
  <c r="E14" i="116"/>
  <c r="K15" i="115"/>
  <c r="J15" i="115"/>
  <c r="I15" i="115"/>
  <c r="G15" i="115"/>
  <c r="F15" i="115"/>
  <c r="E15" i="115"/>
  <c r="K14" i="115"/>
  <c r="J14" i="115"/>
  <c r="I14" i="115"/>
  <c r="G14" i="115"/>
  <c r="F14" i="115"/>
  <c r="E14" i="115"/>
  <c r="F13" i="96"/>
  <c r="G13" i="96"/>
  <c r="E13" i="96" l="1"/>
  <c r="L16" i="114" l="1"/>
  <c r="K16" i="114"/>
  <c r="J16" i="114"/>
  <c r="H16" i="114"/>
  <c r="G16" i="114"/>
  <c r="F16" i="114"/>
  <c r="L15" i="114"/>
  <c r="K15" i="114"/>
  <c r="J15" i="114"/>
  <c r="H15" i="114"/>
  <c r="G15" i="114"/>
  <c r="F15" i="114"/>
  <c r="H81" i="113"/>
  <c r="G81" i="113"/>
  <c r="F81" i="113"/>
  <c r="H80" i="113"/>
  <c r="G80" i="113"/>
  <c r="F80" i="113"/>
  <c r="H77" i="113"/>
  <c r="G77" i="113"/>
  <c r="F77" i="113"/>
  <c r="H73" i="113"/>
  <c r="G73" i="113"/>
  <c r="F73" i="113"/>
  <c r="H68" i="113"/>
  <c r="G68" i="113"/>
  <c r="F68" i="113"/>
  <c r="H65" i="113"/>
  <c r="G65" i="113"/>
  <c r="F65" i="113"/>
  <c r="H64" i="113"/>
  <c r="G64" i="113"/>
  <c r="F64" i="113"/>
  <c r="H61" i="113"/>
  <c r="G61" i="113"/>
  <c r="F61" i="113"/>
  <c r="H60" i="113"/>
  <c r="G60" i="113"/>
  <c r="F60" i="113"/>
  <c r="H57" i="113"/>
  <c r="G57" i="113"/>
  <c r="F57" i="113"/>
  <c r="H56" i="113"/>
  <c r="G56" i="113"/>
  <c r="F56" i="113"/>
  <c r="H53" i="113"/>
  <c r="G53" i="113"/>
  <c r="F53" i="113"/>
  <c r="H52" i="113"/>
  <c r="G52" i="113"/>
  <c r="F52" i="113"/>
  <c r="H49" i="113"/>
  <c r="G49" i="113"/>
  <c r="F49" i="113"/>
  <c r="H48" i="113"/>
  <c r="G48" i="113"/>
  <c r="F48" i="113"/>
  <c r="H45" i="113"/>
  <c r="G45" i="113"/>
  <c r="F45" i="113"/>
  <c r="H44" i="113"/>
  <c r="G44" i="113"/>
  <c r="F44" i="113"/>
  <c r="H41" i="113"/>
  <c r="G41" i="113"/>
  <c r="F41" i="113"/>
  <c r="H40" i="113"/>
  <c r="G40" i="113"/>
  <c r="F40" i="113"/>
  <c r="H37" i="113"/>
  <c r="G37" i="113"/>
  <c r="F37" i="113"/>
  <c r="H36" i="113"/>
  <c r="G36" i="113"/>
  <c r="F36" i="113"/>
  <c r="H33" i="113"/>
  <c r="G33" i="113"/>
  <c r="F33" i="113"/>
  <c r="H32" i="113"/>
  <c r="G32" i="113"/>
  <c r="F32" i="113"/>
  <c r="H29" i="113"/>
  <c r="G29" i="113"/>
  <c r="F29" i="113"/>
  <c r="H28" i="113"/>
  <c r="G28" i="113"/>
  <c r="F28" i="113"/>
  <c r="H25" i="113"/>
  <c r="G25" i="113"/>
  <c r="F25" i="113"/>
  <c r="H24" i="113"/>
  <c r="G24" i="113"/>
  <c r="F24" i="113"/>
  <c r="H21" i="113"/>
  <c r="G21" i="113"/>
  <c r="F21" i="113"/>
  <c r="H20" i="113"/>
  <c r="G20" i="113"/>
  <c r="F20" i="113"/>
  <c r="P17" i="113"/>
  <c r="O17" i="113"/>
  <c r="N17" i="113"/>
  <c r="L17" i="113"/>
  <c r="K17" i="113"/>
  <c r="J17" i="113"/>
  <c r="P16" i="113"/>
  <c r="O16" i="113"/>
  <c r="N16" i="113"/>
  <c r="L16" i="113"/>
  <c r="K16" i="113"/>
  <c r="J16" i="113"/>
  <c r="H81" i="89"/>
  <c r="G81" i="89"/>
  <c r="F81" i="89"/>
  <c r="H80" i="89"/>
  <c r="G80" i="89"/>
  <c r="F80" i="89"/>
  <c r="H77" i="89"/>
  <c r="G77" i="89"/>
  <c r="F77" i="89"/>
  <c r="H76" i="89"/>
  <c r="G76" i="89"/>
  <c r="F76" i="89"/>
  <c r="H73" i="89"/>
  <c r="G73" i="89"/>
  <c r="F73" i="89"/>
  <c r="H72" i="89"/>
  <c r="G72" i="89"/>
  <c r="F72" i="89"/>
  <c r="H69" i="89"/>
  <c r="G69" i="89"/>
  <c r="F69" i="89"/>
  <c r="H68" i="89"/>
  <c r="G68" i="89"/>
  <c r="F68" i="89"/>
  <c r="H65" i="89"/>
  <c r="G65" i="89"/>
  <c r="F65" i="89"/>
  <c r="H64" i="89"/>
  <c r="G64" i="89"/>
  <c r="F64" i="89"/>
  <c r="H61" i="89"/>
  <c r="G61" i="89"/>
  <c r="F61" i="89"/>
  <c r="H60" i="89"/>
  <c r="G60" i="89"/>
  <c r="F60" i="89"/>
  <c r="H57" i="89"/>
  <c r="G57" i="89"/>
  <c r="F57" i="89"/>
  <c r="H56" i="89"/>
  <c r="G56" i="89"/>
  <c r="F56" i="89"/>
  <c r="H53" i="89"/>
  <c r="G53" i="89"/>
  <c r="F53" i="89"/>
  <c r="H52" i="89"/>
  <c r="G52" i="89"/>
  <c r="F52" i="89"/>
  <c r="H49" i="89"/>
  <c r="G49" i="89"/>
  <c r="F49" i="89"/>
  <c r="H48" i="89"/>
  <c r="G48" i="89"/>
  <c r="F48" i="89"/>
  <c r="H45" i="89"/>
  <c r="G45" i="89"/>
  <c r="F45" i="89"/>
  <c r="H44" i="89"/>
  <c r="G44" i="89"/>
  <c r="F44" i="89"/>
  <c r="H41" i="89"/>
  <c r="G41" i="89"/>
  <c r="F41" i="89"/>
  <c r="H40" i="89"/>
  <c r="G40" i="89"/>
  <c r="F40" i="89"/>
  <c r="H37" i="89"/>
  <c r="G37" i="89"/>
  <c r="F37" i="89"/>
  <c r="H36" i="89"/>
  <c r="G36" i="89"/>
  <c r="F36" i="89"/>
  <c r="H33" i="89"/>
  <c r="G33" i="89"/>
  <c r="F33" i="89"/>
  <c r="H32" i="89"/>
  <c r="G32" i="89"/>
  <c r="F32" i="89"/>
  <c r="H29" i="89"/>
  <c r="G29" i="89"/>
  <c r="F29" i="89"/>
  <c r="H28" i="89"/>
  <c r="G28" i="89"/>
  <c r="F28" i="89"/>
  <c r="H25" i="89"/>
  <c r="G25" i="89"/>
  <c r="F25" i="89"/>
  <c r="H24" i="89"/>
  <c r="G24" i="89"/>
  <c r="F24" i="89"/>
  <c r="F20" i="89"/>
  <c r="G20" i="89"/>
  <c r="H20" i="89"/>
  <c r="F21" i="89"/>
  <c r="G21" i="89"/>
  <c r="H21" i="89"/>
  <c r="O16" i="89"/>
  <c r="P16" i="89"/>
  <c r="O17" i="89"/>
  <c r="P17" i="89"/>
  <c r="K16" i="89"/>
  <c r="L16" i="89"/>
  <c r="K17" i="89"/>
  <c r="L17" i="89"/>
  <c r="J16" i="89"/>
  <c r="J17" i="89"/>
  <c r="K15" i="90"/>
  <c r="L15" i="90"/>
  <c r="K16" i="90"/>
  <c r="L16" i="90"/>
  <c r="G15" i="90"/>
  <c r="H15" i="90"/>
  <c r="G16" i="90"/>
  <c r="H16" i="90"/>
  <c r="J61" i="88"/>
  <c r="I61" i="88"/>
  <c r="H61" i="88"/>
  <c r="F61" i="88"/>
  <c r="E61" i="88"/>
  <c r="D61" i="88"/>
  <c r="J51" i="88"/>
  <c r="I51" i="88"/>
  <c r="H51" i="88"/>
  <c r="F51" i="88"/>
  <c r="E51" i="88"/>
  <c r="D51" i="88"/>
  <c r="J41" i="88"/>
  <c r="I41" i="88"/>
  <c r="H41" i="88"/>
  <c r="F41" i="88"/>
  <c r="E41" i="88"/>
  <c r="D41" i="88"/>
  <c r="J31" i="88"/>
  <c r="I31" i="88"/>
  <c r="H31" i="88"/>
  <c r="F31" i="88"/>
  <c r="E31" i="88"/>
  <c r="D31" i="88"/>
  <c r="J20" i="88"/>
  <c r="I20" i="88"/>
  <c r="H20" i="88"/>
  <c r="F20" i="88"/>
  <c r="E20" i="88"/>
  <c r="D20" i="88"/>
  <c r="J19" i="88"/>
  <c r="I19" i="88"/>
  <c r="H19" i="88"/>
  <c r="F19" i="88"/>
  <c r="E19" i="88"/>
  <c r="D19" i="88"/>
  <c r="J17" i="88"/>
  <c r="I17" i="88"/>
  <c r="H17" i="88"/>
  <c r="F17" i="88"/>
  <c r="E17" i="88"/>
  <c r="D17" i="88"/>
  <c r="J16" i="88"/>
  <c r="I16" i="88"/>
  <c r="H16" i="88"/>
  <c r="F16" i="88"/>
  <c r="E16" i="88"/>
  <c r="D16" i="88"/>
  <c r="J15" i="88"/>
  <c r="I15" i="88"/>
  <c r="H15" i="88"/>
  <c r="F15" i="88"/>
  <c r="E15" i="88"/>
  <c r="D15" i="88"/>
  <c r="J14" i="88"/>
  <c r="I14" i="88"/>
  <c r="H14" i="88"/>
  <c r="F14" i="88"/>
  <c r="E14" i="88"/>
  <c r="D14" i="88"/>
  <c r="J13" i="88"/>
  <c r="I13" i="88"/>
  <c r="H13" i="88"/>
  <c r="F13" i="88"/>
  <c r="E13" i="88"/>
  <c r="D13" i="88"/>
  <c r="E15" i="85"/>
  <c r="F15" i="85"/>
  <c r="G15" i="85"/>
  <c r="E15" i="84"/>
  <c r="F15" i="84"/>
  <c r="G15" i="84"/>
  <c r="E15" i="83"/>
  <c r="F15" i="83"/>
  <c r="G15" i="83"/>
  <c r="I15" i="83"/>
  <c r="J15" i="83"/>
  <c r="K15" i="83"/>
  <c r="E15" i="82"/>
  <c r="F15" i="82"/>
  <c r="G15" i="82"/>
  <c r="I15" i="82"/>
  <c r="J15" i="82"/>
  <c r="K15" i="82"/>
  <c r="E15" i="79"/>
  <c r="F15" i="79"/>
  <c r="G15" i="79"/>
  <c r="I15" i="79"/>
  <c r="J15" i="79"/>
  <c r="K15" i="79"/>
  <c r="E15" i="78"/>
  <c r="F15" i="78"/>
  <c r="G15" i="78"/>
  <c r="I15" i="78"/>
  <c r="J15" i="78"/>
  <c r="K15" i="78"/>
  <c r="E15" i="77"/>
  <c r="F15" i="77"/>
  <c r="G15" i="77"/>
  <c r="I15" i="77"/>
  <c r="J15" i="77"/>
  <c r="K15" i="77"/>
  <c r="E19" i="81"/>
  <c r="F19" i="81"/>
  <c r="G19" i="81"/>
  <c r="F17" i="113" l="1"/>
  <c r="G16" i="113"/>
  <c r="F16" i="113"/>
  <c r="G17" i="113"/>
  <c r="H16" i="113"/>
  <c r="H17" i="113"/>
  <c r="G16" i="89"/>
  <c r="H17" i="89"/>
  <c r="G17" i="89"/>
  <c r="H16" i="89"/>
  <c r="F21" i="88"/>
  <c r="D21" i="88"/>
  <c r="I21" i="88"/>
  <c r="H21" i="88"/>
  <c r="E21" i="88"/>
  <c r="J21" i="88"/>
  <c r="G15" i="86"/>
  <c r="E15" i="86"/>
  <c r="F15" i="86"/>
  <c r="F15" i="81"/>
  <c r="E15" i="81"/>
  <c r="G15" i="81"/>
  <c r="K13" i="67" l="1"/>
  <c r="J13" i="67"/>
  <c r="K12" i="67"/>
  <c r="J12" i="67"/>
  <c r="G12" i="67"/>
  <c r="G13" i="67"/>
  <c r="F12" i="67"/>
  <c r="F13" i="67"/>
  <c r="E13" i="112"/>
  <c r="K13" i="109" l="1"/>
  <c r="J13" i="109"/>
  <c r="K12" i="109"/>
  <c r="J12" i="109"/>
  <c r="I12" i="109" s="1"/>
  <c r="F12" i="109"/>
  <c r="G12" i="109"/>
  <c r="F13" i="109"/>
  <c r="G13" i="109"/>
  <c r="I14" i="111"/>
  <c r="E14" i="111"/>
  <c r="E13" i="69"/>
  <c r="I13" i="110"/>
  <c r="E13" i="110"/>
  <c r="E17" i="110"/>
  <c r="I27" i="111"/>
  <c r="E27" i="111"/>
  <c r="I43" i="110"/>
  <c r="E43" i="110"/>
  <c r="I66" i="110"/>
  <c r="E66" i="110"/>
  <c r="E57" i="110"/>
  <c r="E48" i="110"/>
  <c r="I39" i="110"/>
  <c r="E39" i="110"/>
  <c r="E30" i="110"/>
  <c r="I69" i="109"/>
  <c r="E69" i="109"/>
  <c r="E60" i="109"/>
  <c r="E43" i="109"/>
  <c r="E34" i="109"/>
  <c r="E17" i="109"/>
  <c r="I13" i="109" l="1"/>
  <c r="E13" i="109"/>
  <c r="E12" i="109"/>
  <c r="O16" i="108"/>
  <c r="N16" i="108"/>
  <c r="M16" i="108"/>
  <c r="K16" i="108"/>
  <c r="J16" i="108"/>
  <c r="I16" i="108"/>
  <c r="G16" i="108"/>
  <c r="F16" i="108"/>
  <c r="E16" i="108"/>
  <c r="O15" i="108"/>
  <c r="N15" i="108"/>
  <c r="M15" i="108"/>
  <c r="K15" i="108"/>
  <c r="J15" i="108"/>
  <c r="I15" i="108"/>
  <c r="G15" i="108"/>
  <c r="F15" i="108"/>
  <c r="E15" i="108"/>
  <c r="K18" i="107"/>
  <c r="J18" i="107"/>
  <c r="I18" i="107"/>
  <c r="G18" i="107"/>
  <c r="F18" i="107"/>
  <c r="E18" i="107"/>
  <c r="K17" i="107"/>
  <c r="J17" i="107"/>
  <c r="I17" i="107"/>
  <c r="G17" i="107"/>
  <c r="F17" i="107"/>
  <c r="E17" i="107"/>
  <c r="O18" i="106"/>
  <c r="N18" i="106"/>
  <c r="M18" i="106"/>
  <c r="K18" i="106"/>
  <c r="J18" i="106"/>
  <c r="I18" i="106"/>
  <c r="G18" i="106"/>
  <c r="F18" i="106"/>
  <c r="E18" i="106"/>
  <c r="O17" i="106"/>
  <c r="N17" i="106"/>
  <c r="M17" i="106"/>
  <c r="K17" i="106"/>
  <c r="J17" i="106"/>
  <c r="I17" i="106"/>
  <c r="G17" i="106"/>
  <c r="F17" i="106"/>
  <c r="E17" i="106"/>
  <c r="O16" i="105"/>
  <c r="N16" i="105"/>
  <c r="M16" i="105"/>
  <c r="K16" i="105"/>
  <c r="J16" i="105"/>
  <c r="I16" i="105"/>
  <c r="G16" i="105"/>
  <c r="F16" i="105"/>
  <c r="E16" i="105"/>
  <c r="O15" i="105"/>
  <c r="N15" i="105"/>
  <c r="M15" i="105"/>
  <c r="K15" i="105"/>
  <c r="J15" i="105"/>
  <c r="I15" i="105"/>
  <c r="G15" i="105"/>
  <c r="F15" i="105"/>
  <c r="O16" i="23"/>
  <c r="N16" i="23"/>
  <c r="M16" i="23"/>
  <c r="O15" i="23"/>
  <c r="N15" i="23"/>
  <c r="M15" i="23"/>
  <c r="K16" i="23"/>
  <c r="J16" i="23"/>
  <c r="I16" i="23"/>
  <c r="K15" i="23"/>
  <c r="J15" i="23"/>
  <c r="I15" i="23"/>
  <c r="E15" i="23"/>
  <c r="F15" i="23"/>
  <c r="G15" i="23"/>
  <c r="E16" i="23"/>
  <c r="F16" i="23"/>
  <c r="G16" i="23"/>
  <c r="E17" i="100"/>
  <c r="E18" i="100"/>
  <c r="K18" i="100"/>
  <c r="J18" i="100"/>
  <c r="I18" i="100"/>
  <c r="G18" i="100"/>
  <c r="F18" i="100"/>
  <c r="K17" i="100"/>
  <c r="J17" i="100"/>
  <c r="I17" i="100"/>
  <c r="G17" i="100"/>
  <c r="F17" i="100"/>
  <c r="O18" i="99"/>
  <c r="N18" i="99"/>
  <c r="M18" i="99"/>
  <c r="K18" i="99"/>
  <c r="J18" i="99"/>
  <c r="I18" i="99"/>
  <c r="G18" i="99"/>
  <c r="F18" i="99"/>
  <c r="E18" i="99"/>
  <c r="O17" i="99"/>
  <c r="N17" i="99"/>
  <c r="M17" i="99"/>
  <c r="K17" i="99"/>
  <c r="J17" i="99"/>
  <c r="I17" i="99"/>
  <c r="G17" i="99"/>
  <c r="F17" i="99"/>
  <c r="E17" i="99"/>
  <c r="O16" i="22"/>
  <c r="N16" i="22"/>
  <c r="M16" i="22"/>
  <c r="O15" i="22"/>
  <c r="N15" i="22"/>
  <c r="M15" i="22"/>
  <c r="K16" i="22"/>
  <c r="J16" i="22"/>
  <c r="I16" i="22"/>
  <c r="K15" i="22"/>
  <c r="J15" i="22"/>
  <c r="I15" i="22"/>
  <c r="F15" i="22"/>
  <c r="G15" i="22"/>
  <c r="F16" i="22"/>
  <c r="G16" i="22"/>
  <c r="E16" i="22"/>
  <c r="E15" i="22"/>
  <c r="E12" i="21" l="1"/>
  <c r="G12" i="21"/>
  <c r="F12" i="21"/>
  <c r="E14" i="20" l="1"/>
  <c r="G14" i="20"/>
  <c r="H14" i="20"/>
  <c r="I14" i="20"/>
  <c r="K14" i="20"/>
  <c r="L14" i="20"/>
  <c r="M14" i="20"/>
  <c r="N14" i="20"/>
  <c r="N78" i="53" l="1"/>
  <c r="N77" i="53"/>
  <c r="N42" i="53"/>
  <c r="N38" i="53"/>
  <c r="N34" i="53"/>
  <c r="N30" i="53"/>
  <c r="N26" i="53"/>
  <c r="N18" i="53"/>
  <c r="O14" i="53"/>
  <c r="J18" i="53"/>
  <c r="F79" i="97" l="1"/>
  <c r="F78" i="97"/>
  <c r="F75" i="97"/>
  <c r="F71" i="97"/>
  <c r="F70" i="97"/>
  <c r="F67" i="97"/>
  <c r="F66" i="97"/>
  <c r="F63" i="97"/>
  <c r="F62" i="97"/>
  <c r="F59" i="97"/>
  <c r="F58" i="97"/>
  <c r="F55" i="97"/>
  <c r="F54" i="97"/>
  <c r="F51" i="97"/>
  <c r="F50" i="97"/>
  <c r="F47" i="97"/>
  <c r="F46" i="97"/>
  <c r="F43" i="97"/>
  <c r="F42" i="97"/>
  <c r="F39" i="97"/>
  <c r="F38" i="97"/>
  <c r="F35" i="97"/>
  <c r="F34" i="97"/>
  <c r="F31" i="97"/>
  <c r="F30" i="97"/>
  <c r="F27" i="97"/>
  <c r="F26" i="97"/>
  <c r="F23" i="97"/>
  <c r="F22" i="97"/>
  <c r="F19" i="97"/>
  <c r="F18" i="97"/>
  <c r="N15" i="97"/>
  <c r="L15" i="97"/>
  <c r="J15" i="97"/>
  <c r="H15" i="97"/>
  <c r="N14" i="97"/>
  <c r="L14" i="97"/>
  <c r="J14" i="97"/>
  <c r="H14" i="97"/>
  <c r="F15" i="97" l="1"/>
  <c r="F14" i="97"/>
  <c r="F15" i="26"/>
  <c r="G15" i="26"/>
  <c r="K15" i="26"/>
  <c r="J15" i="26"/>
  <c r="E15" i="26" l="1"/>
  <c r="I15" i="26"/>
  <c r="E76" i="51" l="1"/>
  <c r="E75" i="51"/>
  <c r="E72" i="51"/>
  <c r="E71" i="51"/>
  <c r="E68" i="51"/>
  <c r="E67" i="51"/>
  <c r="E64" i="51"/>
  <c r="E63" i="51"/>
  <c r="E60" i="51"/>
  <c r="E59" i="51"/>
  <c r="E56" i="51"/>
  <c r="E55" i="51"/>
  <c r="E52" i="51"/>
  <c r="E51" i="51"/>
  <c r="E48" i="51"/>
  <c r="E47" i="51"/>
  <c r="E44" i="51"/>
  <c r="E43" i="51"/>
  <c r="E40" i="51"/>
  <c r="E39" i="51"/>
  <c r="E36" i="51"/>
  <c r="E35" i="51"/>
  <c r="E32" i="51"/>
  <c r="E31" i="51"/>
  <c r="E28" i="51"/>
  <c r="E27" i="51"/>
  <c r="E24" i="51"/>
  <c r="E23" i="51"/>
  <c r="E20" i="51"/>
  <c r="E19" i="51"/>
  <c r="E15" i="51"/>
  <c r="E16" i="51"/>
  <c r="E16" i="96" l="1"/>
  <c r="G12" i="96"/>
  <c r="F12" i="96"/>
  <c r="E16" i="95"/>
  <c r="G12" i="95"/>
  <c r="F12" i="95"/>
  <c r="E12" i="96" l="1"/>
  <c r="E12" i="95" l="1"/>
  <c r="F12" i="51" l="1"/>
  <c r="G12" i="51"/>
  <c r="E12" i="51" l="1"/>
  <c r="J81" i="55"/>
  <c r="J80" i="55"/>
  <c r="J79" i="55"/>
  <c r="J77" i="55"/>
  <c r="J76" i="55"/>
  <c r="J75" i="55"/>
  <c r="J73" i="55"/>
  <c r="J72" i="55"/>
  <c r="J71" i="55"/>
  <c r="J69" i="55"/>
  <c r="J68" i="55"/>
  <c r="J67" i="55"/>
  <c r="J65" i="55"/>
  <c r="J64" i="55"/>
  <c r="J63" i="55"/>
  <c r="J61" i="55"/>
  <c r="J60" i="55"/>
  <c r="J59" i="55"/>
  <c r="J57" i="55"/>
  <c r="J56" i="55"/>
  <c r="J55" i="55"/>
  <c r="J53" i="55"/>
  <c r="J52" i="55"/>
  <c r="J51" i="55"/>
  <c r="J49" i="55"/>
  <c r="J48" i="55"/>
  <c r="J47" i="55"/>
  <c r="J45" i="55"/>
  <c r="J44" i="55"/>
  <c r="J43" i="55"/>
  <c r="J41" i="55"/>
  <c r="J40" i="55"/>
  <c r="J39" i="55"/>
  <c r="J37" i="55"/>
  <c r="J36" i="55"/>
  <c r="J35" i="55"/>
  <c r="J33" i="55"/>
  <c r="J32" i="55"/>
  <c r="J31" i="55"/>
  <c r="J29" i="55"/>
  <c r="J28" i="55"/>
  <c r="J27" i="55"/>
  <c r="J25" i="55"/>
  <c r="J24" i="55"/>
  <c r="J23" i="55"/>
  <c r="J21" i="55"/>
  <c r="J20" i="55"/>
  <c r="J19" i="55"/>
  <c r="K17" i="55"/>
  <c r="L17" i="55"/>
  <c r="F20" i="55" l="1"/>
  <c r="F25" i="55"/>
  <c r="F41" i="55"/>
  <c r="F47" i="55"/>
  <c r="F63" i="55"/>
  <c r="F68" i="55"/>
  <c r="F27" i="55"/>
  <c r="F69" i="55"/>
  <c r="F72" i="55"/>
  <c r="F48" i="55"/>
  <c r="F52" i="55"/>
  <c r="F55" i="55"/>
  <c r="F29" i="55"/>
  <c r="F37" i="55"/>
  <c r="F40" i="55"/>
  <c r="F75" i="55"/>
  <c r="F76" i="55"/>
  <c r="F31" i="55"/>
  <c r="F32" i="55"/>
  <c r="F51" i="55"/>
  <c r="F59" i="55"/>
  <c r="F80" i="55"/>
  <c r="F61" i="55"/>
  <c r="F33" i="55"/>
  <c r="F73" i="55"/>
  <c r="F53" i="55"/>
  <c r="F81" i="55"/>
  <c r="F21" i="55"/>
  <c r="F23" i="55"/>
  <c r="F43" i="55"/>
  <c r="F44" i="55"/>
  <c r="F64" i="55"/>
  <c r="F65" i="55"/>
  <c r="H17" i="55"/>
  <c r="F36" i="55"/>
  <c r="F57" i="55"/>
  <c r="F79" i="55"/>
  <c r="F24" i="55"/>
  <c r="F35" i="55"/>
  <c r="F45" i="55"/>
  <c r="F56" i="55"/>
  <c r="F67" i="55"/>
  <c r="F77" i="55"/>
  <c r="J17" i="55"/>
  <c r="F28" i="55"/>
  <c r="F39" i="55"/>
  <c r="F49" i="55"/>
  <c r="F60" i="55"/>
  <c r="F71" i="55"/>
  <c r="G17" i="55"/>
  <c r="J78" i="53"/>
  <c r="N74" i="53"/>
  <c r="J74" i="53"/>
  <c r="N70" i="53"/>
  <c r="J70" i="53"/>
  <c r="N66" i="53"/>
  <c r="J66" i="53"/>
  <c r="N62" i="53"/>
  <c r="J62" i="53"/>
  <c r="N58" i="53"/>
  <c r="J58" i="53"/>
  <c r="N54" i="53"/>
  <c r="J54" i="53"/>
  <c r="N50" i="53"/>
  <c r="J50" i="53"/>
  <c r="N46" i="53"/>
  <c r="J46" i="53"/>
  <c r="J42" i="53"/>
  <c r="J38" i="53"/>
  <c r="J34" i="53"/>
  <c r="J30" i="53"/>
  <c r="J26" i="53"/>
  <c r="N22" i="53"/>
  <c r="J22" i="53"/>
  <c r="H78" i="53"/>
  <c r="G78" i="53"/>
  <c r="H74" i="53"/>
  <c r="G74" i="53"/>
  <c r="H70" i="53"/>
  <c r="G70" i="53"/>
  <c r="H66" i="53"/>
  <c r="G66" i="53"/>
  <c r="H62" i="53"/>
  <c r="G62" i="53"/>
  <c r="H58" i="53"/>
  <c r="G58" i="53"/>
  <c r="H54" i="53"/>
  <c r="G54" i="53"/>
  <c r="H50" i="53"/>
  <c r="G50" i="53"/>
  <c r="H46" i="53"/>
  <c r="G46" i="53"/>
  <c r="H42" i="53"/>
  <c r="G42" i="53"/>
  <c r="H38" i="53"/>
  <c r="G38" i="53"/>
  <c r="H34" i="53"/>
  <c r="G34" i="53"/>
  <c r="H30" i="53"/>
  <c r="G30" i="53"/>
  <c r="H26" i="53"/>
  <c r="G26" i="53"/>
  <c r="H22" i="53"/>
  <c r="G22" i="53"/>
  <c r="G18" i="53"/>
  <c r="H18" i="53"/>
  <c r="K14" i="53"/>
  <c r="L14" i="53"/>
  <c r="P14" i="53"/>
  <c r="N14" i="53" l="1"/>
  <c r="U14" i="53" s="1"/>
  <c r="F22" i="53"/>
  <c r="F46" i="53"/>
  <c r="F42" i="53"/>
  <c r="H14" i="53"/>
  <c r="F58" i="53"/>
  <c r="F34" i="53"/>
  <c r="F17" i="55"/>
  <c r="F30" i="53"/>
  <c r="F18" i="53"/>
  <c r="F66" i="53"/>
  <c r="F74" i="53"/>
  <c r="G14" i="53"/>
  <c r="F62" i="53"/>
  <c r="F26" i="53"/>
  <c r="F38" i="53"/>
  <c r="F50" i="53"/>
  <c r="F70" i="53"/>
  <c r="F78" i="53"/>
  <c r="F54" i="53"/>
  <c r="J14" i="53"/>
  <c r="T14" i="53" s="1"/>
  <c r="J16" i="90"/>
  <c r="J15" i="90"/>
  <c r="F16" i="90"/>
  <c r="F15" i="90"/>
  <c r="N17" i="89"/>
  <c r="N16" i="89"/>
  <c r="F16" i="89"/>
  <c r="F17" i="89"/>
  <c r="E17" i="87"/>
  <c r="G14" i="87"/>
  <c r="F14" i="87"/>
  <c r="G13" i="87"/>
  <c r="F13" i="87"/>
  <c r="I42" i="85"/>
  <c r="K14" i="85"/>
  <c r="J14" i="85"/>
  <c r="G14" i="85"/>
  <c r="F14" i="85"/>
  <c r="G14" i="84"/>
  <c r="F14" i="84"/>
  <c r="E22" i="83"/>
  <c r="K14" i="83"/>
  <c r="J14" i="83"/>
  <c r="G14" i="83"/>
  <c r="F14" i="83"/>
  <c r="E18" i="82"/>
  <c r="K14" i="82"/>
  <c r="J14" i="82"/>
  <c r="G14" i="82"/>
  <c r="F14" i="82"/>
  <c r="G50" i="81"/>
  <c r="F50" i="81"/>
  <c r="G46" i="81"/>
  <c r="F46" i="81"/>
  <c r="G42" i="81"/>
  <c r="F42" i="81"/>
  <c r="G38" i="81"/>
  <c r="F38" i="81"/>
  <c r="G34" i="81"/>
  <c r="F34" i="81"/>
  <c r="G30" i="81"/>
  <c r="F30" i="81"/>
  <c r="G26" i="81"/>
  <c r="F26" i="81"/>
  <c r="G22" i="81"/>
  <c r="F22" i="81"/>
  <c r="G18" i="81"/>
  <c r="F18" i="81"/>
  <c r="E46" i="80"/>
  <c r="E26" i="80"/>
  <c r="K14" i="80"/>
  <c r="J14" i="80"/>
  <c r="G14" i="80"/>
  <c r="F14" i="80"/>
  <c r="E18" i="79"/>
  <c r="K14" i="79"/>
  <c r="J14" i="79"/>
  <c r="G14" i="79"/>
  <c r="F14" i="79"/>
  <c r="E42" i="78"/>
  <c r="E18" i="78"/>
  <c r="K14" i="78"/>
  <c r="J14" i="78"/>
  <c r="G14" i="78"/>
  <c r="F14" i="78"/>
  <c r="E18" i="77"/>
  <c r="K14" i="77"/>
  <c r="J14" i="77"/>
  <c r="G14" i="77"/>
  <c r="F14" i="77"/>
  <c r="E29" i="76"/>
  <c r="E12" i="76"/>
  <c r="E46" i="75"/>
  <c r="E17" i="75"/>
  <c r="E12" i="75"/>
  <c r="E52" i="74"/>
  <c r="E51" i="74"/>
  <c r="E26" i="74"/>
  <c r="I22" i="74"/>
  <c r="I21" i="74"/>
  <c r="I18" i="74"/>
  <c r="E18" i="74"/>
  <c r="I17" i="74"/>
  <c r="E17" i="74"/>
  <c r="I13" i="74"/>
  <c r="I12" i="74"/>
  <c r="E25" i="73"/>
  <c r="E12" i="73"/>
  <c r="E12" i="72"/>
  <c r="E66" i="71"/>
  <c r="E45" i="71"/>
  <c r="E12" i="70" s="1"/>
  <c r="I40" i="71"/>
  <c r="I75" i="70"/>
  <c r="E75" i="70"/>
  <c r="I74" i="70"/>
  <c r="E74" i="70"/>
  <c r="I71" i="70"/>
  <c r="E71" i="70"/>
  <c r="I70" i="70"/>
  <c r="E70" i="70"/>
  <c r="I66" i="70"/>
  <c r="I65" i="70"/>
  <c r="I58" i="70"/>
  <c r="E58" i="70"/>
  <c r="I57" i="70"/>
  <c r="E57" i="70"/>
  <c r="I38" i="70"/>
  <c r="E38" i="70"/>
  <c r="I37" i="70"/>
  <c r="I12" i="70" s="1"/>
  <c r="E37" i="70"/>
  <c r="I62" i="70"/>
  <c r="E62" i="70"/>
  <c r="I61" i="70"/>
  <c r="E61" i="70"/>
  <c r="I54" i="70"/>
  <c r="E54" i="70"/>
  <c r="I53" i="70"/>
  <c r="E53" i="70"/>
  <c r="I42" i="70"/>
  <c r="E42" i="70"/>
  <c r="I41" i="70"/>
  <c r="E41" i="70"/>
  <c r="I50" i="70"/>
  <c r="E50" i="70"/>
  <c r="I49" i="70"/>
  <c r="E49" i="70"/>
  <c r="I46" i="70"/>
  <c r="E46" i="70"/>
  <c r="I45" i="70"/>
  <c r="E45" i="70"/>
  <c r="I34" i="70"/>
  <c r="E34" i="70"/>
  <c r="I33" i="70"/>
  <c r="E33" i="70"/>
  <c r="I30" i="70"/>
  <c r="E30" i="70"/>
  <c r="I29" i="70"/>
  <c r="E29" i="70"/>
  <c r="I26" i="70"/>
  <c r="E26" i="70"/>
  <c r="I25" i="70"/>
  <c r="E25" i="70"/>
  <c r="I22" i="70"/>
  <c r="I21" i="70"/>
  <c r="E21" i="70"/>
  <c r="I18" i="70"/>
  <c r="E18" i="70"/>
  <c r="I17" i="70"/>
  <c r="E17" i="70"/>
  <c r="E52" i="69"/>
  <c r="E39" i="69"/>
  <c r="E22" i="69"/>
  <c r="E12" i="68"/>
  <c r="E44" i="67"/>
  <c r="E43" i="67"/>
  <c r="E17" i="67"/>
  <c r="E14" i="85" l="1"/>
  <c r="I14" i="85"/>
  <c r="E14" i="83"/>
  <c r="E12" i="67"/>
  <c r="I12" i="67"/>
  <c r="E13" i="67"/>
  <c r="I13" i="67"/>
  <c r="I14" i="83"/>
  <c r="E14" i="82"/>
  <c r="I14" i="82"/>
  <c r="E34" i="81"/>
  <c r="E14" i="80"/>
  <c r="E46" i="81"/>
  <c r="F14" i="81"/>
  <c r="G14" i="86"/>
  <c r="I14" i="79"/>
  <c r="F14" i="86"/>
  <c r="E14" i="77"/>
  <c r="E50" i="81"/>
  <c r="E30" i="81"/>
  <c r="G14" i="81"/>
  <c r="E14" i="84"/>
  <c r="I14" i="78"/>
  <c r="E14" i="79"/>
  <c r="E14" i="78"/>
  <c r="E22" i="81"/>
  <c r="E38" i="81"/>
  <c r="F14" i="53"/>
  <c r="I14" i="80"/>
  <c r="E14" i="87"/>
  <c r="E26" i="81"/>
  <c r="E42" i="81"/>
  <c r="E13" i="87"/>
  <c r="I14" i="77"/>
  <c r="E18" i="81"/>
  <c r="E14" i="86" l="1"/>
  <c r="E14" i="81"/>
  <c r="E12" i="18" l="1"/>
  <c r="H12" i="18"/>
  <c r="I12" i="18"/>
  <c r="L12" i="18"/>
  <c r="M12" i="18"/>
  <c r="G15" i="18"/>
  <c r="G20" i="18"/>
  <c r="K15" i="18"/>
  <c r="K12" i="18" l="1"/>
  <c r="G12" i="18"/>
  <c r="G11" i="21"/>
  <c r="F11" i="21"/>
  <c r="E11" i="21"/>
  <c r="N13" i="20"/>
  <c r="L13" i="20"/>
  <c r="K13" i="20"/>
  <c r="I13" i="20"/>
  <c r="H13" i="20"/>
  <c r="G13" i="20"/>
  <c r="E13" i="20"/>
  <c r="E78" i="1" l="1"/>
  <c r="E77" i="1"/>
  <c r="E74" i="1"/>
  <c r="E73" i="1"/>
  <c r="E70" i="1"/>
  <c r="E69" i="1"/>
  <c r="E66" i="1"/>
  <c r="E65" i="1"/>
  <c r="E62" i="1"/>
  <c r="E61" i="1"/>
  <c r="E58" i="1"/>
  <c r="E57" i="1"/>
  <c r="E54" i="1"/>
  <c r="E53" i="1"/>
  <c r="E50" i="1"/>
  <c r="E49" i="1"/>
  <c r="E46" i="1"/>
  <c r="E45" i="1"/>
  <c r="E42" i="1"/>
  <c r="E41" i="1"/>
  <c r="E38" i="1"/>
  <c r="E37" i="1"/>
  <c r="E34" i="1"/>
  <c r="E33" i="1"/>
  <c r="E30" i="1"/>
  <c r="E29" i="1"/>
  <c r="E26" i="1"/>
  <c r="E25" i="1"/>
  <c r="E22" i="1"/>
  <c r="E21" i="1"/>
  <c r="E18" i="1"/>
  <c r="E17" i="1"/>
  <c r="G14" i="1"/>
  <c r="F14" i="1"/>
  <c r="G13" i="1"/>
  <c r="F13" i="1"/>
  <c r="E13" i="1" s="1"/>
  <c r="E14" i="1" l="1"/>
  <c r="K64" i="65" l="1"/>
  <c r="G64" i="65"/>
  <c r="G32" i="65"/>
  <c r="K60" i="65" l="1"/>
  <c r="G60" i="65"/>
  <c r="K52" i="65"/>
  <c r="G52" i="65"/>
  <c r="K44" i="65"/>
  <c r="G44" i="65"/>
  <c r="K32" i="65"/>
  <c r="M12" i="65"/>
  <c r="L12" i="65"/>
  <c r="I12" i="65"/>
  <c r="H12" i="65"/>
  <c r="E12" i="65"/>
  <c r="E12" i="64"/>
  <c r="G16" i="64"/>
  <c r="M12" i="64"/>
  <c r="L12" i="64"/>
  <c r="I12" i="64"/>
  <c r="H12" i="64"/>
  <c r="G12" i="65" l="1"/>
  <c r="K12" i="65"/>
  <c r="K12" i="64"/>
  <c r="G12" i="64"/>
  <c r="K13" i="63" l="1"/>
  <c r="J13" i="63"/>
  <c r="F13" i="63"/>
  <c r="G13" i="63"/>
  <c r="E17" i="63"/>
  <c r="E13" i="63" l="1"/>
  <c r="I13" i="63"/>
  <c r="K16" i="60"/>
  <c r="J16" i="60"/>
  <c r="F16" i="60"/>
  <c r="G16" i="60"/>
  <c r="E20" i="60"/>
  <c r="J14" i="58"/>
  <c r="I14" i="58"/>
  <c r="E14" i="58"/>
  <c r="F14" i="58"/>
  <c r="G14" i="58"/>
  <c r="E16" i="60" l="1"/>
  <c r="I16" i="60"/>
  <c r="G11" i="51" l="1"/>
  <c r="F11" i="51"/>
  <c r="L16" i="55" l="1"/>
  <c r="K16" i="55"/>
  <c r="J16" i="55"/>
  <c r="O13" i="53"/>
  <c r="P13" i="53"/>
  <c r="K13" i="53"/>
  <c r="L13" i="53"/>
  <c r="H77" i="53"/>
  <c r="G77" i="53"/>
  <c r="H73" i="53"/>
  <c r="G73" i="53"/>
  <c r="H69" i="53"/>
  <c r="G69" i="53"/>
  <c r="H65" i="53"/>
  <c r="G65" i="53"/>
  <c r="H61" i="53"/>
  <c r="G61" i="53"/>
  <c r="H57" i="53"/>
  <c r="G57" i="53"/>
  <c r="H53" i="53"/>
  <c r="G53" i="53"/>
  <c r="H49" i="53"/>
  <c r="G49" i="53"/>
  <c r="H45" i="53"/>
  <c r="G45" i="53"/>
  <c r="H41" i="53"/>
  <c r="G41" i="53"/>
  <c r="H37" i="53"/>
  <c r="G37" i="53"/>
  <c r="H33" i="53"/>
  <c r="G33" i="53"/>
  <c r="H29" i="53"/>
  <c r="G29" i="53"/>
  <c r="H25" i="53"/>
  <c r="G25" i="53"/>
  <c r="H21" i="53"/>
  <c r="G21" i="53"/>
  <c r="G17" i="53"/>
  <c r="H17" i="53"/>
  <c r="N29" i="53"/>
  <c r="N33" i="53"/>
  <c r="N37" i="53"/>
  <c r="N41" i="53"/>
  <c r="N45" i="53"/>
  <c r="N49" i="53"/>
  <c r="N53" i="53"/>
  <c r="N57" i="53"/>
  <c r="N61" i="53"/>
  <c r="N65" i="53"/>
  <c r="N69" i="53"/>
  <c r="N73" i="53"/>
  <c r="J77" i="53"/>
  <c r="J73" i="53"/>
  <c r="J69" i="53"/>
  <c r="J65" i="53"/>
  <c r="J61" i="53"/>
  <c r="J57" i="53"/>
  <c r="J53" i="53"/>
  <c r="J49" i="53"/>
  <c r="J45" i="53"/>
  <c r="J41" i="53"/>
  <c r="J37" i="53"/>
  <c r="J33" i="53"/>
  <c r="J29" i="53"/>
  <c r="J25" i="53"/>
  <c r="J21" i="53"/>
  <c r="N25" i="53"/>
  <c r="N21" i="53"/>
  <c r="N17" i="53"/>
  <c r="J17" i="53"/>
  <c r="F37" i="53" l="1"/>
  <c r="F33" i="53"/>
  <c r="H13" i="53"/>
  <c r="F61" i="53"/>
  <c r="F45" i="53"/>
  <c r="F57" i="53"/>
  <c r="F65" i="53"/>
  <c r="F69" i="53"/>
  <c r="F73" i="53"/>
  <c r="H16" i="55"/>
  <c r="N13" i="53"/>
  <c r="F21" i="53"/>
  <c r="F49" i="53"/>
  <c r="F53" i="53"/>
  <c r="G13" i="53"/>
  <c r="J13" i="53"/>
  <c r="F41" i="53"/>
  <c r="F25" i="53"/>
  <c r="F29" i="53"/>
  <c r="G16" i="55"/>
  <c r="F17" i="53"/>
  <c r="F77" i="53"/>
  <c r="F16" i="55"/>
  <c r="F13" i="53" l="1"/>
  <c r="E11" i="51"/>
  <c r="E126" i="3"/>
  <c r="E122" i="3"/>
  <c r="E119" i="3"/>
  <c r="E118" i="3"/>
  <c r="E115" i="3"/>
  <c r="E114" i="3"/>
  <c r="E111" i="3"/>
  <c r="E110" i="3"/>
  <c r="E107" i="3"/>
  <c r="E106" i="3"/>
  <c r="E103" i="3"/>
  <c r="E102" i="3"/>
  <c r="E99" i="3"/>
  <c r="E98" i="3"/>
  <c r="E93" i="3"/>
  <c r="E92" i="3"/>
  <c r="E89" i="3"/>
  <c r="E88" i="3"/>
  <c r="E85" i="3"/>
  <c r="E84" i="3"/>
  <c r="E60" i="3"/>
  <c r="E59" i="3"/>
  <c r="E56" i="3"/>
  <c r="E55" i="3"/>
  <c r="E52" i="3"/>
  <c r="E51" i="3"/>
  <c r="E48" i="3"/>
  <c r="E47" i="3"/>
  <c r="E44" i="3"/>
  <c r="E43" i="3"/>
  <c r="E40" i="3"/>
  <c r="E39" i="3"/>
  <c r="E36" i="3"/>
  <c r="E35" i="3"/>
  <c r="E32" i="3"/>
  <c r="E31" i="3"/>
  <c r="E28" i="3"/>
  <c r="E27" i="3"/>
  <c r="E24" i="3"/>
  <c r="E23" i="3"/>
  <c r="E20" i="3"/>
  <c r="E19" i="3"/>
  <c r="E49" i="2"/>
  <c r="E48" i="2"/>
  <c r="E45" i="2"/>
  <c r="E44" i="2"/>
  <c r="E41" i="2"/>
  <c r="E40" i="2"/>
  <c r="E37" i="2"/>
  <c r="E36" i="2"/>
  <c r="E33" i="2"/>
  <c r="E32" i="2"/>
  <c r="E29" i="2"/>
  <c r="E28" i="2"/>
  <c r="E25" i="2"/>
  <c r="E24" i="2"/>
  <c r="I19" i="2"/>
  <c r="I15" i="2" s="1"/>
  <c r="G19" i="2"/>
  <c r="I18" i="2"/>
  <c r="I14" i="2" s="1"/>
  <c r="G18" i="2"/>
  <c r="H15" i="55"/>
  <c r="L15" i="55"/>
  <c r="K15" i="55"/>
  <c r="J15" i="55"/>
  <c r="G15" i="55" l="1"/>
  <c r="E18" i="2"/>
  <c r="E19" i="2"/>
  <c r="F15" i="55"/>
  <c r="G15" i="2"/>
  <c r="E15" i="2" s="1"/>
  <c r="G14" i="2"/>
  <c r="E14" i="2" s="1"/>
</calcChain>
</file>

<file path=xl/sharedStrings.xml><?xml version="1.0" encoding="utf-8"?>
<sst xmlns="http://schemas.openxmlformats.org/spreadsheetml/2006/main" count="8298" uniqueCount="1315">
  <si>
    <t>Jadual 6.1</t>
  </si>
  <si>
    <t>Table 6.1</t>
  </si>
  <si>
    <t>Negeri</t>
  </si>
  <si>
    <t>Tahun</t>
  </si>
  <si>
    <t>Jumlah</t>
  </si>
  <si>
    <t>Sekolah rendah</t>
  </si>
  <si>
    <t xml:space="preserve">Sekolah menengah </t>
  </si>
  <si>
    <t>State</t>
  </si>
  <si>
    <t>Year</t>
  </si>
  <si>
    <t>Total</t>
  </si>
  <si>
    <t>Primary school</t>
  </si>
  <si>
    <t>Secondary school</t>
  </si>
  <si>
    <t>Akademik</t>
  </si>
  <si>
    <t>Academic</t>
  </si>
  <si>
    <t>MALAYSIA</t>
  </si>
  <si>
    <t>Johor</t>
  </si>
  <si>
    <t>Kedah</t>
  </si>
  <si>
    <t>Kelantan</t>
  </si>
  <si>
    <t>Melaka</t>
  </si>
  <si>
    <t>Negeri Sembilan</t>
  </si>
  <si>
    <t>Pahang</t>
  </si>
  <si>
    <t>Pulau Pinang</t>
  </si>
  <si>
    <t>Perak</t>
  </si>
  <si>
    <t>Perlis</t>
  </si>
  <si>
    <t xml:space="preserve">Selangor </t>
  </si>
  <si>
    <t>Terengganu</t>
  </si>
  <si>
    <t xml:space="preserve">Sabah </t>
  </si>
  <si>
    <t>Sarawak</t>
  </si>
  <si>
    <t>W.P. Kuala Lumpur</t>
  </si>
  <si>
    <t>W.P. Labuan</t>
  </si>
  <si>
    <t>W.P. Putrajaya</t>
  </si>
  <si>
    <t>-</t>
  </si>
  <si>
    <t>Sumber: Kementerian Pendidikan Malaysia</t>
  </si>
  <si>
    <t>Source: Ministry of Education Malaysia</t>
  </si>
  <si>
    <t>2. Data termasuk sekolah bantuan kerajaan</t>
  </si>
  <si>
    <t>Jadual 6.2</t>
  </si>
  <si>
    <t>Table 6.2</t>
  </si>
  <si>
    <t>Lelaki</t>
  </si>
  <si>
    <t>Perempuan</t>
  </si>
  <si>
    <t>Male</t>
  </si>
  <si>
    <t>Female</t>
  </si>
  <si>
    <t>Jadual 6.4</t>
  </si>
  <si>
    <t>Table 6.4</t>
  </si>
  <si>
    <t>Jadual 6.6</t>
  </si>
  <si>
    <t>Table 6.6</t>
  </si>
  <si>
    <t>Sekolah kerajaan dan</t>
  </si>
  <si>
    <t>Calon lain</t>
  </si>
  <si>
    <t>bantuan kerajaan</t>
  </si>
  <si>
    <t>Other candidate</t>
  </si>
  <si>
    <t>Government and</t>
  </si>
  <si>
    <t>government-aided</t>
  </si>
  <si>
    <t>school</t>
  </si>
  <si>
    <t>Malaysia</t>
  </si>
  <si>
    <t>Sabah</t>
  </si>
  <si>
    <t>Selangor</t>
  </si>
  <si>
    <t>Jadual 6.7</t>
  </si>
  <si>
    <t>Table 6.7</t>
  </si>
  <si>
    <t xml:space="preserve"> </t>
  </si>
  <si>
    <t>Pencapaian</t>
  </si>
  <si>
    <t>Sekolah kerajaan</t>
  </si>
  <si>
    <t>Achievement</t>
  </si>
  <si>
    <t>dan bantuan</t>
  </si>
  <si>
    <t>Other</t>
  </si>
  <si>
    <t>kerajaan</t>
  </si>
  <si>
    <t>candidate</t>
  </si>
  <si>
    <t xml:space="preserve">Jumlah </t>
  </si>
  <si>
    <t xml:space="preserve">Mencapai tahap </t>
  </si>
  <si>
    <t xml:space="preserve">penguasaan minimum </t>
  </si>
  <si>
    <t>semua mata pelajaran</t>
  </si>
  <si>
    <t xml:space="preserve">Minimum acquisition </t>
  </si>
  <si>
    <t>in all subjects</t>
  </si>
  <si>
    <t>Semua Gred A</t>
  </si>
  <si>
    <t>All Grade A(s)</t>
  </si>
  <si>
    <t>Minimum 1 Gred B</t>
  </si>
  <si>
    <t>Minimum 1 Grade B</t>
  </si>
  <si>
    <t>Minimum 1 Gred C</t>
  </si>
  <si>
    <t>Minimum 1 Grade C</t>
  </si>
  <si>
    <t>Minimum 1 Gred D</t>
  </si>
  <si>
    <t>Minimum 1 Grade D</t>
  </si>
  <si>
    <t>Minimum 1 Gred E</t>
  </si>
  <si>
    <t>Minimum 1 Grade E</t>
  </si>
  <si>
    <t>Semua Gred E</t>
  </si>
  <si>
    <t>All Grade E(s)</t>
  </si>
  <si>
    <t>Lain-lain</t>
  </si>
  <si>
    <t>Others</t>
  </si>
  <si>
    <t>Jadual 6.8</t>
  </si>
  <si>
    <t xml:space="preserve">: Pencapaian calon Ujian Pencapaian Sekolah Rendah (UPSR) mengikut mata pelajaran, </t>
  </si>
  <si>
    <t>Table 6.8</t>
  </si>
  <si>
    <t xml:space="preserve">: Candidates' achievement of the Ujian Pencapaian Sekolah Rendah (UPSR) by subject, </t>
  </si>
  <si>
    <t>Calon</t>
  </si>
  <si>
    <t>Candidate</t>
  </si>
  <si>
    <t>A</t>
  </si>
  <si>
    <t>B</t>
  </si>
  <si>
    <t>C</t>
  </si>
  <si>
    <t>D</t>
  </si>
  <si>
    <t>E</t>
  </si>
  <si>
    <t xml:space="preserve">Calon sekolah kerajaan dan </t>
  </si>
  <si>
    <t xml:space="preserve">bantuan kerajaan  </t>
  </si>
  <si>
    <t xml:space="preserve">Candidate of government and </t>
  </si>
  <si>
    <t>government-aided school</t>
  </si>
  <si>
    <t>Bahasa Melayu-Pemahaman (SK)</t>
  </si>
  <si>
    <t>Malay Language-Comprehension</t>
  </si>
  <si>
    <t>Bahasa Melayu-Pemahaman (SJK)</t>
  </si>
  <si>
    <t>Bahasa Melayu-Penulisan (SK)</t>
  </si>
  <si>
    <t>Malay Language-Writing</t>
  </si>
  <si>
    <t>Bahasa Melayu-Penulisan (SJK)</t>
  </si>
  <si>
    <t>Bahasa Inggeris-Pemahaman (SK)</t>
  </si>
  <si>
    <t>English Language-Comprehension</t>
  </si>
  <si>
    <t>Bahasa Inggeris-Pemahaman (SJK)</t>
  </si>
  <si>
    <t>Bahasa Inggeris-Penulisan (SK)</t>
  </si>
  <si>
    <t>English Language-Writing</t>
  </si>
  <si>
    <t>Bahasa Inggeris-Penulisan (SJK)</t>
  </si>
  <si>
    <t>Matematik</t>
  </si>
  <si>
    <t>Mathematics</t>
  </si>
  <si>
    <t>Sains</t>
  </si>
  <si>
    <t>Science</t>
  </si>
  <si>
    <t>Bahasa Cina-Pemahaman</t>
  </si>
  <si>
    <t>Chinese Language-Comprehension</t>
  </si>
  <si>
    <t>PENDIDIKAN</t>
  </si>
  <si>
    <t>EDUCATION</t>
  </si>
  <si>
    <t xml:space="preserve">                   </t>
  </si>
  <si>
    <t>Bahasa Cina-Penulisan</t>
  </si>
  <si>
    <t>Chinese Language-Writing</t>
  </si>
  <si>
    <t>Bahasa Tamil-Pemahaman</t>
  </si>
  <si>
    <t>Tamil Language-Comprehension</t>
  </si>
  <si>
    <t>Bahasa Tamil-Penulisan</t>
  </si>
  <si>
    <t>Tamil Language-Writing</t>
  </si>
  <si>
    <t>Bahasa Melayu-Pemahaman</t>
  </si>
  <si>
    <t>Bahasa Melayu-Penulisan</t>
  </si>
  <si>
    <t>Jadual 6.9</t>
  </si>
  <si>
    <t>Table 6.9</t>
  </si>
  <si>
    <t>Agensi kerajaan</t>
  </si>
  <si>
    <t>Sekolah menengah</t>
  </si>
  <si>
    <t xml:space="preserve">    Total</t>
  </si>
  <si>
    <t xml:space="preserve">bantuan kerajaan </t>
  </si>
  <si>
    <t>selain KPM</t>
  </si>
  <si>
    <t>agama negeri</t>
  </si>
  <si>
    <t xml:space="preserve"> Government</t>
  </si>
  <si>
    <t>State religious</t>
  </si>
  <si>
    <t xml:space="preserve">      agencies other than</t>
  </si>
  <si>
    <t>secondary school</t>
  </si>
  <si>
    <t>MOE</t>
  </si>
  <si>
    <t xml:space="preserve">  </t>
  </si>
  <si>
    <t xml:space="preserve">agama rakyat </t>
  </si>
  <si>
    <t>swasta</t>
  </si>
  <si>
    <t>persendirian</t>
  </si>
  <si>
    <t>Rakyat religious</t>
  </si>
  <si>
    <t>Private secondary</t>
  </si>
  <si>
    <t>Private</t>
  </si>
  <si>
    <t xml:space="preserve">secondary school </t>
  </si>
  <si>
    <t xml:space="preserve"> school</t>
  </si>
  <si>
    <t xml:space="preserve"> candidate</t>
  </si>
  <si>
    <t xml:space="preserve"> Data berdasarkan calon yang mendaftar sekurang-kurangnya enam mata pelajaran</t>
  </si>
  <si>
    <t xml:space="preserve">: Candidates' achievement of the Sijil Pelajaran Malaysia (SPM) examination by category of </t>
  </si>
  <si>
    <t>Sekolah kerajaan &amp;</t>
  </si>
  <si>
    <t>Government &amp;</t>
  </si>
  <si>
    <t>Lulus semua mata pelajaran</t>
  </si>
  <si>
    <t>Passed all subjects</t>
  </si>
  <si>
    <t xml:space="preserve">(A+, A, A-) </t>
  </si>
  <si>
    <t>(Kombinasi A dan B)</t>
  </si>
  <si>
    <t xml:space="preserve">(Kombinasi A hingga C) </t>
  </si>
  <si>
    <t>Minimum 1 Gred G</t>
  </si>
  <si>
    <t>Minimum 1 Grade G</t>
  </si>
  <si>
    <t>Semua Gred G</t>
  </si>
  <si>
    <t>All Grade G(s)</t>
  </si>
  <si>
    <t>Lain-lain kombinasi</t>
  </si>
  <si>
    <t>Other combinations</t>
  </si>
  <si>
    <t>Jadual 6.11</t>
  </si>
  <si>
    <t>Table 6.11</t>
  </si>
  <si>
    <t>Mata Pelajaran</t>
  </si>
  <si>
    <t>Subject</t>
  </si>
  <si>
    <t>Cemerlang</t>
  </si>
  <si>
    <t>Kepujian</t>
  </si>
  <si>
    <t>Lulus</t>
  </si>
  <si>
    <t>Gagal</t>
  </si>
  <si>
    <t>Excellent</t>
  </si>
  <si>
    <t>Credit</t>
  </si>
  <si>
    <t>Passes</t>
  </si>
  <si>
    <t>Fail</t>
  </si>
  <si>
    <t>A+, A,  A-</t>
  </si>
  <si>
    <t>B+, B</t>
  </si>
  <si>
    <t>C+, C</t>
  </si>
  <si>
    <t>G</t>
  </si>
  <si>
    <t>Bahasa Melayu</t>
  </si>
  <si>
    <t>Malay Language</t>
  </si>
  <si>
    <t>English Language</t>
  </si>
  <si>
    <t>Islamic Education</t>
  </si>
  <si>
    <t>Pendidikan Moral</t>
  </si>
  <si>
    <t>Moral Education</t>
  </si>
  <si>
    <t>Sejarah</t>
  </si>
  <si>
    <t>History</t>
  </si>
  <si>
    <t>Literature in English</t>
  </si>
  <si>
    <t>Geografi</t>
  </si>
  <si>
    <t>Geography</t>
  </si>
  <si>
    <t>Bahasa Arab</t>
  </si>
  <si>
    <t>Arabic Language</t>
  </si>
  <si>
    <t>Pendidikan Seni Visual</t>
  </si>
  <si>
    <t>Visual Art Education</t>
  </si>
  <si>
    <t>Pendidikan Muzik</t>
  </si>
  <si>
    <t>Music Education</t>
  </si>
  <si>
    <t>Dance</t>
  </si>
  <si>
    <t>Matematik Tambahan</t>
  </si>
  <si>
    <t>Additional Mathematics</t>
  </si>
  <si>
    <t xml:space="preserve">Agriculture </t>
  </si>
  <si>
    <t>Pengajian Keusahawanan</t>
  </si>
  <si>
    <t>Entrepreneurial Studies</t>
  </si>
  <si>
    <t>Prinsip Perakaunan</t>
  </si>
  <si>
    <t>Principles of Account</t>
  </si>
  <si>
    <t>Engineering Drawing</t>
  </si>
  <si>
    <t>Mechanical Engineering Studies</t>
  </si>
  <si>
    <t>Civil Engineering Studies</t>
  </si>
  <si>
    <t xml:space="preserve">Pengajian Kejuruteraan </t>
  </si>
  <si>
    <t>Electrical &amp; Electronic</t>
  </si>
  <si>
    <t>Elektrik &amp; Elektronik</t>
  </si>
  <si>
    <t>Engineering Studies</t>
  </si>
  <si>
    <t>Reka Cipta</t>
  </si>
  <si>
    <t>Invention</t>
  </si>
  <si>
    <t>Perniagaan</t>
  </si>
  <si>
    <t>Economic</t>
  </si>
  <si>
    <t>Asas Kelestarian</t>
  </si>
  <si>
    <t>Sains Rumah Tangga</t>
  </si>
  <si>
    <t>Sains Komputer</t>
  </si>
  <si>
    <t>Computer Science</t>
  </si>
  <si>
    <t>Grafik Komunikasi Teknikal</t>
  </si>
  <si>
    <t>Fizik</t>
  </si>
  <si>
    <t>Physics</t>
  </si>
  <si>
    <t>Kimia</t>
  </si>
  <si>
    <t>Chemistry</t>
  </si>
  <si>
    <t>Biologi</t>
  </si>
  <si>
    <t>Biology</t>
  </si>
  <si>
    <t>Sains Tambahan</t>
  </si>
  <si>
    <t>Additional Sciences</t>
  </si>
  <si>
    <t>Sains Sukan</t>
  </si>
  <si>
    <t xml:space="preserve">Sport Science </t>
  </si>
  <si>
    <t>Tasawwur Islam</t>
  </si>
  <si>
    <t>Islamic Tasawwur</t>
  </si>
  <si>
    <t>Al-Quran &amp; Al Sunnah Education</t>
  </si>
  <si>
    <t>Pendidikan Syari'ah Islamiah</t>
  </si>
  <si>
    <t>Islamic Syariah</t>
  </si>
  <si>
    <t>Hifz Al-Quran</t>
  </si>
  <si>
    <t>Bahasa Cina</t>
  </si>
  <si>
    <t>Chinese Language</t>
  </si>
  <si>
    <t>Bahasa Tamil</t>
  </si>
  <si>
    <t>Tamil Language</t>
  </si>
  <si>
    <t>Bahasa Iban</t>
  </si>
  <si>
    <t>Iban Language</t>
  </si>
  <si>
    <t>Bahasa Kadazandusun</t>
  </si>
  <si>
    <t>Kadazandusun Language</t>
  </si>
  <si>
    <t>Pembinaan Domestik</t>
  </si>
  <si>
    <t>Domestic Construction</t>
  </si>
  <si>
    <t>Kerja Paip Domestik</t>
  </si>
  <si>
    <t>Domestic Plumbing</t>
  </si>
  <si>
    <t>Pendawaian Domestik</t>
  </si>
  <si>
    <t>Domestic Wiring</t>
  </si>
  <si>
    <t>Kimpalan Arka dan Gas</t>
  </si>
  <si>
    <t>Arc and Gas Welding</t>
  </si>
  <si>
    <t>Menservis Automobil</t>
  </si>
  <si>
    <t>Automotive Servicing</t>
  </si>
  <si>
    <t>Menservis Motosikal</t>
  </si>
  <si>
    <t>Motorcycles Servicing</t>
  </si>
  <si>
    <t>dan penyamanan Udara</t>
  </si>
  <si>
    <t xml:space="preserve">Refrigeration and Air Conditioning
</t>
  </si>
  <si>
    <t>Equipment Servicing</t>
  </si>
  <si>
    <t>Rekaan dan Jahitan Pakaian</t>
  </si>
  <si>
    <t>Design and Tailoring</t>
  </si>
  <si>
    <t>Katering dan Penyajian</t>
  </si>
  <si>
    <t>Catering and Serving</t>
  </si>
  <si>
    <t>Pemprosesan Makanan</t>
  </si>
  <si>
    <t>Food Prosessing</t>
  </si>
  <si>
    <t>Facial and Hair Care</t>
  </si>
  <si>
    <t>Landskap dan Nurseri</t>
  </si>
  <si>
    <t>Landscape and Nursery</t>
  </si>
  <si>
    <t>Akuakultur dan Haiwan Rekreasi</t>
  </si>
  <si>
    <t>Aquaculture and Pets</t>
  </si>
  <si>
    <t>Tanaman Makanan</t>
  </si>
  <si>
    <t>Food and Crop Cultivation</t>
  </si>
  <si>
    <t>Produksi Multimedia</t>
  </si>
  <si>
    <t>Multimedia Production</t>
  </si>
  <si>
    <t>Kesusasteraan Cina</t>
  </si>
  <si>
    <t>Literature in Chinese</t>
  </si>
  <si>
    <t>Kesusasteraan Tamil</t>
  </si>
  <si>
    <t>Literature in Tamil</t>
  </si>
  <si>
    <t>Bible Knowledge</t>
  </si>
  <si>
    <t>Bahasa Punjabi</t>
  </si>
  <si>
    <t>Punjabi Language</t>
  </si>
  <si>
    <t>Source: Ministry of Education, Malaysia</t>
  </si>
  <si>
    <t>Jadual 6.12</t>
  </si>
  <si>
    <t>Table 6.12</t>
  </si>
  <si>
    <t xml:space="preserve">: Candidates' achievement of the Sijil Tinggi Agama Malaysia (STAM) examination by category of </t>
  </si>
  <si>
    <t>Calon baharu</t>
  </si>
  <si>
    <t>Calon ulangan</t>
  </si>
  <si>
    <t>New candidate</t>
  </si>
  <si>
    <t>Repeated candidate</t>
  </si>
  <si>
    <t>Mumtaz (Cemerlang)</t>
  </si>
  <si>
    <t>Jayyid Jiddan (Sangat Baik)</t>
  </si>
  <si>
    <t>Very Good</t>
  </si>
  <si>
    <t>Jayyid (Baik)</t>
  </si>
  <si>
    <t>Good</t>
  </si>
  <si>
    <t>Maqbul (Lulus)</t>
  </si>
  <si>
    <t>Rasib (Gagal)</t>
  </si>
  <si>
    <t xml:space="preserve"> Data berdasarkan semua calon</t>
  </si>
  <si>
    <t>Jadual 6.13</t>
  </si>
  <si>
    <t>Table 6.13</t>
  </si>
  <si>
    <t>Jadual 6.14</t>
  </si>
  <si>
    <t>Table 6.14</t>
  </si>
  <si>
    <t>Sekolah</t>
  </si>
  <si>
    <t>Swasta</t>
  </si>
  <si>
    <t>Persendirian</t>
  </si>
  <si>
    <t>Kerajaan</t>
  </si>
  <si>
    <t>Integriti</t>
  </si>
  <si>
    <t>Individu</t>
  </si>
  <si>
    <t>Integrity</t>
  </si>
  <si>
    <t>Private individual</t>
  </si>
  <si>
    <t>government</t>
  </si>
  <si>
    <t xml:space="preserve">Kelulusan Penuh </t>
  </si>
  <si>
    <t>Full passes</t>
  </si>
  <si>
    <t>5 Mata Pelajaran</t>
  </si>
  <si>
    <t>5 subjects</t>
  </si>
  <si>
    <t>4 Mata Pelajaran</t>
  </si>
  <si>
    <t>4 subjects</t>
  </si>
  <si>
    <t>3 Mata Pelajaran</t>
  </si>
  <si>
    <t>3 subjects</t>
  </si>
  <si>
    <t>2 Mata Pelajaran</t>
  </si>
  <si>
    <t>2 subjects</t>
  </si>
  <si>
    <t>1 Mata Pelajaran</t>
  </si>
  <si>
    <t>1 subjects</t>
  </si>
  <si>
    <t>Lulus Sebahagian</t>
  </si>
  <si>
    <t>Partial Pass</t>
  </si>
  <si>
    <t>Sumber: Majlis Peperiksaan Malaysia</t>
  </si>
  <si>
    <t>Source: Malaysian Examinations Council</t>
  </si>
  <si>
    <t>Jadual 6.15</t>
  </si>
  <si>
    <t xml:space="preserve">: Pencapaian calon Sijil Tinggi Persekolahan Malaysia (STPM) mengikut kategori calon dan Purata Nilai Gred </t>
  </si>
  <si>
    <t>Table 6.15</t>
  </si>
  <si>
    <t xml:space="preserve">: Candidates' achievement of the Malaysian Higher School Certificate (STPM) by category of candidate and Cumulative </t>
  </si>
  <si>
    <t xml:space="preserve">Purata Nilai Gred </t>
  </si>
  <si>
    <t>Keseluruhan (PNGK)</t>
  </si>
  <si>
    <t>Cumulative Grade Point</t>
  </si>
  <si>
    <r>
      <rPr>
        <i/>
        <sz val="11"/>
        <rFont val="Century Gothic"/>
        <family val="2"/>
      </rPr>
      <t>Average</t>
    </r>
    <r>
      <rPr>
        <sz val="11"/>
        <rFont val="Century Gothic"/>
        <family val="2"/>
      </rPr>
      <t xml:space="preserve"> (CGPA)</t>
    </r>
  </si>
  <si>
    <t>3.50–3.99</t>
  </si>
  <si>
    <t>3.00–3.49</t>
  </si>
  <si>
    <t>2.50–2.99</t>
  </si>
  <si>
    <t>2.00–2.49</t>
  </si>
  <si>
    <t>Bawah 2.00</t>
  </si>
  <si>
    <t>Below 2.00</t>
  </si>
  <si>
    <t>Bilangan</t>
  </si>
  <si>
    <t>Number</t>
  </si>
  <si>
    <t>Lulus penuh</t>
  </si>
  <si>
    <t>Lulus sebahagian</t>
  </si>
  <si>
    <t>Partial pass</t>
  </si>
  <si>
    <t>Pengajian Am</t>
  </si>
  <si>
    <t>General Studies</t>
  </si>
  <si>
    <t xml:space="preserve">Kesusasteraan Melayu </t>
  </si>
  <si>
    <t>Komunikasi</t>
  </si>
  <si>
    <t xml:space="preserve">Communicative Malay </t>
  </si>
  <si>
    <t>Literature</t>
  </si>
  <si>
    <t>Syariah</t>
  </si>
  <si>
    <t>Islamic Law</t>
  </si>
  <si>
    <t>Usuluddin</t>
  </si>
  <si>
    <t>Islamic Theology</t>
  </si>
  <si>
    <t>Ekonomi</t>
  </si>
  <si>
    <t>Economics</t>
  </si>
  <si>
    <t xml:space="preserve">Pengajian Perniagaan </t>
  </si>
  <si>
    <t>Business Studies</t>
  </si>
  <si>
    <t>Perakaunan</t>
  </si>
  <si>
    <t>Accounting</t>
  </si>
  <si>
    <t>Mathematics (M)</t>
  </si>
  <si>
    <t>Mathematics (T)</t>
  </si>
  <si>
    <t>Technology</t>
  </si>
  <si>
    <t>Sports Science</t>
  </si>
  <si>
    <t>Seni Visual</t>
  </si>
  <si>
    <t>Visual Art</t>
  </si>
  <si>
    <t xml:space="preserve">Agensi </t>
  </si>
  <si>
    <t>Guru</t>
  </si>
  <si>
    <t>Pelajar</t>
  </si>
  <si>
    <t>Agency</t>
  </si>
  <si>
    <t>tadika</t>
  </si>
  <si>
    <t>Teacher</t>
  </si>
  <si>
    <t>Student</t>
  </si>
  <si>
    <t>Number of</t>
  </si>
  <si>
    <t>kindergartens</t>
  </si>
  <si>
    <t>Jabatan Agama</t>
  </si>
  <si>
    <t>Islam Negeri</t>
  </si>
  <si>
    <t xml:space="preserve">State Islamic </t>
  </si>
  <si>
    <t xml:space="preserve">Religious </t>
  </si>
  <si>
    <t>Department</t>
  </si>
  <si>
    <t xml:space="preserve">Jabatan Kemajuan </t>
  </si>
  <si>
    <t>Masyarakat</t>
  </si>
  <si>
    <t>(KEMAS)</t>
  </si>
  <si>
    <t xml:space="preserve">Department of </t>
  </si>
  <si>
    <t xml:space="preserve">Community </t>
  </si>
  <si>
    <t>Development</t>
  </si>
  <si>
    <t>Jabatan  Perpaduan</t>
  </si>
  <si>
    <t xml:space="preserve">Negara dan </t>
  </si>
  <si>
    <t>Integrasi Nasional</t>
  </si>
  <si>
    <t>National Unity</t>
  </si>
  <si>
    <t>and Integration</t>
  </si>
  <si>
    <t>Jadual 6.18</t>
  </si>
  <si>
    <t>Table 6.18</t>
  </si>
  <si>
    <t>Agama</t>
  </si>
  <si>
    <t>MP Cina</t>
  </si>
  <si>
    <t>Religious</t>
  </si>
  <si>
    <t>PC Sec.</t>
  </si>
  <si>
    <t>MP Cina merujuk kepada Sekolah Menengah Persendirian Cina</t>
  </si>
  <si>
    <t>PC Sec. refers to Private Chinese Secondary School</t>
  </si>
  <si>
    <t>Sekolah Pendidikan Khas</t>
  </si>
  <si>
    <t>Sekolah Antarabangsa</t>
  </si>
  <si>
    <t>Sekolah Ekspatriat</t>
  </si>
  <si>
    <t>Special Education School</t>
  </si>
  <si>
    <t>International School</t>
  </si>
  <si>
    <t>Expatriate School</t>
  </si>
  <si>
    <t>Jadual 6.19</t>
  </si>
  <si>
    <t>Table 6.19</t>
  </si>
  <si>
    <t>Jadual 6.20</t>
  </si>
  <si>
    <t>Table 6.20</t>
  </si>
  <si>
    <t>Jadual 6.21</t>
  </si>
  <si>
    <t xml:space="preserve">: Bilangan staf akademik dan penuntut di Institut Pendidikan Guru mengikut negeri dan jantina, Malaysia, </t>
  </si>
  <si>
    <t>Table 6.21</t>
  </si>
  <si>
    <t xml:space="preserve">: Number of academic staffs and students in Institute of Teacher Education by state and sex, Malaysia, </t>
  </si>
  <si>
    <t>Institut Pendidikan Guru</t>
  </si>
  <si>
    <t xml:space="preserve">Tahun </t>
  </si>
  <si>
    <t>Staf akademik</t>
  </si>
  <si>
    <t>Penuntut</t>
  </si>
  <si>
    <t>Institute of Teacher Education</t>
  </si>
  <si>
    <t xml:space="preserve">Year </t>
  </si>
  <si>
    <t>Academic staff</t>
  </si>
  <si>
    <t>Kampus Tun Hussien Onn</t>
  </si>
  <si>
    <t>Tun Hussien Onn Campus</t>
  </si>
  <si>
    <t>Kampus Temenggong Ibrahim</t>
  </si>
  <si>
    <t>Temenggong Ibrahim Campus</t>
  </si>
  <si>
    <t>Kampus Darul Aman</t>
  </si>
  <si>
    <t xml:space="preserve">Darul Aman Campus  </t>
  </si>
  <si>
    <t>Kampus Sultan Abdul Halim</t>
  </si>
  <si>
    <t>Sultan Abdul Halim Campus</t>
  </si>
  <si>
    <t>Kampus Kota Bharu</t>
  </si>
  <si>
    <t xml:space="preserve">    Kota Bharu Campus</t>
  </si>
  <si>
    <t>Kampus Perempuan Melayu</t>
  </si>
  <si>
    <t xml:space="preserve">   Perempuan Melayu Campus</t>
  </si>
  <si>
    <t xml:space="preserve">Kampus Raja Melewar </t>
  </si>
  <si>
    <t xml:space="preserve">   Raja Melewar Campus</t>
  </si>
  <si>
    <t>Kampus Pendidikan Teknik</t>
  </si>
  <si>
    <t>Kampus Tengku Ampuan Afzan</t>
  </si>
  <si>
    <t xml:space="preserve">    Tengku Ampuan Afzan Campus</t>
  </si>
  <si>
    <t xml:space="preserve">Institut Pendidikan Guru </t>
  </si>
  <si>
    <t>Kampus Ipoh</t>
  </si>
  <si>
    <t xml:space="preserve">   Institute of Teacher Education </t>
  </si>
  <si>
    <t>Ipoh Campus</t>
  </si>
  <si>
    <t>Kampus Perlis</t>
  </si>
  <si>
    <t xml:space="preserve">Institute of Teacher Education </t>
  </si>
  <si>
    <t>Perlis Campus</t>
  </si>
  <si>
    <t xml:space="preserve">: Bilangan staf akademik dan penuntut di Institut Pendidikan Guru mengikut negeri dan jantina, </t>
  </si>
  <si>
    <t xml:space="preserve">: Number of academic staffs and students in Institute of Teacher Education by state and sex,  </t>
  </si>
  <si>
    <t>Kampus Pulau Pinang</t>
  </si>
  <si>
    <t xml:space="preserve">    Pulau Pinang Campus</t>
  </si>
  <si>
    <t>Kampus Tuanku Bainun</t>
  </si>
  <si>
    <t xml:space="preserve">    Tuanku Bainun Campus</t>
  </si>
  <si>
    <t>Kampus Gaya</t>
  </si>
  <si>
    <t xml:space="preserve">    Gaya Campus</t>
  </si>
  <si>
    <t>Kampus Kent</t>
  </si>
  <si>
    <t xml:space="preserve">    Kent Campus</t>
  </si>
  <si>
    <t>Kampus Tawau</t>
  </si>
  <si>
    <t xml:space="preserve">    Tawau Campus</t>
  </si>
  <si>
    <t>Kampus Keningau</t>
  </si>
  <si>
    <t xml:space="preserve">    Keningau Campus</t>
  </si>
  <si>
    <t>Kampus Batu Lintang</t>
  </si>
  <si>
    <t xml:space="preserve">    Batu Lintang Campus</t>
  </si>
  <si>
    <t>Kampus Sarawak</t>
  </si>
  <si>
    <t xml:space="preserve">    Sarawak Campus</t>
  </si>
  <si>
    <t>Kampus Rajang</t>
  </si>
  <si>
    <t xml:space="preserve">    Rajang Campus</t>
  </si>
  <si>
    <t>Kampus Tun Abdul Razak</t>
  </si>
  <si>
    <t xml:space="preserve">    Tun Abdul Razak Campus</t>
  </si>
  <si>
    <t>Kampus Pendidikan Islam</t>
  </si>
  <si>
    <t xml:space="preserve">    Pendidikan Islam Campus</t>
  </si>
  <si>
    <t>Kampus Dato' Razali Ismail</t>
  </si>
  <si>
    <t xml:space="preserve">    Dato' Razali Ismail Campus</t>
  </si>
  <si>
    <t>Kampus Sultan Mizan</t>
  </si>
  <si>
    <t xml:space="preserve">    Sultan Mizan Campus</t>
  </si>
  <si>
    <t>Kampus Bahasa Melayu</t>
  </si>
  <si>
    <t xml:space="preserve">    Bahasa Melayu Campus</t>
  </si>
  <si>
    <t>Kampus Bahasa Antarabangsa</t>
  </si>
  <si>
    <t xml:space="preserve">    Bahasa Antarabangsa Campus</t>
  </si>
  <si>
    <t>Kampus Ilmu Khas</t>
  </si>
  <si>
    <t xml:space="preserve">    Ilmu Khas Campus</t>
  </si>
  <si>
    <t>Jadual 6.22</t>
  </si>
  <si>
    <t>Table 6.22</t>
  </si>
  <si>
    <t>Universiti Malaya (UM)</t>
  </si>
  <si>
    <t>University of Malaya</t>
  </si>
  <si>
    <t>Universiti Sains Malaysia (USM)</t>
  </si>
  <si>
    <t>University of Science Malaysia</t>
  </si>
  <si>
    <t>Universiti Kebangsaan Malaysia (UKM)</t>
  </si>
  <si>
    <t>National University of Malaysia</t>
  </si>
  <si>
    <t>Universiti Putra Malaysia (UPM)</t>
  </si>
  <si>
    <t>University Putra Malaysia</t>
  </si>
  <si>
    <t>Universiti Teknologi Malaysia (UTM)</t>
  </si>
  <si>
    <t>University Technology Malaysia</t>
  </si>
  <si>
    <t>Universiti Utara Malaysia (UUM)</t>
  </si>
  <si>
    <t>Northern University of Malaysia</t>
  </si>
  <si>
    <t>Universiti Islam Antarabangsa Malaysia (UIAM)</t>
  </si>
  <si>
    <t>International Islamic University Malaysia</t>
  </si>
  <si>
    <t>Universiti Malaysia Sarawak (UNIMAS)</t>
  </si>
  <si>
    <t>University Malaysia Sarawak</t>
  </si>
  <si>
    <t>Universiti Malaysia Sabah (UMS)</t>
  </si>
  <si>
    <t>University Malaysia Sabah</t>
  </si>
  <si>
    <t>Universiti Pendidikan Sultan Idris (UPSI)</t>
  </si>
  <si>
    <t xml:space="preserve">Sultan Idris Education University </t>
  </si>
  <si>
    <t>Universiti Teknologi MARA (UiTM)</t>
  </si>
  <si>
    <t>University Technology MARA</t>
  </si>
  <si>
    <t>Universiti Sultan Zainal Abidin (UniSZA)</t>
  </si>
  <si>
    <t>University Sultan Zainal Abidin</t>
  </si>
  <si>
    <t>Universiti Malaysia Terengganu (UMT)</t>
  </si>
  <si>
    <t>University Malaysia Terengganu</t>
  </si>
  <si>
    <t>Universiti Sains Islam Malaysia (USIM)</t>
  </si>
  <si>
    <t>Islamic Science University of Malaysia</t>
  </si>
  <si>
    <t>Universiti Tun Hussein Onn Malaysia (UTHM)</t>
  </si>
  <si>
    <t>University Tun Hussein Onn Malaysia</t>
  </si>
  <si>
    <t>Universiti Teknikal Malaysia Melaka (UTeM)</t>
  </si>
  <si>
    <t>University Technical Malaysia Melaka</t>
  </si>
  <si>
    <t>Universiti Malaysia Pahang (UMP)</t>
  </si>
  <si>
    <t>University Malaysia Pahang</t>
  </si>
  <si>
    <t>Universiti Malaysia Perlis (UNIMAP)</t>
  </si>
  <si>
    <t>University Malaysia Perlis</t>
  </si>
  <si>
    <t>Universiti Malaysia Kelantan (UMK)</t>
  </si>
  <si>
    <t>University Malaysia Kelantan</t>
  </si>
  <si>
    <t>Jadual 6.23</t>
  </si>
  <si>
    <t>Table 6.23</t>
  </si>
  <si>
    <t>Negeri &amp; Politeknik</t>
  </si>
  <si>
    <t>State &amp; Polytechnic</t>
  </si>
  <si>
    <t>Politeknik METrO Johor Bharu</t>
  </si>
  <si>
    <t>METrO Polytechnic, Johor Bharu</t>
  </si>
  <si>
    <t>Politeknik Ibrahim Sultan</t>
  </si>
  <si>
    <t>Ibrahim Sultan Polytechnic</t>
  </si>
  <si>
    <t>Politeknik Mersing</t>
  </si>
  <si>
    <t>Mersing Polytechnic</t>
  </si>
  <si>
    <t>Politeknik Tun Syed Nasir Syed Ismail</t>
  </si>
  <si>
    <t>Tun Syed Nasir Syed Ismail Polytechnic</t>
  </si>
  <si>
    <t>Politeknik Sultan Abdul Halim Mu'adzam Shah</t>
  </si>
  <si>
    <t>Sultan Abdul Halim Mu'adzam Shah Polytechnic</t>
  </si>
  <si>
    <t>Politeknik Tuanku Sultanah Bahiyah</t>
  </si>
  <si>
    <t>Tuanku Sultanah Bahiyah Polytechnic</t>
  </si>
  <si>
    <t>Politeknik Kota Bharu</t>
  </si>
  <si>
    <t>Kota Bharu Polytechnic</t>
  </si>
  <si>
    <t>Politeknik Jeli</t>
  </si>
  <si>
    <t>Jeli Polytechnic</t>
  </si>
  <si>
    <t>Politeknik Melaka</t>
  </si>
  <si>
    <t>Melaka Polytechnic</t>
  </si>
  <si>
    <t>Politeknik Merlimau</t>
  </si>
  <si>
    <t>Merlimau Polytechnic</t>
  </si>
  <si>
    <t>Politeknik Port Dickson</t>
  </si>
  <si>
    <t>Port Dickson Polytechnic</t>
  </si>
  <si>
    <t>Politeknik Nilai</t>
  </si>
  <si>
    <t>Nilai Polytechnic</t>
  </si>
  <si>
    <t>Politeknik Sultan Hj. Ahmad Shah</t>
  </si>
  <si>
    <t>Sultan Hj. Ahmad Shah Polytechnic</t>
  </si>
  <si>
    <t>Politeknik Muadzam Shah</t>
  </si>
  <si>
    <t>Muadzam Shah Polytechnic</t>
  </si>
  <si>
    <t>Politeknik METrO Kuantan</t>
  </si>
  <si>
    <t>METrO Polytechnic, Kuantan</t>
  </si>
  <si>
    <t>Politeknik Ungku Omar</t>
  </si>
  <si>
    <t>Ungku Omar Polytechnic</t>
  </si>
  <si>
    <t>Politeknik Sultan Azlan Shah</t>
  </si>
  <si>
    <t>Sultan Azlan Shah Polytechnic</t>
  </si>
  <si>
    <t>Politeknik Bagan Datuk</t>
  </si>
  <si>
    <t>Bagan Datuk Polytechnic</t>
  </si>
  <si>
    <t>Politeknik Tuanku Syed Sirajuddin</t>
  </si>
  <si>
    <t>Tuanku Syed Sirajuddin Polytechnic</t>
  </si>
  <si>
    <t>Politeknik Seberang Perai</t>
  </si>
  <si>
    <t>Seberang Perai Polytechnic</t>
  </si>
  <si>
    <t>Politeknik Balik Pulau</t>
  </si>
  <si>
    <t>Balik Pulau Polytechnic</t>
  </si>
  <si>
    <t>Politeknik METrO Tasek Gelugor</t>
  </si>
  <si>
    <t>METrO Polytechnic, Tasek Gelugor</t>
  </si>
  <si>
    <t>Politeknik Kota Kinabalu</t>
  </si>
  <si>
    <t>Kota Kinabalu Polytechnic</t>
  </si>
  <si>
    <t>Politeknik Sandakan</t>
  </si>
  <si>
    <t>Sandakan Polytechnic</t>
  </si>
  <si>
    <t>Politeknik Tawau</t>
  </si>
  <si>
    <t>Tawau Polytechnic</t>
  </si>
  <si>
    <t>Politeknik Kuching</t>
  </si>
  <si>
    <t>Kuching Polytechnic</t>
  </si>
  <si>
    <t>Politeknik Mukah</t>
  </si>
  <si>
    <t>Mukah Polytechnic</t>
  </si>
  <si>
    <t>Politeknik METrO Betong</t>
  </si>
  <si>
    <t xml:space="preserve">METrO Polytechnic, Betong </t>
  </si>
  <si>
    <t xml:space="preserve">Politeknik Sultan Salahuddin Abdul Aziz Shah </t>
  </si>
  <si>
    <t xml:space="preserve">Sultan Salahuddin Abdul Aziz Shah Polytechnic </t>
  </si>
  <si>
    <t>Politeknik Sultan Idris Shah</t>
  </si>
  <si>
    <t>Sultan Idris Shah Polytechnic</t>
  </si>
  <si>
    <t>Politeknik Banting</t>
  </si>
  <si>
    <t>Banting Polytechnic</t>
  </si>
  <si>
    <t>Politeknik Kuala Terengganu</t>
  </si>
  <si>
    <t>Kuala Terengganu Polytechnic</t>
  </si>
  <si>
    <t>Politeknik Sultan Mizan Zainal Abidin</t>
  </si>
  <si>
    <t>Sultan Mizan Zainal Abidin Polytechnic</t>
  </si>
  <si>
    <t>Politeknik Hulu Terengganu</t>
  </si>
  <si>
    <t>Hulu Terengganu Polytechnic</t>
  </si>
  <si>
    <t xml:space="preserve">Politeknik Besut </t>
  </si>
  <si>
    <t>Besut Polytechnic</t>
  </si>
  <si>
    <t>Politeknik METrO Kuala Lumpur</t>
  </si>
  <si>
    <t>METrO Polytechnic, Kuala Lumpur</t>
  </si>
  <si>
    <t>Jadual 6.24</t>
  </si>
  <si>
    <t>Table 6.24</t>
  </si>
  <si>
    <t xml:space="preserve">Negeri &amp; Kolej komuniti </t>
  </si>
  <si>
    <t>State &amp; Community college</t>
  </si>
  <si>
    <t xml:space="preserve">     Lelaki</t>
  </si>
  <si>
    <t xml:space="preserve">     Male</t>
  </si>
  <si>
    <t>Kolej Komuniti Segamat</t>
  </si>
  <si>
    <t>Segamat Community College</t>
  </si>
  <si>
    <t>Kolej Komuniti Ledang, Muar</t>
  </si>
  <si>
    <t>Ledang Community College, Muar</t>
  </si>
  <si>
    <t>Kolej Komuniti Bandar Penawar, Kota Tinggi</t>
  </si>
  <si>
    <t>Bandar Penawar Community College, Kota Tinggi</t>
  </si>
  <si>
    <t xml:space="preserve">Kolej Komuniti Segamat 2, Jementah </t>
  </si>
  <si>
    <t xml:space="preserve">Segamat 2 Community College, Jementah </t>
  </si>
  <si>
    <t>Kolej Komuniti Pasir Gudang</t>
  </si>
  <si>
    <t>Pasir Gudang Community College</t>
  </si>
  <si>
    <t xml:space="preserve">Kolej Komuniti Batu Pahat </t>
  </si>
  <si>
    <t>Batu Pahat Community College</t>
  </si>
  <si>
    <t xml:space="preserve">Kolej Komuniti Kluang </t>
  </si>
  <si>
    <t>Kluang Community College</t>
  </si>
  <si>
    <t>Kolej Komuniti Cawangan Gelang Patah</t>
  </si>
  <si>
    <t>Gelang Patah Branch Community College</t>
  </si>
  <si>
    <t>Kolej Komuniti Bandar Darul Aman Jitra</t>
  </si>
  <si>
    <t>Bandar Darul Aman Jitra Community College</t>
  </si>
  <si>
    <t xml:space="preserve">Kolej Komuniti Sungai Petani </t>
  </si>
  <si>
    <t xml:space="preserve">Sungai Petani Community College </t>
  </si>
  <si>
    <t>Kolej Komuniti Langkawi</t>
  </si>
  <si>
    <t>Langkawi Community College</t>
  </si>
  <si>
    <t>Kolej Komuniti Kulim</t>
  </si>
  <si>
    <t>Kulim Community College</t>
  </si>
  <si>
    <t>Kolej Komuniti Baling</t>
  </si>
  <si>
    <t>Baling Community College</t>
  </si>
  <si>
    <t>Kolej Komuniti Padang Terap</t>
  </si>
  <si>
    <t>Padang Terap Community College</t>
  </si>
  <si>
    <t>Kolej Komuniti Sik</t>
  </si>
  <si>
    <t>Sik Community College</t>
  </si>
  <si>
    <t>Kolej Komuniti Cawangan Jerlun</t>
  </si>
  <si>
    <t>Jerlun Branch Community College</t>
  </si>
  <si>
    <t>Kolej Komuniti Kok Lanas</t>
  </si>
  <si>
    <t>Kok Lanas Community College</t>
  </si>
  <si>
    <t>Kolej Komuniti Cawangan Rantau Panjang</t>
  </si>
  <si>
    <t xml:space="preserve">Rantau Panjang Branch Community College </t>
  </si>
  <si>
    <t>Kolej Komuniti Bukit Beruang</t>
  </si>
  <si>
    <t>Bukit Beruang Community College</t>
  </si>
  <si>
    <t>Kolej Komuniti Masjid Tanah</t>
  </si>
  <si>
    <t>Masjid Tanah Community College</t>
  </si>
  <si>
    <t>Kolej Komuniti Selandar, Nyalas</t>
  </si>
  <si>
    <t>Selandar Community College, Nyalas</t>
  </si>
  <si>
    <t>Kolej Komuniti Jasin</t>
  </si>
  <si>
    <t>Jasin Community College</t>
  </si>
  <si>
    <t>Kolej Komuniti Jempol, Bahau</t>
  </si>
  <si>
    <t>Jempol Community College, Bahau</t>
  </si>
  <si>
    <t>Kolej Komuniti Jelebu</t>
  </si>
  <si>
    <t>Jelebu Community College</t>
  </si>
  <si>
    <t>Kolej Komuniti Rembau</t>
  </si>
  <si>
    <t>Rembau Community College</t>
  </si>
  <si>
    <t xml:space="preserve">Kolej Komuniti Tampin </t>
  </si>
  <si>
    <t>Tampin Community College</t>
  </si>
  <si>
    <t>Kolej Komuniti Kuala Pilah</t>
  </si>
  <si>
    <t>Kuala Pilah Community College</t>
  </si>
  <si>
    <t>Kolej Komuniti Kuantan</t>
  </si>
  <si>
    <t>Kuantan Community College</t>
  </si>
  <si>
    <t>Kolej Komuniti Bentong</t>
  </si>
  <si>
    <t>Bentong Community College</t>
  </si>
  <si>
    <t>Kolej Komuniti Temerloh</t>
  </si>
  <si>
    <t>Temerloh Community College</t>
  </si>
  <si>
    <t>Kolej Komuniti Paya Besar, Gambang</t>
  </si>
  <si>
    <t>Paya Besar Community College, Gambang</t>
  </si>
  <si>
    <t>Kolej Komuniti Rompin</t>
  </si>
  <si>
    <t>Rompin Community College</t>
  </si>
  <si>
    <t xml:space="preserve">Kolej Komuniti Pekan </t>
  </si>
  <si>
    <t>Pekan Community College</t>
  </si>
  <si>
    <t xml:space="preserve">Kolej Komuniti Jerantut </t>
  </si>
  <si>
    <t>Jerantut Community College</t>
  </si>
  <si>
    <t>Kolej Komuniti Grik</t>
  </si>
  <si>
    <t>Grik Community College</t>
  </si>
  <si>
    <t>Kolej Komuniti Sungai Siput</t>
  </si>
  <si>
    <t>Sungai Siput Community College</t>
  </si>
  <si>
    <t>Kolej Komuniti Pasir Salak</t>
  </si>
  <si>
    <t>Pasir Salak Community College</t>
  </si>
  <si>
    <t xml:space="preserve">Kolej Komuniti Batu Gajah </t>
  </si>
  <si>
    <t>Batu Gajah Community College</t>
  </si>
  <si>
    <t xml:space="preserve">Kolej Komuniti Gopeng </t>
  </si>
  <si>
    <t>Gopeng Community College</t>
  </si>
  <si>
    <t xml:space="preserve">Kolej Komuniti Taiping </t>
  </si>
  <si>
    <t>Taiping Community College</t>
  </si>
  <si>
    <t>Kolej Komuniti Bagan Datuk</t>
  </si>
  <si>
    <t>Bagan Datuk Community College</t>
  </si>
  <si>
    <t xml:space="preserve">Kolej Komuniti Bagan Serai </t>
  </si>
  <si>
    <t>Bagan Serai Community College</t>
  </si>
  <si>
    <t xml:space="preserve">Kolej Komuniti Arau </t>
  </si>
  <si>
    <t>Arau Community College</t>
  </si>
  <si>
    <t>Kolej Komuniti Cawangan Kangar</t>
  </si>
  <si>
    <t>Kangar Branch Community College</t>
  </si>
  <si>
    <t>Kolej Komuniti Kepala Batas</t>
  </si>
  <si>
    <t>Kepala Batas Community College</t>
  </si>
  <si>
    <t>Kolej Komuniti Bayan Baru</t>
  </si>
  <si>
    <t>Bayan Baru Community College</t>
  </si>
  <si>
    <t xml:space="preserve">Kolej Komuniti Seberang Jaya </t>
  </si>
  <si>
    <t>Seberang Jaya Community College</t>
  </si>
  <si>
    <t>Kolej Komuniti Tawau</t>
  </si>
  <si>
    <t>Tawau Community College</t>
  </si>
  <si>
    <t xml:space="preserve">Kolej Komuniti Lahad Datu </t>
  </si>
  <si>
    <t>Lahad Datu Community College</t>
  </si>
  <si>
    <t xml:space="preserve">Kolej Komuniti Sandakan </t>
  </si>
  <si>
    <t>Sandakan Community College</t>
  </si>
  <si>
    <t>Kolej Komuniti Beaufort</t>
  </si>
  <si>
    <t>Beaufort Community College</t>
  </si>
  <si>
    <t>Kolej Komuniti Tambunan</t>
  </si>
  <si>
    <t>Tambunan Community College</t>
  </si>
  <si>
    <t>Kolej Komuniti Penampang</t>
  </si>
  <si>
    <t>Penampang Community College</t>
  </si>
  <si>
    <t>Kolej Komuniti Marudu</t>
  </si>
  <si>
    <t>Marudu Community College</t>
  </si>
  <si>
    <t>Kolej Komuniti Kuching</t>
  </si>
  <si>
    <t>Kuching Community College</t>
  </si>
  <si>
    <t>Kolej Komuniti Mas Gading, Kuching</t>
  </si>
  <si>
    <t>Mas Gading Community College, Kuching</t>
  </si>
  <si>
    <t xml:space="preserve">Kolej Komuniti Miri </t>
  </si>
  <si>
    <t>Miri Community College</t>
  </si>
  <si>
    <t>Kolej Komuniti Sarikei</t>
  </si>
  <si>
    <t>Sarikei Community College</t>
  </si>
  <si>
    <t>Kolej Komuniti Sabak Bernam</t>
  </si>
  <si>
    <t>Sabak Bernam Community College</t>
  </si>
  <si>
    <t>Kolej Komuniti Kuala Langat, Banting</t>
  </si>
  <si>
    <t>Kuala Langat Community College, Banting</t>
  </si>
  <si>
    <t>Kolej Komuniti Hulu Selangor, Bukit Beruntung</t>
  </si>
  <si>
    <t>Hulu Selangor Community College, Bukit Beruntung</t>
  </si>
  <si>
    <t>Kolej Komuniti Hulu Langat, Kajang</t>
  </si>
  <si>
    <t>Hulu Langat Community College, Kajang</t>
  </si>
  <si>
    <t xml:space="preserve">Kolej Komuniti Selayang </t>
  </si>
  <si>
    <t xml:space="preserve">Selayang Community College </t>
  </si>
  <si>
    <t>Kolej Komuniti Ampang</t>
  </si>
  <si>
    <t xml:space="preserve">Ampang Community College </t>
  </si>
  <si>
    <t>Kolej Komuniti Kelana Jaya</t>
  </si>
  <si>
    <t>Kelana Jaya Community College</t>
  </si>
  <si>
    <t>Kolej Komuniti Kuala Terengganu</t>
  </si>
  <si>
    <t>Kuala Terengganu Community College</t>
  </si>
  <si>
    <t>Kolej Komuniti Besut</t>
  </si>
  <si>
    <t>Besut Community College</t>
  </si>
  <si>
    <t>Jadual 6.25</t>
  </si>
  <si>
    <t xml:space="preserve">: Bilangan penuntut di universiti awam mengikut bidang, kelulusan akademik dan jantina, </t>
  </si>
  <si>
    <t>Table 6.25</t>
  </si>
  <si>
    <t xml:space="preserve">: Number of students in public university by course, academic qualification and sex, </t>
  </si>
  <si>
    <t>Bidang</t>
  </si>
  <si>
    <t>Kedoktoran</t>
  </si>
  <si>
    <t>Sarjana</t>
  </si>
  <si>
    <t>Course</t>
  </si>
  <si>
    <t>Doctorate</t>
  </si>
  <si>
    <t>Master</t>
  </si>
  <si>
    <t>Pendidikan</t>
  </si>
  <si>
    <t>Education</t>
  </si>
  <si>
    <t>Sastera &amp; Kemanusiaan</t>
  </si>
  <si>
    <t>Arts &amp; Humanities</t>
  </si>
  <si>
    <t>Sains Sosial, Perniagaan &amp; Perundangan</t>
  </si>
  <si>
    <t xml:space="preserve">Social Sciences, Business &amp; Law </t>
  </si>
  <si>
    <t>Sains, Matematik &amp; Komputer</t>
  </si>
  <si>
    <t>Kejuruteraan, Pembuatan &amp; Pembinaan</t>
  </si>
  <si>
    <t>Engineering, Manufacturing &amp; Construction</t>
  </si>
  <si>
    <t>Pertanian &amp; Veterinar</t>
  </si>
  <si>
    <t>Agriculture &amp; Veterinary</t>
  </si>
  <si>
    <t>Kesihatan &amp; Kebajikan</t>
  </si>
  <si>
    <t>Health &amp; Welfare</t>
  </si>
  <si>
    <t>Perkhidmatan</t>
  </si>
  <si>
    <t>Services</t>
  </si>
  <si>
    <t>Program Asas</t>
  </si>
  <si>
    <t xml:space="preserve">General Programme </t>
  </si>
  <si>
    <t>: Bilangan penuntut di universiti awam mengikut bidang, kelulusan akademik dan jantina, Malaysia,</t>
  </si>
  <si>
    <t xml:space="preserve">: Number of students in public university by course, academic qualification and sex, Malaysia, </t>
  </si>
  <si>
    <t>Diploma Lepasan Ijazah</t>
  </si>
  <si>
    <t>Sarjana Muda</t>
  </si>
  <si>
    <t>Postgraduate Diploma</t>
  </si>
  <si>
    <t>Bachelor</t>
  </si>
  <si>
    <t>Diploma</t>
  </si>
  <si>
    <t>Matrikulasi</t>
  </si>
  <si>
    <t>Matriculation</t>
  </si>
  <si>
    <t xml:space="preserve">      Total</t>
  </si>
  <si>
    <t>Profesional</t>
  </si>
  <si>
    <r>
      <rPr>
        <b/>
        <sz val="10"/>
        <rFont val="Century Gothic"/>
        <family val="2"/>
      </rPr>
      <t>Lain-lain</t>
    </r>
    <r>
      <rPr>
        <b/>
        <vertAlign val="superscript"/>
        <sz val="10"/>
        <rFont val="Century Gothic"/>
        <family val="2"/>
      </rPr>
      <t>a</t>
    </r>
  </si>
  <si>
    <t>Professional</t>
  </si>
  <si>
    <t xml:space="preserve">     Total</t>
  </si>
  <si>
    <r>
      <rPr>
        <b/>
        <vertAlign val="superscript"/>
        <sz val="9"/>
        <rFont val="Century Gothic"/>
        <family val="2"/>
      </rPr>
      <t>a</t>
    </r>
    <r>
      <rPr>
        <b/>
        <sz val="9"/>
        <rFont val="Century Gothic"/>
        <family val="2"/>
      </rPr>
      <t xml:space="preserve"> Termasuk Diploma Lanjutan dan Pra Sesi</t>
    </r>
  </si>
  <si>
    <t xml:space="preserve">   Includes Advanced Diploma and Pre-Session Levels</t>
  </si>
  <si>
    <t>Jumlah Besar</t>
  </si>
  <si>
    <t>Grand Total</t>
  </si>
  <si>
    <t>Jadual 6.26</t>
  </si>
  <si>
    <t xml:space="preserve">: Bilangan keluaran di universiti awam mengikut  bidang, kelulusan akademik dan jantina, </t>
  </si>
  <si>
    <t>Table 6.26</t>
  </si>
  <si>
    <t xml:space="preserve">: Number of outputs in public university by course, academic qualification and sex, </t>
  </si>
  <si>
    <t xml:space="preserve">                      </t>
  </si>
  <si>
    <t>General Programme</t>
  </si>
  <si>
    <t>Source: Ministry of Education Malaysia (Higher Education), Malaysia</t>
  </si>
  <si>
    <t>: Number of outputs in public university by course, academic qualification and sex, Malaysia,</t>
  </si>
  <si>
    <t>Jadual 6.27</t>
  </si>
  <si>
    <t xml:space="preserve">: Bilangan penuntut di institusi pendidikan tinggi swasta mengikut bidang dan jantina, Malaysia, </t>
  </si>
  <si>
    <t>Table 6.27</t>
  </si>
  <si>
    <t xml:space="preserve">: Number of students in private higher education institution by course and sex, Malaysia, </t>
  </si>
  <si>
    <t>Sastera dan Kemanusiaan</t>
  </si>
  <si>
    <t>Arts and Humanities</t>
  </si>
  <si>
    <t>Sains Sosial, Perniagaan dan Perundangan</t>
  </si>
  <si>
    <t>Social Sciences, Business and Law</t>
  </si>
  <si>
    <t>Sains, Matematik dan Komputer</t>
  </si>
  <si>
    <t>Kejuruteraan, Pembuatan dan Pembinaan</t>
  </si>
  <si>
    <t>Engineering, Manufacturing and Construction</t>
  </si>
  <si>
    <t>Pertanian dan Veterinar</t>
  </si>
  <si>
    <t>Agriculture and Veterinary</t>
  </si>
  <si>
    <t>Kesihatan dan Kebajikan</t>
  </si>
  <si>
    <t>Health and Welfare</t>
  </si>
  <si>
    <t>Jadual 6.28</t>
  </si>
  <si>
    <t>Table 6.28</t>
  </si>
  <si>
    <t>Kelulusan akademik</t>
  </si>
  <si>
    <t>Academic qualification</t>
  </si>
  <si>
    <r>
      <rPr>
        <b/>
        <sz val="9"/>
        <rFont val="Century Gothic"/>
        <family val="2"/>
      </rPr>
      <t xml:space="preserve">Nota/ </t>
    </r>
    <r>
      <rPr>
        <i/>
        <sz val="9"/>
        <rFont val="Century Gothic"/>
        <family val="2"/>
      </rPr>
      <t>Note:</t>
    </r>
  </si>
  <si>
    <t>`</t>
  </si>
  <si>
    <t>Jadual 6.29</t>
  </si>
  <si>
    <t>Table 6.29</t>
  </si>
  <si>
    <t>Perkara</t>
  </si>
  <si>
    <t>RM</t>
  </si>
  <si>
    <t>Item</t>
  </si>
  <si>
    <t>Jumlah perbelanjaan bagi pendidikan (RM juta)</t>
  </si>
  <si>
    <t>Total expenditure on education (RM million)</t>
  </si>
  <si>
    <t xml:space="preserve">Peratus perbelanjaan pendidikan daripada jumlah </t>
  </si>
  <si>
    <t>perbelanjaan persekutuan</t>
  </si>
  <si>
    <t>Percentage of total expenditure against total federal expenditure</t>
  </si>
  <si>
    <t xml:space="preserve">Jumlah perbelanjaan bagi pendidikan per kapita (RM) </t>
  </si>
  <si>
    <t>Total expenditure on education per capita</t>
  </si>
  <si>
    <t>Kos semasa bagi setiap murid setahun (RM)</t>
  </si>
  <si>
    <t>Annual recurrent cost per student</t>
  </si>
  <si>
    <t xml:space="preserve">i.    </t>
  </si>
  <si>
    <t xml:space="preserve">Pendidikan prasekolah </t>
  </si>
  <si>
    <t>Pre-School education</t>
  </si>
  <si>
    <t xml:space="preserve">ii.   </t>
  </si>
  <si>
    <t>Pendidikan rendah</t>
  </si>
  <si>
    <t>Primary education</t>
  </si>
  <si>
    <t xml:space="preserve">iii.    </t>
  </si>
  <si>
    <t>Pendidikan menengah</t>
  </si>
  <si>
    <t xml:space="preserve">      </t>
  </si>
  <si>
    <t>Secondary education</t>
  </si>
  <si>
    <t xml:space="preserve">iv.   </t>
  </si>
  <si>
    <t>Pendidikan lepasan menengah</t>
  </si>
  <si>
    <t>Post secondary education</t>
  </si>
  <si>
    <t>Turath Al-Quran dan Al-Sunnah</t>
  </si>
  <si>
    <t>Turath Dirasat Islamiah</t>
  </si>
  <si>
    <t>Usul Al-Din</t>
  </si>
  <si>
    <t>Al-Syariah</t>
  </si>
  <si>
    <t>Al-Lughah Al-Arabiah Al-Mu'asirah</t>
  </si>
  <si>
    <t>Manahij Al-'Ulum Al-Islamiah</t>
  </si>
  <si>
    <t>Al-Adab Wa Al-Balaghah</t>
  </si>
  <si>
    <t>Kolej Komuniti Cawangan Lenggong, Perak</t>
  </si>
  <si>
    <t>Lenggong Community College</t>
  </si>
  <si>
    <t>Kolej Komuniti Cawangan Sibu</t>
  </si>
  <si>
    <t>Sibu Branch Community College</t>
  </si>
  <si>
    <t xml:space="preserve">   Vocational Education Campus</t>
  </si>
  <si>
    <t>SRAR</t>
  </si>
  <si>
    <t>SMAR</t>
  </si>
  <si>
    <t>SAR</t>
  </si>
  <si>
    <t>SRAN</t>
  </si>
  <si>
    <t>SMAN</t>
  </si>
  <si>
    <t>Type of people school</t>
  </si>
  <si>
    <t xml:space="preserve">: Bilangan sekolah rendah dan menengah agama di bawah seliaan Jabatan Agama Islam Negeri </t>
  </si>
  <si>
    <r>
      <t>W.P. Kuala Lumpur</t>
    </r>
    <r>
      <rPr>
        <vertAlign val="superscript"/>
        <sz val="10"/>
        <rFont val="Century Gothic"/>
        <family val="2"/>
      </rPr>
      <t>a</t>
    </r>
  </si>
  <si>
    <t xml:space="preserve">Lelaki </t>
  </si>
  <si>
    <t xml:space="preserve">: Bilangan guru sekolah rendah dan menengah agama di bawah seliaan Jabatan Agama Islam Negeri </t>
  </si>
  <si>
    <t xml:space="preserve">: Bilangan guru sekolah rendah dan menengah agama di bawah seliaan Jabatan Agama Islam Negeri mengikut negeri, </t>
  </si>
  <si>
    <t xml:space="preserve">: Bilangan murid sekolah rendah dan menengah agama di bawah seliaan Jabatan Agama Islam Negeri mengikut negeri, </t>
  </si>
  <si>
    <t xml:space="preserve">: Bilangan murid sekolah rendah dan menengah agama di bawah seliaan Jabatan Agama Islam Negeri </t>
  </si>
  <si>
    <t>Murid</t>
  </si>
  <si>
    <t>Pupil</t>
  </si>
  <si>
    <t>Sumber: Jabatan Kemajuan Islam Malaysia</t>
  </si>
  <si>
    <t>Source: Department of Islamic Development Malaysia</t>
  </si>
  <si>
    <t>Jadual 6.35</t>
  </si>
  <si>
    <t>Table 6.35</t>
  </si>
  <si>
    <t>Jadual 6.34</t>
  </si>
  <si>
    <t>Jadual 6.33</t>
  </si>
  <si>
    <t>Table 6.33</t>
  </si>
  <si>
    <t>Jadual 6.32</t>
  </si>
  <si>
    <t>Table 6.32</t>
  </si>
  <si>
    <t>Jadual 6.31</t>
  </si>
  <si>
    <t>Table 6.31</t>
  </si>
  <si>
    <t>Jadual 6.30</t>
  </si>
  <si>
    <t>Table 6.30</t>
  </si>
  <si>
    <r>
      <rPr>
        <b/>
        <sz val="10"/>
        <rFont val="Century Gothic"/>
        <family val="2"/>
      </rPr>
      <t>Calon lain</t>
    </r>
    <r>
      <rPr>
        <sz val="10"/>
        <rFont val="Century Gothic"/>
        <family val="2"/>
      </rPr>
      <t xml:space="preserve">  </t>
    </r>
  </si>
  <si>
    <t>: Number of primary and secondary religious schools under State Islamic Religious Department by state,</t>
  </si>
  <si>
    <t xml:space="preserve">: Number of teachers in primary and secondary religious school under State Islamic Religious Department </t>
  </si>
  <si>
    <t>n.a</t>
  </si>
  <si>
    <t>n.a Data tidak tersedia/ berkenaan</t>
  </si>
  <si>
    <t>Source: Ministry of Higher Education, Malaysia</t>
  </si>
  <si>
    <t>Jenis sekolah rakyat</t>
  </si>
  <si>
    <t>Jenis sekolah negeri</t>
  </si>
  <si>
    <t>Type of state school</t>
  </si>
  <si>
    <r>
      <rPr>
        <b/>
        <vertAlign val="superscript"/>
        <sz val="9"/>
        <color rgb="FF000000"/>
        <rFont val="Century Gothic"/>
        <family val="2"/>
      </rPr>
      <t>a</t>
    </r>
    <r>
      <rPr>
        <b/>
        <sz val="9"/>
        <color rgb="FF000000"/>
        <rFont val="Century Gothic"/>
        <family val="2"/>
      </rPr>
      <t xml:space="preserve"> Termasuk W.P. Labuan dan W.P. Putrajaya</t>
    </r>
  </si>
  <si>
    <t xml:space="preserve">   Includes W.P. Labuan and W.P. Putrajaya</t>
  </si>
  <si>
    <r>
      <rPr>
        <b/>
        <sz val="9"/>
        <color rgb="FF000000"/>
        <rFont val="Century Gothic"/>
        <family val="2"/>
      </rPr>
      <t xml:space="preserve">Nota/ </t>
    </r>
    <r>
      <rPr>
        <i/>
        <sz val="9"/>
        <color rgb="FF000000"/>
        <rFont val="Century Gothic"/>
        <family val="2"/>
      </rPr>
      <t>Note</t>
    </r>
  </si>
  <si>
    <t>Business</t>
  </si>
  <si>
    <t>Technical Communication Graphic</t>
  </si>
  <si>
    <t>Menservis Peralatan Penyejukan</t>
  </si>
  <si>
    <t xml:space="preserve">Teknologi Maklumat </t>
  </si>
  <si>
    <t xml:space="preserve">Information </t>
  </si>
  <si>
    <t>Communication</t>
  </si>
  <si>
    <t>: Pencapaian calon Sijil Tinggi Persekolahan Malaysia (STPM) mengikut  mata pelajaran, Malaysia,</t>
  </si>
  <si>
    <t xml:space="preserve">: Candidates' achievement of the Malaysian Higher School Certificate (STPM) by subject, Malaysia, </t>
  </si>
  <si>
    <t>Perbelanjaan mengurus pendidikan sektor pelajaran (RM juta)</t>
  </si>
  <si>
    <t>Operating expenditure on education sector (RM million)</t>
  </si>
  <si>
    <t>: Perbelanjaan Kerajaan Persekutuan untuk pendidikan, Malaysia, 2018-2020</t>
  </si>
  <si>
    <t>: Federal Government expenditure on education, Malaysia, 2018-2020</t>
  </si>
  <si>
    <t>Tadika</t>
  </si>
  <si>
    <t>kindergarten</t>
  </si>
  <si>
    <t xml:space="preserve">: Bilangan guru tadika, sekolah rendah dan menengah swasta mengikut negeri, Malaysia, </t>
  </si>
  <si>
    <t xml:space="preserve">: Number of teachers in kindergarten, private primary and secondary schools by state, Malaysia, </t>
  </si>
  <si>
    <t xml:space="preserve">: Bilangan murid tadika, sekolah rendah dan menengah swasta mengikut negeri, Malaysia, </t>
  </si>
  <si>
    <t>Sumber: Kementerian Pengajian Tinggi Malaysia</t>
  </si>
  <si>
    <t>Kolej Komuniti Cawangan Hulu Terengganu</t>
  </si>
  <si>
    <t>Universiti</t>
  </si>
  <si>
    <t>Foregin Branch Campus University</t>
  </si>
  <si>
    <t>University</t>
  </si>
  <si>
    <t>Universiti Cawangan Luar Negara</t>
  </si>
  <si>
    <t xml:space="preserve">Kolej Universiti </t>
  </si>
  <si>
    <t>University College</t>
  </si>
  <si>
    <t xml:space="preserve">Kolej  </t>
  </si>
  <si>
    <t xml:space="preserve"> College</t>
  </si>
  <si>
    <t>Menengah</t>
  </si>
  <si>
    <t>Secondary</t>
  </si>
  <si>
    <t>Rendah</t>
  </si>
  <si>
    <t xml:space="preserve">Menengah </t>
  </si>
  <si>
    <t>Primary</t>
  </si>
  <si>
    <t>Tahfiz Al-Qur'an</t>
  </si>
  <si>
    <t>Qur'an Memorization</t>
  </si>
  <si>
    <t>Sumber: Kementerian Pengajian Tinggi</t>
  </si>
  <si>
    <t>Source: Ministry of Higher Education</t>
  </si>
  <si>
    <t>Negeri merujuk kepada negeri bermastautin</t>
  </si>
  <si>
    <t>The state refers to residential state</t>
  </si>
  <si>
    <t>Other Country</t>
  </si>
  <si>
    <t>Tiada Maklumat</t>
  </si>
  <si>
    <t>Luar Negara</t>
  </si>
  <si>
    <t>No Information</t>
  </si>
  <si>
    <t>Jadual 6.36</t>
  </si>
  <si>
    <t>Table 6.36</t>
  </si>
  <si>
    <t>Jadual 6.17</t>
  </si>
  <si>
    <t>Table 6.17</t>
  </si>
  <si>
    <t xml:space="preserve"> Luar Negara</t>
  </si>
  <si>
    <t>Foregin Branch</t>
  </si>
  <si>
    <t>Campus University</t>
  </si>
  <si>
    <t xml:space="preserve">: Number of pupils in primary and secondary religious school under State Islamic Religious Department </t>
  </si>
  <si>
    <t>Ujian Pencapaian Sekolah Rendah (UPSR) telah dibatalkan pada tahun 2020 dan dimansuhkan pada tahun 2021</t>
  </si>
  <si>
    <t>The Ujian Pencapaian Sekolah Rendah (UPSR) was canceled in 2020 and abolished in 2021</t>
  </si>
  <si>
    <t>: Calon Ujian Pencapaian Sekolah Rendah (UPSR) mengikut negeri, Malaysia, 2018-2019</t>
  </si>
  <si>
    <t>: Candidates of the Ujian Pencapaian Sekolah Rendah (UPSR) by state, Malaysia, 2018-2019</t>
  </si>
  <si>
    <t>: Pencapaian calon Ujian Pencapaian Sekolah Rendah (UPSR), Malaysia, 2018-2019</t>
  </si>
  <si>
    <t>: Candidates' achievement of the Ujian Pencapaian Sekolah Rendah (UPSR), Malaysia, 2018-2019</t>
  </si>
  <si>
    <t xml:space="preserve">  Malaysia, 2018-2019</t>
  </si>
  <si>
    <t xml:space="preserve">  Malaysia, 2018-2019 (samb.)</t>
  </si>
  <si>
    <t xml:space="preserve">  Malaysia, 2018-2019 (cont'd)</t>
  </si>
  <si>
    <t>Mumtaz</t>
  </si>
  <si>
    <t>Jayyid Jiddan</t>
  </si>
  <si>
    <t>Jayyid</t>
  </si>
  <si>
    <t>Maqbul</t>
  </si>
  <si>
    <t>Rasib</t>
  </si>
  <si>
    <t>(Cemerlang)</t>
  </si>
  <si>
    <t>(Sangat Baik)</t>
  </si>
  <si>
    <t>(Baik)</t>
  </si>
  <si>
    <t>(Lulus)</t>
  </si>
  <si>
    <t>(Gagal)</t>
  </si>
  <si>
    <t>Hifz Al-Quran dan Tajwid</t>
  </si>
  <si>
    <t>Fiqh</t>
  </si>
  <si>
    <t>Tauhid dan Mantiq</t>
  </si>
  <si>
    <t xml:space="preserve">Tafsir dan Ulumuhu </t>
  </si>
  <si>
    <t>Hadith dan Mustolah</t>
  </si>
  <si>
    <t>Nahu dan Sarf</t>
  </si>
  <si>
    <t>Insya’ dan Mutalaah</t>
  </si>
  <si>
    <t xml:space="preserve">Adab dan Nusus </t>
  </si>
  <si>
    <t>‘Arudh dan Qafiyah</t>
  </si>
  <si>
    <t xml:space="preserve">Balaghah </t>
  </si>
  <si>
    <t xml:space="preserve">  Malaysia,2018- 2020 (cont'd)</t>
  </si>
  <si>
    <t>Table 6.34</t>
  </si>
  <si>
    <t>Jadual 6.37</t>
  </si>
  <si>
    <t>Table 6.37</t>
  </si>
  <si>
    <t>Tadika swasta</t>
  </si>
  <si>
    <t>Private kindergarten</t>
  </si>
  <si>
    <t xml:space="preserve">: Number of pupils in kindergarten, private primary and secondary schools by state, Malaysia, </t>
  </si>
  <si>
    <t>Negeri &amp; Universiti awam</t>
  </si>
  <si>
    <t>State &amp; Public university</t>
  </si>
  <si>
    <t xml:space="preserve">: Bilangan staf akademik dan penuntut di universiti awam mengikut negeri dan jantina, Malaysia, </t>
  </si>
  <si>
    <t xml:space="preserve">: Bilangan staf akademik di institusi pendidikan tinggi swasta mengikut taraf kolej, kelulusan akademik </t>
  </si>
  <si>
    <t xml:space="preserve">: Number of academic staffs in private higher education institution by level of college, academic </t>
  </si>
  <si>
    <t>Taraf Kolej</t>
  </si>
  <si>
    <t>Level of college</t>
  </si>
  <si>
    <r>
      <rPr>
        <b/>
        <sz val="10"/>
        <color theme="1"/>
        <rFont val="Century Gothic"/>
        <family val="2"/>
      </rPr>
      <t>Kedoktoran/</t>
    </r>
    <r>
      <rPr>
        <sz val="10"/>
        <color theme="1"/>
        <rFont val="Century Gothic"/>
        <family val="2"/>
      </rPr>
      <t xml:space="preserve"> </t>
    </r>
    <r>
      <rPr>
        <i/>
        <sz val="10"/>
        <color theme="1"/>
        <rFont val="Century Gothic"/>
        <family val="2"/>
      </rPr>
      <t>Doctorate</t>
    </r>
  </si>
  <si>
    <r>
      <rPr>
        <b/>
        <sz val="10"/>
        <color theme="1"/>
        <rFont val="Century Gothic"/>
        <family val="2"/>
      </rPr>
      <t xml:space="preserve">Sarjana/ </t>
    </r>
    <r>
      <rPr>
        <i/>
        <sz val="10"/>
        <color theme="1"/>
        <rFont val="Century Gothic"/>
        <family val="2"/>
      </rPr>
      <t>Master</t>
    </r>
  </si>
  <si>
    <r>
      <t xml:space="preserve">Sarjana Muda/ </t>
    </r>
    <r>
      <rPr>
        <i/>
        <sz val="10"/>
        <color theme="1"/>
        <rFont val="Century Gothic"/>
        <family val="2"/>
      </rPr>
      <t>Bachelor</t>
    </r>
  </si>
  <si>
    <r>
      <rPr>
        <b/>
        <sz val="10"/>
        <color theme="1"/>
        <rFont val="Century Gothic"/>
        <family val="2"/>
      </rPr>
      <t>Profesional/</t>
    </r>
    <r>
      <rPr>
        <i/>
        <sz val="10"/>
        <color theme="1"/>
        <rFont val="Century Gothic"/>
        <family val="2"/>
      </rPr>
      <t xml:space="preserve"> Professional</t>
    </r>
  </si>
  <si>
    <r>
      <rPr>
        <b/>
        <sz val="10"/>
        <color theme="1"/>
        <rFont val="Century Gothic"/>
        <family val="2"/>
      </rPr>
      <t>Lain-lain</t>
    </r>
    <r>
      <rPr>
        <b/>
        <vertAlign val="superscript"/>
        <sz val="10"/>
        <color theme="1"/>
        <rFont val="Century Gothic"/>
        <family val="2"/>
      </rPr>
      <t>a</t>
    </r>
    <r>
      <rPr>
        <b/>
        <sz val="10"/>
        <color theme="1"/>
        <rFont val="Century Gothic"/>
        <family val="2"/>
      </rPr>
      <t>/</t>
    </r>
    <r>
      <rPr>
        <sz val="10"/>
        <color theme="1"/>
        <rFont val="Century Gothic"/>
        <family val="2"/>
      </rPr>
      <t xml:space="preserve"> </t>
    </r>
    <r>
      <rPr>
        <i/>
        <sz val="10"/>
        <color theme="1"/>
        <rFont val="Century Gothic"/>
        <family val="2"/>
      </rPr>
      <t>Others</t>
    </r>
  </si>
  <si>
    <r>
      <rPr>
        <b/>
        <sz val="10"/>
        <color theme="1"/>
        <rFont val="Century Gothic"/>
        <family val="2"/>
      </rPr>
      <t>Jumlah/</t>
    </r>
    <r>
      <rPr>
        <sz val="10"/>
        <color theme="1"/>
        <rFont val="Century Gothic"/>
        <family val="2"/>
      </rPr>
      <t xml:space="preserve"> </t>
    </r>
    <r>
      <rPr>
        <i/>
        <sz val="10"/>
        <color theme="1"/>
        <rFont val="Century Gothic"/>
        <family val="2"/>
      </rPr>
      <t>Total</t>
    </r>
  </si>
  <si>
    <t>Campus</t>
  </si>
  <si>
    <t xml:space="preserve">University </t>
  </si>
  <si>
    <t>College</t>
  </si>
  <si>
    <t>Kolej</t>
  </si>
  <si>
    <t xml:space="preserve">Universiti </t>
  </si>
  <si>
    <t>Diploma Lanjutan/</t>
  </si>
  <si>
    <t>Postgraduate diploma</t>
  </si>
  <si>
    <t xml:space="preserve">Foregin </t>
  </si>
  <si>
    <t>Branch</t>
  </si>
  <si>
    <t>Cawangan</t>
  </si>
  <si>
    <r>
      <rPr>
        <b/>
        <vertAlign val="superscript"/>
        <sz val="9"/>
        <rFont val="Century Gothic"/>
        <family val="2"/>
      </rPr>
      <t>a</t>
    </r>
    <r>
      <rPr>
        <b/>
        <sz val="9"/>
        <rFont val="Century Gothic"/>
        <family val="2"/>
      </rPr>
      <t xml:space="preserve"> Termasuk Sijil dan tiada tahap</t>
    </r>
  </si>
  <si>
    <t xml:space="preserve">   Includes Certificate and no level</t>
  </si>
  <si>
    <t>: Bilangan staf akademik di institusi pendidikan tinggi swasta mengikut negeri, taraf kolej dan jantina</t>
  </si>
  <si>
    <t>: Number of students in private higher education institution by state, level of college and sex</t>
  </si>
  <si>
    <t>: Number of academic staffs in private higher education institution by state, level of college and sex</t>
  </si>
  <si>
    <t xml:space="preserve">: Bilangan keluaran di institut pengajian tinggi swasta mengikut  bidang, kelulusan akademik dan </t>
  </si>
  <si>
    <t xml:space="preserve">: Number of outputs in private higher education institution by course, academic qualification and sex, </t>
  </si>
  <si>
    <t>Pra Diploma</t>
  </si>
  <si>
    <t>Pre-Diploma</t>
  </si>
  <si>
    <t>Sijil</t>
  </si>
  <si>
    <t>Certificate</t>
  </si>
  <si>
    <t xml:space="preserve">: Bilangan keluaran di politeknik mengikut  bidang, kelulusan akademik dan jantina,  </t>
  </si>
  <si>
    <t xml:space="preserve">: Number of outputs in polytechnic by course, academic qualification and sex, </t>
  </si>
  <si>
    <t xml:space="preserve">: Bilangan keluaran di kolej komuniti mengikut  bidang, kelulusan akademik dan jantina,  </t>
  </si>
  <si>
    <t xml:space="preserve">: Number of outputs in community college by course, academic qualification and sex, </t>
  </si>
  <si>
    <t>Jadual 6.39</t>
  </si>
  <si>
    <t>Table 6.39</t>
  </si>
  <si>
    <t>Jadual 6.38</t>
  </si>
  <si>
    <t>Table 6.38</t>
  </si>
  <si>
    <t>Peringkat rendah</t>
  </si>
  <si>
    <t>Primary level</t>
  </si>
  <si>
    <t>Peringkat menengah</t>
  </si>
  <si>
    <t>Secondary level</t>
  </si>
  <si>
    <t>Peringkat lepasan menengah</t>
  </si>
  <si>
    <t>Post secondary level</t>
  </si>
  <si>
    <t>Jadual 6.3</t>
  </si>
  <si>
    <t>Table 6.3</t>
  </si>
  <si>
    <t xml:space="preserve">  Malaysia, 2019-2021</t>
  </si>
  <si>
    <t>Table 6.5</t>
  </si>
  <si>
    <t>Jadual 6.5</t>
  </si>
  <si>
    <t>Jadual 6.10</t>
  </si>
  <si>
    <t>Table 6.10</t>
  </si>
  <si>
    <t xml:space="preserve">: Candidates' achievement of the Malaysian Higher School Certificate (STPM) by category of candidate, </t>
  </si>
  <si>
    <t>Jadual 6.16</t>
  </si>
  <si>
    <t>Table 6.16</t>
  </si>
  <si>
    <t>Session</t>
  </si>
  <si>
    <t>Sesi</t>
  </si>
  <si>
    <t>(Band)</t>
  </si>
  <si>
    <t>Government school</t>
  </si>
  <si>
    <t>Sekolah swasta</t>
  </si>
  <si>
    <t>Private school</t>
  </si>
  <si>
    <t>5+</t>
  </si>
  <si>
    <t xml:space="preserve">  mengikut negeri, Malaysia, 2019-2021</t>
  </si>
  <si>
    <t xml:space="preserve">  mengikut negeri, Malaysia, 2019-2021 (samb.)</t>
  </si>
  <si>
    <t xml:space="preserve">  by state, Malaysia, 2019-2021 (cont'd)</t>
  </si>
  <si>
    <t>: Number of pupils in primary and secondary religious school under State Islamic Religious Department by state, Malaysia, 2019-2021</t>
  </si>
  <si>
    <t>: Number of teachers in primary and secondary religious school under State Islamic Religious Department by state, Malaysia, 2019-2021</t>
  </si>
  <si>
    <t>: Bilangan tadika, guru dan murid tadika islam swasta mengikut negeri dan jantina, Malaysia, 2019-2021</t>
  </si>
  <si>
    <t>: Number of kindergartens, teachers and pupils at private religious pre-school by state and sex, Malaysia, 2019-2021</t>
  </si>
  <si>
    <t>: Bilangan tadika, guru dan murid tadika islam negeri mengikut negeri dan jantina, Malaysia, 2019-2021</t>
  </si>
  <si>
    <t>: Number of kindergartens, teachers and pupils at state religious pre-school by state and sex, Malaysia, 2019-2021</t>
  </si>
  <si>
    <t>Bahasa Inggeris</t>
  </si>
  <si>
    <t>Pendidikan Islam</t>
  </si>
  <si>
    <t>Kesusasteraan Inggeris</t>
  </si>
  <si>
    <t>Kesusasteraan Melayu Komunikatif</t>
  </si>
  <si>
    <t>Communicative Malay Literature</t>
  </si>
  <si>
    <t xml:space="preserve">Lukisan </t>
  </si>
  <si>
    <t>Drawing</t>
  </si>
  <si>
    <t>Sejarah dan Pengurusan Seni</t>
  </si>
  <si>
    <t>History and Art Management</t>
  </si>
  <si>
    <t>Seni Halus 2D</t>
  </si>
  <si>
    <t>Fine Art 2D</t>
  </si>
  <si>
    <t>Seni Halus 3D</t>
  </si>
  <si>
    <t>Fine Art 3D</t>
  </si>
  <si>
    <t>Reka bentuk Grafik</t>
  </si>
  <si>
    <t>Graphic Design</t>
  </si>
  <si>
    <t>Multimedia Kreatif</t>
  </si>
  <si>
    <t>Creative Multimedia</t>
  </si>
  <si>
    <t>Reka Bentuk Kraf</t>
  </si>
  <si>
    <t>Craft Design</t>
  </si>
  <si>
    <t>Reka Bentuk Industri</t>
  </si>
  <si>
    <t>Industy Design</t>
  </si>
  <si>
    <t>Produksi Seni Persembahan</t>
  </si>
  <si>
    <t xml:space="preserve">
Performing Arts Production</t>
  </si>
  <si>
    <t>Alat Muzik Utama</t>
  </si>
  <si>
    <t xml:space="preserve">Main Musical Instruments
</t>
  </si>
  <si>
    <t>Muzik Komputer</t>
  </si>
  <si>
    <t>Computer music</t>
  </si>
  <si>
    <t>Aural dan Teori</t>
  </si>
  <si>
    <t>Aural and Theory</t>
  </si>
  <si>
    <t>Tarian</t>
  </si>
  <si>
    <t>Koreografi Tari</t>
  </si>
  <si>
    <t>Dance Choreography</t>
  </si>
  <si>
    <t>Apresiasi Tari</t>
  </si>
  <si>
    <t>Dance Appreciation</t>
  </si>
  <si>
    <t>Lakonan</t>
  </si>
  <si>
    <t>Acting</t>
  </si>
  <si>
    <t>Penulisan Skrip</t>
  </si>
  <si>
    <t>Script Writing</t>
  </si>
  <si>
    <t>Sinografi</t>
  </si>
  <si>
    <t>Sinography</t>
  </si>
  <si>
    <t>Pertanian</t>
  </si>
  <si>
    <t xml:space="preserve">Lukisan Kejuruteraan </t>
  </si>
  <si>
    <t xml:space="preserve">Pengajian Kejuruteraan Mekanikal </t>
  </si>
  <si>
    <t xml:space="preserve">Pengajian Kejuruteraan Awam </t>
  </si>
  <si>
    <t>Pendidikan Al-Quran dan Al-Sunnah</t>
  </si>
  <si>
    <t>Maharat Al Quran</t>
  </si>
  <si>
    <t>Turath Bahasa Arab</t>
  </si>
  <si>
    <t>Bahasa Semai</t>
  </si>
  <si>
    <t>Semai Language</t>
  </si>
  <si>
    <t xml:space="preserve">Menservis Peralatan </t>
  </si>
  <si>
    <t>Elektrik Domestik</t>
  </si>
  <si>
    <t xml:space="preserve">Domestic Electrical </t>
  </si>
  <si>
    <t>Appliances Servicing</t>
  </si>
  <si>
    <t>Pembuatan Perabot</t>
  </si>
  <si>
    <t>Furniture Manufacturing</t>
  </si>
  <si>
    <t xml:space="preserve">Asuhan dan Pendidikan </t>
  </si>
  <si>
    <t>Awal Kanak-Kanak</t>
  </si>
  <si>
    <t>Care and early Childhood Education</t>
  </si>
  <si>
    <t>Penjagaan Muka dan</t>
  </si>
  <si>
    <t>Penggayaan Rambut</t>
  </si>
  <si>
    <t>Gerontologi Asas dan Geriatrik</t>
  </si>
  <si>
    <t xml:space="preserve">Basic Gerontology and Geriatric </t>
  </si>
  <si>
    <t>Produksi Reka Tanda</t>
  </si>
  <si>
    <t>Signage Design Production</t>
  </si>
  <si>
    <t>Hiasan Dalaman</t>
  </si>
  <si>
    <t>Interior Decoration</t>
  </si>
  <si>
    <t>Reka Bentuk Grafik Digital</t>
  </si>
  <si>
    <t xml:space="preserve">Digital Graphic Design
</t>
  </si>
  <si>
    <t>: Bilangan guru dan murid Kelas Agama Fardu Ain (KAFA) mengikut negeri, Malaysia, 2019-2021</t>
  </si>
  <si>
    <t>: Number of teachers and pupils Kelas Agama Fardu Ain (KAFA) by state, Malaysia, 2019-2021</t>
  </si>
  <si>
    <t>Universiti Pertahanan Nasional Malaysia (UPNM)</t>
  </si>
  <si>
    <t>National Defence University of Malaysia</t>
  </si>
  <si>
    <t xml:space="preserve">  2020-2022 (samb.)</t>
  </si>
  <si>
    <t xml:space="preserve">  2020-2022 (cont'd)</t>
  </si>
  <si>
    <t>: Bilangan murid tadika, sekolah rendah dan menengah swasta mengikut negeri, Malaysia, 2020-2022</t>
  </si>
  <si>
    <t xml:space="preserve">: Number of pupils in kindergarten, private primary and secondary schools by state, Malaysia, 2020-2022 </t>
  </si>
  <si>
    <t>: Bilangan guru tadika, sekolah rendah dan menengah swasta mengikut negeri, Malaysia, 2020-2022</t>
  </si>
  <si>
    <t xml:space="preserve">: Number of teachers in kindergarten, private primary and secondary schools by state, Malaysia, 2020-2022 </t>
  </si>
  <si>
    <t>: Bilangan tadika, sekolah rendah dan menengah swasta mengikut negeri, Malaysia, 2020-2022 (samb.)</t>
  </si>
  <si>
    <t>: Number of private kindergarten, primary and secondary schools by state, Malaysia, 2020-2022 (cont'd)</t>
  </si>
  <si>
    <t>: Bilangan tadika, sekolah rendah dan menengah swasta mengikut negeri, Malaysia, 2020-2022</t>
  </si>
  <si>
    <t xml:space="preserve">: Number of private kindergarten, primary and secondary schools by state, Malaysia, 2020-2022 </t>
  </si>
  <si>
    <t xml:space="preserve">  Malaysia, 2020-2022 (samb.)</t>
  </si>
  <si>
    <t xml:space="preserve">  Malaysia, 2020-2022 (cont'd)</t>
  </si>
  <si>
    <t xml:space="preserve">  2020-2022</t>
  </si>
  <si>
    <t>: Bilangan graduan institut pengajian tinggi (warganegara) yang belum bekerja mengikut negeri, Malaysia, 2020-2022</t>
  </si>
  <si>
    <t>: Number of unemployed higher education institution graduates (citizens) by state, Malaysia, 2020-2022</t>
  </si>
  <si>
    <t>: Bilangan graduan institut pengajian tinggi (warganegara) yang sudah bekerja mengikut negeri, Malaysia, 2020-2022</t>
  </si>
  <si>
    <t>: Number of employed higher education institution graduates (citizens) by state, Malaysia, 2020-2022</t>
  </si>
  <si>
    <t xml:space="preserve">  jantina, Malaysia, 2020-2022 (samb.)</t>
  </si>
  <si>
    <t xml:space="preserve">  jantina, Malaysia, 2020-2022</t>
  </si>
  <si>
    <t xml:space="preserve">  Malaysia, 2020-2022</t>
  </si>
  <si>
    <t xml:space="preserve">  dan jantina, Malaysia, 2020-2022</t>
  </si>
  <si>
    <t xml:space="preserve">  qualification and sex, Malaysia, 2020-2022</t>
  </si>
  <si>
    <t>: Bilangan institusi pendidikan tinggi swasta mengikut negeri dan taraf kolej, Malaysia, 2020-2022</t>
  </si>
  <si>
    <t>: Number of  private higher education institution by state and level of college, Malaysia, 2020-2022</t>
  </si>
  <si>
    <t>: Bilangan staf akademik dan penuntut di kolej komuniti mengikut negeri dan jantina, Malaysia, 2020-2022 (samb.)</t>
  </si>
  <si>
    <t>: Number of academic staffs and students in community college by state and sex, Malaysia, 2020-2022 (cont'd)</t>
  </si>
  <si>
    <t>: Bilangan staf akademik dan penuntut di kolej komuniti mengikut negeri dan jantina, Malaysia, 2020-2022</t>
  </si>
  <si>
    <t>: Number of academic staffs and students in community college by state and sex, Malaysia, 2020-2022</t>
  </si>
  <si>
    <t>: Bilangan staf akademik dan penuntut di politeknik mengikut negeri dan jantina, Malaysia, 2020-2022 (samb.)</t>
  </si>
  <si>
    <t>: Number of academic staffs and students in polytechnic by state and sex, Malaysia, 2020-2022 (cont'd)</t>
  </si>
  <si>
    <t>: Bilangan staf akademik dan penuntut di politeknik mengikut negeri dan jantina, Malaysia, 2020-2022</t>
  </si>
  <si>
    <t>: Number of academic staffs and students in polytechnic by state and sex, Malaysia, 2020-2022</t>
  </si>
  <si>
    <t>: Number of academic staffs and students in public university by state and sex, Malaysia, 2020-2022 (cont'd)</t>
  </si>
  <si>
    <t>: Bilangan staf akademik dan penuntut di universiti awam mengikut negeri dan jantina, Malaysia, 2020-2022</t>
  </si>
  <si>
    <t>: Number of academic staffs and students in public university by state and sex, Malaysia, 2020-2022</t>
  </si>
  <si>
    <t>: Bilangan calon peperiksaan Sijil Pelajaran Malaysia (SPM) mengikut negeri, Malaysia, 2020-2022</t>
  </si>
  <si>
    <t>: Number of candidates of the Sijil Pelajaran Malaysia (SPM) examination by state, Malaysia, 2020-2022</t>
  </si>
  <si>
    <t>: Bilangan calon peperiksaan Sijil Pelajaran Malaysia (SPM) mengikut negeri, Malaysia, 2020-2022 (samb.)</t>
  </si>
  <si>
    <t>: Number of candidates of the Sijil Pelajaran Malaysia (SPM) examination by state, Malaysia, 2020-2022 (cont'd)</t>
  </si>
  <si>
    <t xml:space="preserve">  candidate, Malaysia, 2020-2022</t>
  </si>
  <si>
    <t>: Candidates' achievement of the Sijil Tinggi Agama Malaysia (STAM) examination by subject, Malaysia, 2020-2022</t>
  </si>
  <si>
    <t xml:space="preserve">Kolej Komuniti Kota Tinggi </t>
  </si>
  <si>
    <t>Kota Tinggi Community College</t>
  </si>
  <si>
    <t>Bandar Tenggara Community College</t>
  </si>
  <si>
    <t>Tanjung Piai Community College</t>
  </si>
  <si>
    <t>Kolej Komuniti Tanjung Piai</t>
  </si>
  <si>
    <t>Kolej Komuniti Pagoh</t>
  </si>
  <si>
    <t>Pagoh Community College</t>
  </si>
  <si>
    <t>Kolej Komuniti Muar</t>
  </si>
  <si>
    <t>Muar Community College</t>
  </si>
  <si>
    <t xml:space="preserve">Kolej Komuniti Bandar Tenggara </t>
  </si>
  <si>
    <t>Kolej Komuniti Jerai</t>
  </si>
  <si>
    <t xml:space="preserve">Jerai Community College </t>
  </si>
  <si>
    <t>Kolej Komuniti Bandar Baharu</t>
  </si>
  <si>
    <t>Bandar Baharu Community College</t>
  </si>
  <si>
    <t>Kolej Komuniti Pasir Mas</t>
  </si>
  <si>
    <t>Pasir Mas Community College</t>
  </si>
  <si>
    <t>Kolej Komuniti Jeli</t>
  </si>
  <si>
    <t>Jeli Community College</t>
  </si>
  <si>
    <t>Community College Tanah Merah Branch</t>
  </si>
  <si>
    <t>Kolej Komuniti Kota Melaka</t>
  </si>
  <si>
    <t xml:space="preserve">Kota Melaka Community College </t>
  </si>
  <si>
    <t>Kolej Komuniti Tangga Batu</t>
  </si>
  <si>
    <t>Tangga Batu Community College</t>
  </si>
  <si>
    <t>Kolej Komuniti Raub</t>
  </si>
  <si>
    <t>Raub Community College</t>
  </si>
  <si>
    <t>Kolej Komuniti Lipis</t>
  </si>
  <si>
    <t>Lipis Community College</t>
  </si>
  <si>
    <t>Kolej Komuniti Bera</t>
  </si>
  <si>
    <t>Bera Community College</t>
  </si>
  <si>
    <r>
      <t>Kolej Komuniti Cawangan Maran</t>
    </r>
    <r>
      <rPr>
        <b/>
        <vertAlign val="superscript"/>
        <sz val="10"/>
        <rFont val="Century Gothic"/>
        <family val="2"/>
      </rPr>
      <t>a</t>
    </r>
  </si>
  <si>
    <r>
      <t>Kolej Komuniti Cawangan Tanah Merah</t>
    </r>
    <r>
      <rPr>
        <b/>
        <vertAlign val="superscript"/>
        <sz val="10"/>
        <rFont val="Century Gothic"/>
        <family val="2"/>
      </rPr>
      <t>a</t>
    </r>
  </si>
  <si>
    <t>Community College Maran Branch</t>
  </si>
  <si>
    <t>Kolej Komuniti Bukit Mertajam</t>
  </si>
  <si>
    <t>Bukit Mertajam Community College</t>
  </si>
  <si>
    <t>Kolej Komuniti Tasek Gelugor</t>
  </si>
  <si>
    <t>Tasek Gelugor Community College</t>
  </si>
  <si>
    <t>Kolej Komuniti Nibong Tebal</t>
  </si>
  <si>
    <t>Nibong Tebal Community College</t>
  </si>
  <si>
    <t>Kolej Komuniti Tapah</t>
  </si>
  <si>
    <t xml:space="preserve">Tapah Community College </t>
  </si>
  <si>
    <t>Kolej Komuniti Kuala Kangsar</t>
  </si>
  <si>
    <t xml:space="preserve">Kuala Kangsar Community College </t>
  </si>
  <si>
    <t>Kolej Komuniti Manjung</t>
  </si>
  <si>
    <t>Manjung Community College</t>
  </si>
  <si>
    <t>Kolej Komuniti Tanjung Karang</t>
  </si>
  <si>
    <t>Tanjung Karang Community College</t>
  </si>
  <si>
    <t>Kolej Komuniti Klang</t>
  </si>
  <si>
    <t xml:space="preserve">Klang Community College </t>
  </si>
  <si>
    <t>Kolej Komuniti Shah Alam</t>
  </si>
  <si>
    <t xml:space="preserve">Shah Alam Community College </t>
  </si>
  <si>
    <t>Kolej Komuniti Cawangan Sepang</t>
  </si>
  <si>
    <t>Sepang Community College Branch</t>
  </si>
  <si>
    <t>Kolej Komuniti Kemaman</t>
  </si>
  <si>
    <t>Kemaman Community College</t>
  </si>
  <si>
    <t>Kolej Komuniti Cawangan Kuala Nerus</t>
  </si>
  <si>
    <t xml:space="preserve">Hulu Terengganu Community College Branch </t>
  </si>
  <si>
    <t>Kuala Nerus Community College Branch</t>
  </si>
  <si>
    <t>Kolej Komuniti Semporna</t>
  </si>
  <si>
    <t>Semporna Community College</t>
  </si>
  <si>
    <t>Kolej Komuniti Santubong</t>
  </si>
  <si>
    <t xml:space="preserve">Santubong Community College </t>
  </si>
  <si>
    <t>Kolej Komuniti Betong</t>
  </si>
  <si>
    <t>Betong Community College</t>
  </si>
  <si>
    <t>Kolej Komuniti Teluk Intan</t>
  </si>
  <si>
    <t>Teluk Intan Community College</t>
  </si>
  <si>
    <t>Kolej Komuniti Chenderoh</t>
  </si>
  <si>
    <t>Chenderoh Community College</t>
  </si>
  <si>
    <t>Pra Universiti/ Asasi</t>
  </si>
  <si>
    <t>Pre University/ Foundation</t>
  </si>
  <si>
    <t>: Bilangan tadika, guru dan murid mengikut agensi pendidikan lain dan jantina, Malaysia, 2020-2022</t>
  </si>
  <si>
    <t>: Number of kindergartens, teachers and pupils by other educational agency and sex, Malaysia, 2020-2022</t>
  </si>
  <si>
    <t>: Bilangan sekolah rendah dan menengah kerajaan &amp; bantuan kerajaan mengikut negeri, Malaysia, 2020-2022</t>
  </si>
  <si>
    <t>: Number of primary and secondary schools at government &amp; government-aided by state, Malaysia, 2020-2022</t>
  </si>
  <si>
    <t>: Bilangan guru sekolah rendah dan menengah kerajaan &amp; bantuan kerajaan mengikut negeri, Malaysia, 2020-2022</t>
  </si>
  <si>
    <t>.</t>
  </si>
  <si>
    <t>Institusi</t>
  </si>
  <si>
    <t>Institution</t>
  </si>
  <si>
    <t>Universiti Awam</t>
  </si>
  <si>
    <t>Public University</t>
  </si>
  <si>
    <t>Politeknik</t>
  </si>
  <si>
    <t>Polytechnic</t>
  </si>
  <si>
    <t xml:space="preserve">Kolej komuniti </t>
  </si>
  <si>
    <t>Community college</t>
  </si>
  <si>
    <t>Institusi Pengajian Tinggi Swasta</t>
  </si>
  <si>
    <t>Private Higher Education Institution</t>
  </si>
  <si>
    <t>Kementerian Pendidikan Tinggi Malaysia</t>
  </si>
  <si>
    <t>Ministry of Higher Education Malaysia</t>
  </si>
  <si>
    <t>: Bilangan murid sekolah rendah dan menengah kerajaan &amp; bantuan kerajaan mengikut negeri, Malaysia, 2020-2022 (samb.)</t>
  </si>
  <si>
    <t>: Bilangan murid sekolah rendah dan menengah kerajaan &amp; bantuan kerajaan mengikut negeri, Malaysia, 2020-2022</t>
  </si>
  <si>
    <t>State government</t>
  </si>
  <si>
    <r>
      <t>: Bilangan calon</t>
    </r>
    <r>
      <rPr>
        <b/>
        <i/>
        <sz val="11"/>
        <rFont val="Century Gothic"/>
        <family val="2"/>
      </rPr>
      <t xml:space="preserve"> Malaysian University English Test </t>
    </r>
    <r>
      <rPr>
        <b/>
        <sz val="11"/>
        <rFont val="Century Gothic"/>
        <family val="2"/>
      </rPr>
      <t xml:space="preserve">(MUET) mengikut pencapaian dan jenis calon, </t>
    </r>
  </si>
  <si>
    <t xml:space="preserve">: Number of candidates of the Malaysian University English Test (MUET) by achievement and </t>
  </si>
  <si>
    <t>: Bilangan institusi pengajian tinggi, staf akademik dan penuntut mengikut institusi, Malaysia, 2020-2022</t>
  </si>
  <si>
    <t>: Number of higher education institutions, academic staffs and students by institution, Malaysia, 2020-2022</t>
  </si>
  <si>
    <t>Jadual 6.40</t>
  </si>
  <si>
    <t>Table 6.40</t>
  </si>
  <si>
    <t>Science, Mathematics &amp; Computing</t>
  </si>
  <si>
    <r>
      <rPr>
        <b/>
        <sz val="9"/>
        <color rgb="FF000000"/>
        <rFont val="Century Gothic"/>
        <family val="2"/>
      </rPr>
      <t xml:space="preserve">Nota/ </t>
    </r>
    <r>
      <rPr>
        <i/>
        <sz val="9"/>
        <color rgb="FF000000"/>
        <rFont val="Century Gothic"/>
        <family val="2"/>
      </rPr>
      <t>Notes:</t>
    </r>
  </si>
  <si>
    <t>: Number of primary and secondary school teachers at government &amp; government-aided by state, Malaysia, 2020-2022</t>
  </si>
  <si>
    <r>
      <rPr>
        <b/>
        <sz val="9"/>
        <color rgb="FF000000"/>
        <rFont val="Century Gothic"/>
        <family val="2"/>
      </rPr>
      <t xml:space="preserve">Nota/ </t>
    </r>
    <r>
      <rPr>
        <i/>
        <sz val="9"/>
        <color rgb="FF000000"/>
        <rFont val="Century Gothic"/>
        <family val="2"/>
      </rPr>
      <t>Note:</t>
    </r>
  </si>
  <si>
    <t>: Number of primary and secondary school pupils at government &amp; government-aided by state, Malaysia, 2020-2022</t>
  </si>
  <si>
    <t>: Number of primary and secondary school pupils at government &amp; government-aided by state, Malaysia, 2020-2022 (cont'd)</t>
  </si>
  <si>
    <r>
      <t xml:space="preserve">SRAR - Sekolah Rendah Agama Rakyat/ </t>
    </r>
    <r>
      <rPr>
        <i/>
        <sz val="9"/>
        <color theme="1"/>
        <rFont val="Century Gothic"/>
        <family val="2"/>
      </rPr>
      <t>People Religious Primary School</t>
    </r>
  </si>
  <si>
    <r>
      <t xml:space="preserve">SMAR - Sekolah Menengah Agama Rakyat/ </t>
    </r>
    <r>
      <rPr>
        <i/>
        <sz val="9"/>
        <color theme="1"/>
        <rFont val="Century Gothic"/>
        <family val="2"/>
      </rPr>
      <t>People Religious Secondary School</t>
    </r>
  </si>
  <si>
    <r>
      <t xml:space="preserve">SAR - Sekolah Agama Rakyat/ </t>
    </r>
    <r>
      <rPr>
        <i/>
        <sz val="9"/>
        <color theme="1"/>
        <rFont val="Century Gothic"/>
        <family val="2"/>
      </rPr>
      <t>People Religion School</t>
    </r>
  </si>
  <si>
    <r>
      <t xml:space="preserve">SRAN - Sekolah Rendah Agama Negeri/ </t>
    </r>
    <r>
      <rPr>
        <i/>
        <sz val="9"/>
        <color theme="1"/>
        <rFont val="Century Gothic"/>
        <family val="2"/>
      </rPr>
      <t>State Religious Primary School</t>
    </r>
  </si>
  <si>
    <r>
      <t xml:space="preserve">SMAN - Sekolah Rendah Agama Negeri/ </t>
    </r>
    <r>
      <rPr>
        <i/>
        <sz val="9"/>
        <color theme="1"/>
        <rFont val="Century Gothic"/>
        <family val="2"/>
      </rPr>
      <t>State Religious Secondary School</t>
    </r>
  </si>
  <si>
    <t>1. Seperti pada 30 Jun tahun rujukan</t>
  </si>
  <si>
    <t xml:space="preserve">    As at 30 June of the reference year</t>
  </si>
  <si>
    <t>Seperti pada 30 Jun tahun rujukan</t>
  </si>
  <si>
    <t>As at 30 June of the reference year</t>
  </si>
  <si>
    <t xml:space="preserve"> As at 30 June of the reference year</t>
  </si>
  <si>
    <r>
      <t xml:space="preserve"> </t>
    </r>
    <r>
      <rPr>
        <b/>
        <sz val="8"/>
        <rFont val="Century Gothic"/>
        <family val="2"/>
      </rPr>
      <t xml:space="preserve">Nota/ </t>
    </r>
    <r>
      <rPr>
        <i/>
        <sz val="8"/>
        <rFont val="Century Gothic"/>
        <family val="2"/>
      </rPr>
      <t>Note:</t>
    </r>
  </si>
  <si>
    <t xml:space="preserve">: Pencapaian calon peperiksaan Sijil Pelajaran Malaysia (SPM) mengikut kategori calon, </t>
  </si>
  <si>
    <t xml:space="preserve">  Malaysia, 2021 dan 2022</t>
  </si>
  <si>
    <t>candidates, Malaysia, 2021 and 2022</t>
  </si>
  <si>
    <t xml:space="preserve">  Malaysia, 2021 dan 2022 (samb.)</t>
  </si>
  <si>
    <t>candidates, Malaysia, 2021 and 2022 (cont'd)</t>
  </si>
  <si>
    <t xml:space="preserve"> Data are based on candidates who registered for at least six subjects</t>
  </si>
  <si>
    <t xml:space="preserve"> Data are based on all candidates</t>
  </si>
  <si>
    <t>(Combination of A and B)</t>
  </si>
  <si>
    <t>(A to C combination)</t>
  </si>
  <si>
    <t>: Candidates' achievement of the Sijil Pelajaran Malaysia (SPM) examination by subject, Malaysia, 2021 and 2022</t>
  </si>
  <si>
    <t xml:space="preserve">  2021 and 2022 (cont'd)</t>
  </si>
  <si>
    <t xml:space="preserve">: Candidates' achievement of the Sijil Pelajaran Malaysia (SPM) examination by subject, Malaysia, </t>
  </si>
  <si>
    <t>: Pencapaian calon peperiksaan Sijil Pelajaran Malaysia (SPM) mengikut mata pelajaran, Malaysia, 2021 dan 2022</t>
  </si>
  <si>
    <t xml:space="preserve">: Pencapaian calon Peperiksaan Sijil Tinggi Agama Malaysia (STAM) mengikut kategori calon, </t>
  </si>
  <si>
    <t>: Pencapaian peperiksaan calon Sijil Tinggi Agama Malaysia (STAM) mengikut mata pelajaran, Malaysia, 2020-2022</t>
  </si>
  <si>
    <t>: Pencapaian calon Sijil Tinggi Persekolahan Malaysia (STPM) mengikut kategori calon, Malaysia, 2020-2022</t>
  </si>
  <si>
    <t xml:space="preserve">  Keseluruhan (PNGK), Malaysia, 2020-2022</t>
  </si>
  <si>
    <t xml:space="preserve">  Grade Point Average (CGPA), Malaysia, 2020-2022</t>
  </si>
  <si>
    <t>: Pencapaian calon Sijil Tinggi Persekolahan Malaysia (STPM) mengikut  mata pelajaran, Malaysia, 2020-2022</t>
  </si>
  <si>
    <t>: Candidates' achievement of the Malaysian Higher School Certificate (STPM) by subject, Malaysia, 2020-2022</t>
  </si>
  <si>
    <r>
      <t xml:space="preserve">Peratus/ </t>
    </r>
    <r>
      <rPr>
        <i/>
        <sz val="10"/>
        <rFont val="Century Gothic"/>
        <family val="2"/>
      </rPr>
      <t>Per cent</t>
    </r>
    <r>
      <rPr>
        <b/>
        <i/>
        <sz val="10"/>
        <rFont val="Century Gothic"/>
        <family val="2"/>
      </rPr>
      <t xml:space="preserve"> </t>
    </r>
    <r>
      <rPr>
        <b/>
        <sz val="10"/>
        <rFont val="Century Gothic"/>
        <family val="2"/>
      </rPr>
      <t>(%)</t>
    </r>
  </si>
  <si>
    <t xml:space="preserve">  type of candidates, Malaysia, 2021 and 2022</t>
  </si>
  <si>
    <t xml:space="preserve">  type of candidates, Malaysia, 2021 and 2022 (cont'd)</t>
  </si>
  <si>
    <t>Seperti pada 30 September tahun rujukan</t>
  </si>
  <si>
    <t>As at 30 September of the reference year</t>
  </si>
  <si>
    <r>
      <rPr>
        <b/>
        <vertAlign val="superscript"/>
        <sz val="9"/>
        <rFont val="Century Gothic"/>
        <family val="2"/>
      </rPr>
      <t>a</t>
    </r>
    <r>
      <rPr>
        <b/>
        <sz val="9"/>
        <rFont val="Century Gothic"/>
        <family val="2"/>
      </rPr>
      <t xml:space="preserve"> Staf akademik mengguna pakai perjawatan dari Kolej Komuniti Jeli</t>
    </r>
  </si>
  <si>
    <t xml:space="preserve">   Academics Staff utilizing the post staff from Jeli Community College</t>
  </si>
  <si>
    <r>
      <rPr>
        <b/>
        <sz val="9"/>
        <color theme="1"/>
        <rFont val="Century Gothic"/>
        <family val="2"/>
      </rPr>
      <t>Nota/</t>
    </r>
    <r>
      <rPr>
        <sz val="9"/>
        <color theme="1"/>
        <rFont val="Century Gothic"/>
        <family val="2"/>
      </rPr>
      <t xml:space="preserve"> </t>
    </r>
    <r>
      <rPr>
        <i/>
        <sz val="9"/>
        <color theme="1"/>
        <rFont val="Century Gothic"/>
        <family val="2"/>
      </rPr>
      <t>Note:</t>
    </r>
  </si>
  <si>
    <r>
      <rPr>
        <b/>
        <vertAlign val="superscript"/>
        <sz val="9"/>
        <rFont val="Century Gothic"/>
        <family val="2"/>
      </rPr>
      <t>a</t>
    </r>
    <r>
      <rPr>
        <b/>
        <sz val="9"/>
        <rFont val="Century Gothic"/>
        <family val="2"/>
      </rPr>
      <t xml:space="preserve"> Staf akademik mengguna pakai perjawatan dari Kolej Komuniti Paya Besar</t>
    </r>
  </si>
  <si>
    <t xml:space="preserve">   Academics Staff utilizing the post staff from Paya Besar Community College</t>
  </si>
  <si>
    <t>Universiti Cawangan</t>
  </si>
  <si>
    <t>: Bilangan penuntut di institusi pendidikan tinggi swasta mengikut negeri, taraf kolej dan jantina,</t>
  </si>
  <si>
    <t>: Number of students in private higher education institution by state, level of college and sex,</t>
  </si>
  <si>
    <r>
      <t xml:space="preserve">Nota/ </t>
    </r>
    <r>
      <rPr>
        <i/>
        <sz val="9"/>
        <color rgb="FF000000"/>
        <rFont val="Century Gothic"/>
        <family val="2"/>
      </rPr>
      <t>Note:</t>
    </r>
  </si>
  <si>
    <r>
      <t xml:space="preserve">Nota/ </t>
    </r>
    <r>
      <rPr>
        <i/>
        <sz val="9"/>
        <rFont val="Century Gothic"/>
        <family val="2"/>
      </rPr>
      <t>Notes:</t>
    </r>
  </si>
  <si>
    <t xml:space="preserve"> Data are not available/ applicable</t>
  </si>
  <si>
    <t xml:space="preserve">    Data include government-aided schools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</si>
</sst>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General_)"/>
    <numFmt numFmtId="167" formatCode="0.0%"/>
    <numFmt numFmtId="168" formatCode="0_)"/>
    <numFmt numFmtId="169" formatCode="[$-409]mmm\-yy;@"/>
    <numFmt numFmtId="170" formatCode="#,##0;[Red]#,##0"/>
    <numFmt numFmtId="171" formatCode="_(* #,##0_);_(* \(#,##0\);_(* &quot;-&quot;??_);_(@_)"/>
    <numFmt numFmtId="172" formatCode="[$-409]d\-mmm\-yy;@"/>
    <numFmt numFmtId="173" formatCode="0;[Red]0"/>
    <numFmt numFmtId="174" formatCode="#,##0.0"/>
    <numFmt numFmtId="175" formatCode="#,##0.0_);\(#,##0.0\)"/>
    <numFmt numFmtId="176" formatCode="0.0"/>
  </numFmts>
  <fonts count="103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Arial"/>
      <family val="2"/>
    </font>
    <font>
      <sz val="10"/>
      <name val="Arial"/>
      <family val="2"/>
    </font>
    <font>
      <sz val="10"/>
      <name val="Century Gothic"/>
      <family val="2"/>
    </font>
    <font>
      <sz val="9"/>
      <name val="Century Gothic"/>
      <family val="2"/>
    </font>
    <font>
      <sz val="11"/>
      <name val="Century Gothic"/>
      <family val="2"/>
    </font>
    <font>
      <b/>
      <sz val="11"/>
      <name val="Century Gothic"/>
      <family val="2"/>
    </font>
    <font>
      <i/>
      <sz val="11"/>
      <name val="Century Gothic"/>
      <family val="2"/>
    </font>
    <font>
      <b/>
      <sz val="10"/>
      <name val="Century Gothic"/>
      <family val="2"/>
    </font>
    <font>
      <i/>
      <sz val="10"/>
      <name val="Century Gothic"/>
      <family val="2"/>
    </font>
    <font>
      <b/>
      <sz val="9"/>
      <name val="Century Gothic"/>
      <family val="2"/>
    </font>
    <font>
      <i/>
      <sz val="9"/>
      <name val="Century Gothic"/>
      <family val="2"/>
    </font>
    <font>
      <sz val="8"/>
      <name val="Century Gothic"/>
      <family val="2"/>
    </font>
    <font>
      <sz val="11"/>
      <color theme="1"/>
      <name val="Century Gothic"/>
      <family val="2"/>
    </font>
    <font>
      <sz val="10"/>
      <color theme="1"/>
      <name val="Century Gothic"/>
      <family val="2"/>
    </font>
    <font>
      <sz val="9"/>
      <color theme="1"/>
      <name val="Century Gothic"/>
      <family val="2"/>
    </font>
    <font>
      <sz val="12"/>
      <color theme="1"/>
      <name val="Century Gothic"/>
      <family val="2"/>
    </font>
    <font>
      <b/>
      <sz val="11"/>
      <color theme="1"/>
      <name val="Century Gothic"/>
      <family val="2"/>
    </font>
    <font>
      <b/>
      <sz val="10"/>
      <color theme="1"/>
      <name val="Century Gothic"/>
      <family val="2"/>
    </font>
    <font>
      <i/>
      <sz val="11"/>
      <color theme="1"/>
      <name val="Century Gothic"/>
      <family val="2"/>
    </font>
    <font>
      <i/>
      <sz val="10"/>
      <color theme="1"/>
      <name val="Century Gothic"/>
      <family val="2"/>
    </font>
    <font>
      <i/>
      <sz val="11"/>
      <color rgb="FFFF0000"/>
      <name val="Century Gothic"/>
      <family val="2"/>
    </font>
    <font>
      <i/>
      <sz val="10"/>
      <color rgb="FFFF0000"/>
      <name val="Century Gothic"/>
      <family val="2"/>
    </font>
    <font>
      <b/>
      <sz val="8"/>
      <name val="Century Gothic"/>
      <family val="2"/>
    </font>
    <font>
      <i/>
      <sz val="8"/>
      <name val="Century Gothic"/>
      <family val="2"/>
    </font>
    <font>
      <b/>
      <i/>
      <sz val="10"/>
      <name val="Century Gothic"/>
      <family val="2"/>
    </font>
    <font>
      <b/>
      <i/>
      <sz val="9"/>
      <name val="Century Gothic"/>
      <family val="2"/>
    </font>
    <font>
      <b/>
      <i/>
      <sz val="11"/>
      <name val="Century Gothic"/>
      <family val="2"/>
    </font>
    <font>
      <b/>
      <sz val="9"/>
      <name val="Arial"/>
      <family val="2"/>
    </font>
    <font>
      <i/>
      <sz val="9"/>
      <name val="Arial"/>
      <family val="2"/>
    </font>
    <font>
      <sz val="10"/>
      <color rgb="FFFF0000"/>
      <name val="Century Gothic"/>
      <family val="2"/>
    </font>
    <font>
      <b/>
      <vertAlign val="superscript"/>
      <sz val="10"/>
      <name val="Century Gothic"/>
      <family val="2"/>
    </font>
    <font>
      <b/>
      <vertAlign val="superscript"/>
      <sz val="11"/>
      <name val="Century Gothic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1"/>
      <color theme="4"/>
      <name val="Arial Narrow"/>
      <family val="2"/>
    </font>
    <font>
      <b/>
      <sz val="11"/>
      <name val="Arial Narrow"/>
      <family val="2"/>
    </font>
    <font>
      <sz val="11"/>
      <color rgb="FFFF0000"/>
      <name val="Arial Narrow"/>
      <family val="2"/>
    </font>
    <font>
      <b/>
      <sz val="10"/>
      <color theme="4"/>
      <name val="Century Gothic"/>
      <family val="2"/>
    </font>
    <font>
      <b/>
      <sz val="9"/>
      <color theme="1"/>
      <name val="Century Gothic"/>
      <family val="2"/>
    </font>
    <font>
      <i/>
      <sz val="9"/>
      <color theme="1"/>
      <name val="Arial Narrow"/>
      <family val="2"/>
    </font>
    <font>
      <sz val="9"/>
      <color theme="1"/>
      <name val="Arial Narrow"/>
      <family val="2"/>
    </font>
    <font>
      <i/>
      <sz val="9"/>
      <color theme="1"/>
      <name val="Century Gothic"/>
      <family val="2"/>
    </font>
    <font>
      <i/>
      <sz val="8"/>
      <color theme="1"/>
      <name val="Arial"/>
      <family val="2"/>
    </font>
    <font>
      <sz val="9"/>
      <color rgb="FF000000"/>
      <name val="Century Gothic"/>
      <family val="2"/>
    </font>
    <font>
      <i/>
      <sz val="8"/>
      <color theme="1"/>
      <name val="Century Gothic"/>
      <family val="2"/>
    </font>
    <font>
      <i/>
      <sz val="8"/>
      <color theme="1"/>
      <name val="Arial Narrow"/>
      <family val="2"/>
    </font>
    <font>
      <i/>
      <sz val="11"/>
      <color theme="1"/>
      <name val="Arial Narrow"/>
      <family val="2"/>
    </font>
    <font>
      <sz val="11"/>
      <color theme="1"/>
      <name val="Arial Narrow"/>
      <family val="2"/>
    </font>
    <font>
      <b/>
      <sz val="11"/>
      <color rgb="FFFF0000"/>
      <name val="Century Gothic"/>
      <family val="2"/>
    </font>
    <font>
      <b/>
      <sz val="11"/>
      <color theme="4"/>
      <name val="Century Gothic"/>
      <family val="2"/>
    </font>
    <font>
      <sz val="11"/>
      <color theme="1"/>
      <name val="Calibri"/>
      <family val="2"/>
      <scheme val="minor"/>
    </font>
    <font>
      <sz val="7"/>
      <name val="Helv"/>
      <charset val="134"/>
    </font>
    <font>
      <sz val="10"/>
      <name val="MS Sans Serif"/>
      <family val="2"/>
    </font>
    <font>
      <sz val="9"/>
      <name val="Helv"/>
      <charset val="134"/>
    </font>
    <font>
      <u/>
      <sz val="8"/>
      <color indexed="12"/>
      <name val="Helv"/>
      <charset val="134"/>
    </font>
    <font>
      <sz val="8"/>
      <name val="Helv"/>
      <charset val="134"/>
    </font>
    <font>
      <sz val="11"/>
      <color rgb="FF000000"/>
      <name val="Calibri"/>
      <family val="2"/>
    </font>
    <font>
      <u/>
      <sz val="9"/>
      <color indexed="12"/>
      <name val="Helv"/>
      <charset val="134"/>
    </font>
    <font>
      <sz val="10"/>
      <name val="Arial"/>
      <family val="2"/>
    </font>
    <font>
      <u/>
      <sz val="10"/>
      <color indexed="12"/>
      <name val="Arial"/>
      <family val="2"/>
    </font>
    <font>
      <u/>
      <sz val="7"/>
      <color indexed="12"/>
      <name val="Helv"/>
      <charset val="134"/>
    </font>
    <font>
      <sz val="12"/>
      <color theme="1"/>
      <name val="Calibri"/>
      <family val="2"/>
      <scheme val="minor"/>
    </font>
    <font>
      <sz val="10"/>
      <name val="Helv"/>
      <charset val="134"/>
    </font>
    <font>
      <b/>
      <vertAlign val="superscript"/>
      <sz val="9"/>
      <name val="Century Gothic"/>
      <family val="2"/>
    </font>
    <font>
      <b/>
      <sz val="9"/>
      <color rgb="FF000000"/>
      <name val="Century Gothic"/>
      <family val="2"/>
    </font>
    <font>
      <i/>
      <sz val="9"/>
      <color rgb="FF000000"/>
      <name val="Century Gothic"/>
      <family val="2"/>
    </font>
    <font>
      <sz val="10"/>
      <name val="Century Gothic"/>
      <family val="2"/>
    </font>
    <font>
      <i/>
      <sz val="10"/>
      <name val="Century Gothic"/>
      <family val="2"/>
    </font>
    <font>
      <b/>
      <sz val="10"/>
      <name val="Century Gothic"/>
      <family val="2"/>
    </font>
    <font>
      <sz val="11"/>
      <name val="Century Gothic"/>
      <family val="2"/>
    </font>
    <font>
      <vertAlign val="superscript"/>
      <sz val="10"/>
      <name val="Century Gothic"/>
      <family val="2"/>
    </font>
    <font>
      <b/>
      <sz val="10"/>
      <color theme="1"/>
      <name val="Century Gothic"/>
      <family val="2"/>
    </font>
    <font>
      <i/>
      <sz val="10"/>
      <color theme="1"/>
      <name val="Century Gothic"/>
      <family val="2"/>
    </font>
    <font>
      <i/>
      <sz val="11"/>
      <name val="Century Gothic"/>
      <family val="2"/>
    </font>
    <font>
      <b/>
      <sz val="11"/>
      <name val="Century Gothic"/>
      <family val="2"/>
    </font>
    <font>
      <i/>
      <sz val="11"/>
      <color theme="1"/>
      <name val="Arial"/>
      <family val="2"/>
    </font>
    <font>
      <b/>
      <sz val="11"/>
      <color theme="1"/>
      <name val="Arial"/>
      <family val="2"/>
    </font>
    <font>
      <b/>
      <sz val="9"/>
      <color theme="1"/>
      <name val="Century Gothic"/>
      <family val="2"/>
    </font>
    <font>
      <i/>
      <sz val="9"/>
      <color theme="1"/>
      <name val="Century Gothic"/>
      <family val="2"/>
    </font>
    <font>
      <sz val="8"/>
      <name val="Century Gothic"/>
      <family val="2"/>
    </font>
    <font>
      <b/>
      <sz val="8"/>
      <name val="Century Gothic"/>
      <family val="2"/>
    </font>
    <font>
      <i/>
      <sz val="8"/>
      <name val="Century Gothic"/>
      <family val="2"/>
    </font>
    <font>
      <b/>
      <sz val="9"/>
      <name val="Century Gothic"/>
      <family val="2"/>
    </font>
    <font>
      <i/>
      <sz val="9"/>
      <name val="Century Gothic"/>
      <family val="2"/>
    </font>
    <font>
      <sz val="10"/>
      <name val="MS Sans Serif"/>
      <family val="2"/>
    </font>
    <font>
      <b/>
      <vertAlign val="superscript"/>
      <sz val="9"/>
      <color rgb="FF000000"/>
      <name val="Century Gothic"/>
      <family val="2"/>
    </font>
    <font>
      <sz val="12"/>
      <name val="Century Gothic"/>
      <family val="2"/>
    </font>
    <font>
      <b/>
      <vertAlign val="superscript"/>
      <sz val="10"/>
      <color theme="1"/>
      <name val="Century Gothic"/>
      <family val="2"/>
    </font>
    <font>
      <i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9"/>
      <name val="Helv"/>
    </font>
    <font>
      <sz val="8"/>
      <name val="Helv"/>
    </font>
    <font>
      <sz val="7"/>
      <name val="Helv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4" tint="0.79992065187536243"/>
      </patternFill>
    </fill>
    <fill>
      <patternFill patternType="solid">
        <fgColor theme="0"/>
        <bgColor theme="4" tint="0.79989013336588644"/>
      </patternFill>
    </fill>
    <fill>
      <patternFill patternType="solid">
        <fgColor theme="0" tint="-0.249977111117893"/>
        <bgColor indexed="64"/>
      </patternFill>
    </fill>
  </fills>
  <borders count="8">
    <border>
      <left/>
      <right/>
      <top/>
      <bottom/>
      <diagonal/>
    </border>
    <border>
      <left/>
      <right/>
      <top style="double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double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hair">
        <color auto="1"/>
      </bottom>
      <diagonal/>
    </border>
  </borders>
  <cellStyleXfs count="668">
    <xf numFmtId="0" fontId="0" fillId="0" borderId="0"/>
    <xf numFmtId="165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9" fontId="6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3" fillId="0" borderId="0" applyNumberFormat="0" applyFill="0" applyBorder="0" applyAlignment="0" applyProtection="0">
      <alignment vertical="top"/>
      <protection locked="0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5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0" fillId="0" borderId="0"/>
    <xf numFmtId="0" fontId="59" fillId="0" borderId="0"/>
    <xf numFmtId="0" fontId="59" fillId="0" borderId="0"/>
    <xf numFmtId="172" fontId="67" fillId="0" borderId="0"/>
    <xf numFmtId="0" fontId="59" fillId="0" borderId="0"/>
    <xf numFmtId="0" fontId="60" fillId="0" borderId="0"/>
    <xf numFmtId="0" fontId="59" fillId="0" borderId="0"/>
    <xf numFmtId="0" fontId="59" fillId="0" borderId="0"/>
    <xf numFmtId="0" fontId="59" fillId="0" borderId="0"/>
    <xf numFmtId="0" fontId="60" fillId="0" borderId="0"/>
    <xf numFmtId="165" fontId="10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0" fillId="0" borderId="0"/>
    <xf numFmtId="43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165" fontId="10" fillId="0" borderId="0" applyFont="0" applyFill="0" applyBorder="0" applyAlignment="0" applyProtection="0"/>
    <xf numFmtId="0" fontId="59" fillId="0" borderId="0"/>
    <xf numFmtId="43" fontId="10" fillId="0" borderId="0" applyFont="0" applyFill="0" applyBorder="0" applyAlignment="0" applyProtection="0"/>
    <xf numFmtId="0" fontId="59" fillId="0" borderId="0"/>
    <xf numFmtId="0" fontId="68" fillId="0" borderId="0" applyNumberFormat="0" applyFill="0" applyBorder="0" applyAlignment="0" applyProtection="0">
      <alignment vertical="top"/>
      <protection locked="0"/>
    </xf>
    <xf numFmtId="165" fontId="59" fillId="0" borderId="0" applyFont="0" applyFill="0" applyBorder="0" applyAlignment="0" applyProtection="0"/>
    <xf numFmtId="0" fontId="68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59" fillId="0" borderId="0"/>
    <xf numFmtId="0" fontId="59" fillId="0" borderId="0"/>
    <xf numFmtId="0" fontId="59" fillId="0" borderId="0"/>
    <xf numFmtId="0" fontId="66" fillId="0" borderId="0" applyNumberFormat="0" applyFill="0" applyBorder="0" applyAlignment="0" applyProtection="0">
      <alignment vertical="top"/>
      <protection locked="0"/>
    </xf>
    <xf numFmtId="0" fontId="60" fillId="0" borderId="0"/>
    <xf numFmtId="0" fontId="59" fillId="0" borderId="0"/>
    <xf numFmtId="0" fontId="59" fillId="0" borderId="0"/>
    <xf numFmtId="0" fontId="60" fillId="0" borderId="0"/>
    <xf numFmtId="0" fontId="59" fillId="0" borderId="0"/>
    <xf numFmtId="0" fontId="59" fillId="0" borderId="0"/>
    <xf numFmtId="0" fontId="60" fillId="0" borderId="0"/>
    <xf numFmtId="0" fontId="64" fillId="0" borderId="0"/>
    <xf numFmtId="0" fontId="59" fillId="0" borderId="0"/>
    <xf numFmtId="0" fontId="60" fillId="0" borderId="0"/>
    <xf numFmtId="0" fontId="59" fillId="0" borderId="0"/>
    <xf numFmtId="0" fontId="60" fillId="0" borderId="0"/>
    <xf numFmtId="0" fontId="62" fillId="0" borderId="0"/>
    <xf numFmtId="0" fontId="62" fillId="0" borderId="0"/>
    <xf numFmtId="0" fontId="62" fillId="0" borderId="0"/>
    <xf numFmtId="0" fontId="64" fillId="0" borderId="0"/>
    <xf numFmtId="0" fontId="65" fillId="0" borderId="0"/>
    <xf numFmtId="0" fontId="59" fillId="0" borderId="0"/>
    <xf numFmtId="0" fontId="59" fillId="0" borderId="0"/>
    <xf numFmtId="0" fontId="62" fillId="0" borderId="0"/>
    <xf numFmtId="0" fontId="59" fillId="0" borderId="0"/>
    <xf numFmtId="0" fontId="59" fillId="0" borderId="0"/>
    <xf numFmtId="0" fontId="62" fillId="0" borderId="0"/>
    <xf numFmtId="0" fontId="62" fillId="0" borderId="0"/>
    <xf numFmtId="0" fontId="59" fillId="0" borderId="0"/>
    <xf numFmtId="0" fontId="59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4" fillId="0" borderId="0"/>
    <xf numFmtId="0" fontId="62" fillId="0" borderId="0"/>
    <xf numFmtId="0" fontId="64" fillId="0" borderId="0"/>
    <xf numFmtId="0" fontId="62" fillId="0" borderId="0"/>
    <xf numFmtId="0" fontId="59" fillId="0" borderId="0"/>
    <xf numFmtId="0" fontId="10" fillId="0" borderId="0"/>
    <xf numFmtId="0" fontId="10" fillId="0" borderId="0"/>
    <xf numFmtId="0" fontId="70" fillId="0" borderId="0"/>
    <xf numFmtId="0" fontId="59" fillId="0" borderId="0"/>
    <xf numFmtId="0" fontId="59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0" fillId="0" borderId="0"/>
    <xf numFmtId="166" fontId="62" fillId="0" borderId="0"/>
    <xf numFmtId="0" fontId="10" fillId="0" borderId="0"/>
    <xf numFmtId="166" fontId="62" fillId="0" borderId="0"/>
    <xf numFmtId="0" fontId="60" fillId="0" borderId="0"/>
    <xf numFmtId="0" fontId="59" fillId="0" borderId="0"/>
    <xf numFmtId="0" fontId="64" fillId="0" borderId="0"/>
    <xf numFmtId="0" fontId="59" fillId="0" borderId="0"/>
    <xf numFmtId="0" fontId="64" fillId="0" borderId="0"/>
    <xf numFmtId="0" fontId="59" fillId="0" borderId="0"/>
    <xf numFmtId="0" fontId="6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0" fillId="0" borderId="0"/>
    <xf numFmtId="0" fontId="59" fillId="0" borderId="0"/>
    <xf numFmtId="0" fontId="59" fillId="0" borderId="0"/>
    <xf numFmtId="0" fontId="71" fillId="0" borderId="0"/>
    <xf numFmtId="0" fontId="59" fillId="0" borderId="0"/>
    <xf numFmtId="0" fontId="10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0" fillId="0" borderId="0"/>
    <xf numFmtId="0" fontId="59" fillId="0" borderId="0"/>
    <xf numFmtId="169" fontId="6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37" fontId="60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0" fillId="0" borderId="0"/>
    <xf numFmtId="0" fontId="62" fillId="0" borderId="0"/>
    <xf numFmtId="166" fontId="60" fillId="0" borderId="0"/>
    <xf numFmtId="0" fontId="62" fillId="0" borderId="0"/>
    <xf numFmtId="0" fontId="62" fillId="0" borderId="0"/>
    <xf numFmtId="0" fontId="10" fillId="0" borderId="0"/>
    <xf numFmtId="0" fontId="10" fillId="0" borderId="0"/>
    <xf numFmtId="169" fontId="93" fillId="0" borderId="0"/>
    <xf numFmtId="169" fontId="93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9" fontId="61" fillId="0" borderId="0"/>
    <xf numFmtId="165" fontId="6" fillId="0" borderId="0" applyFont="0" applyFill="0" applyBorder="0" applyAlignment="0" applyProtection="0"/>
    <xf numFmtId="0" fontId="6" fillId="0" borderId="0"/>
    <xf numFmtId="0" fontId="5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98" fillId="0" borderId="0"/>
    <xf numFmtId="0" fontId="99" fillId="0" borderId="0"/>
    <xf numFmtId="0" fontId="10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1" fillId="0" borderId="0"/>
    <xf numFmtId="37" fontId="102" fillId="0" borderId="0"/>
  </cellStyleXfs>
  <cellXfs count="1912">
    <xf numFmtId="0" fontId="0" fillId="0" borderId="0" xfId="0"/>
    <xf numFmtId="166" fontId="13" fillId="2" borderId="0" xfId="107" applyNumberFormat="1" applyFont="1" applyFill="1"/>
    <xf numFmtId="166" fontId="13" fillId="2" borderId="0" xfId="107" applyNumberFormat="1" applyFont="1" applyFill="1" applyBorder="1"/>
    <xf numFmtId="166" fontId="15" fillId="2" borderId="0" xfId="107" applyNumberFormat="1" applyFont="1" applyFill="1" applyBorder="1" applyAlignment="1">
      <alignment horizontal="left" indent="1"/>
    </xf>
    <xf numFmtId="3" fontId="13" fillId="2" borderId="0" xfId="107" applyNumberFormat="1" applyFont="1" applyFill="1" applyBorder="1" applyAlignment="1"/>
    <xf numFmtId="166" fontId="14" fillId="2" borderId="0" xfId="107" applyNumberFormat="1" applyFont="1" applyFill="1" applyBorder="1" applyAlignment="1">
      <alignment horizontal="left" indent="1"/>
    </xf>
    <xf numFmtId="166" fontId="16" fillId="2" borderId="0" xfId="107" applyNumberFormat="1" applyFont="1" applyFill="1" applyBorder="1" applyAlignment="1">
      <alignment horizontal="left" indent="1"/>
    </xf>
    <xf numFmtId="166" fontId="11" fillId="2" borderId="0" xfId="107" applyNumberFormat="1" applyFont="1" applyFill="1" applyBorder="1"/>
    <xf numFmtId="3" fontId="11" fillId="2" borderId="0" xfId="107" applyNumberFormat="1" applyFont="1" applyFill="1" applyBorder="1" applyAlignment="1">
      <alignment horizontal="right"/>
    </xf>
    <xf numFmtId="166" fontId="17" fillId="2" borderId="0" xfId="107" applyNumberFormat="1" applyFont="1" applyFill="1" applyBorder="1" applyAlignment="1">
      <alignment horizontal="left" indent="1"/>
    </xf>
    <xf numFmtId="166" fontId="16" fillId="2" borderId="0" xfId="107" applyNumberFormat="1" applyFont="1" applyFill="1" applyBorder="1" applyAlignment="1">
      <alignment horizontal="left"/>
    </xf>
    <xf numFmtId="166" fontId="11" fillId="2" borderId="0" xfId="107" applyNumberFormat="1" applyFont="1" applyFill="1" applyBorder="1" applyAlignment="1">
      <alignment horizontal="left"/>
    </xf>
    <xf numFmtId="166" fontId="17" fillId="2" borderId="0" xfId="107" applyNumberFormat="1" applyFont="1" applyFill="1" applyBorder="1" applyAlignment="1">
      <alignment horizontal="center"/>
    </xf>
    <xf numFmtId="166" fontId="11" fillId="2" borderId="0" xfId="107" applyNumberFormat="1" applyFont="1" applyFill="1"/>
    <xf numFmtId="166" fontId="11" fillId="2" borderId="0" xfId="107" applyNumberFormat="1" applyFont="1" applyFill="1" applyBorder="1" applyAlignment="1">
      <alignment horizontal="right"/>
    </xf>
    <xf numFmtId="166" fontId="14" fillId="2" borderId="0" xfId="107" applyNumberFormat="1" applyFont="1" applyFill="1" applyBorder="1" applyAlignment="1">
      <alignment horizontal="left"/>
    </xf>
    <xf numFmtId="166" fontId="25" fillId="2" borderId="0" xfId="107" applyNumberFormat="1" applyFont="1" applyFill="1" applyBorder="1" applyAlignment="1">
      <alignment horizontal="left" indent="1"/>
    </xf>
    <xf numFmtId="166" fontId="26" fillId="2" borderId="0" xfId="107" applyNumberFormat="1" applyFont="1" applyFill="1" applyBorder="1" applyAlignment="1">
      <alignment horizontal="left" indent="1"/>
    </xf>
    <xf numFmtId="166" fontId="22" fillId="2" borderId="0" xfId="107" applyNumberFormat="1" applyFont="1" applyFill="1" applyBorder="1"/>
    <xf numFmtId="166" fontId="27" fillId="2" borderId="0" xfId="107" applyNumberFormat="1" applyFont="1" applyFill="1" applyBorder="1" applyAlignment="1">
      <alignment horizontal="left" indent="1"/>
    </xf>
    <xf numFmtId="166" fontId="28" fillId="2" borderId="0" xfId="107" applyNumberFormat="1" applyFont="1" applyFill="1" applyBorder="1" applyAlignment="1">
      <alignment horizontal="left" indent="1"/>
    </xf>
    <xf numFmtId="166" fontId="26" fillId="2" borderId="0" xfId="107" applyNumberFormat="1" applyFont="1" applyFill="1" applyBorder="1" applyAlignment="1">
      <alignment horizontal="left"/>
    </xf>
    <xf numFmtId="166" fontId="29" fillId="2" borderId="0" xfId="107" applyNumberFormat="1" applyFont="1" applyFill="1" applyBorder="1" applyAlignment="1">
      <alignment horizontal="left" indent="1"/>
    </xf>
    <xf numFmtId="166" fontId="30" fillId="2" borderId="0" xfId="107" applyNumberFormat="1" applyFont="1" applyFill="1" applyBorder="1" applyAlignment="1">
      <alignment horizontal="left" indent="1"/>
    </xf>
    <xf numFmtId="173" fontId="11" fillId="2" borderId="0" xfId="107" applyNumberFormat="1" applyFont="1" applyFill="1" applyBorder="1"/>
    <xf numFmtId="173" fontId="11" fillId="2" borderId="0" xfId="107" applyNumberFormat="1" applyFont="1" applyFill="1" applyBorder="1" applyAlignment="1">
      <alignment horizontal="right"/>
    </xf>
    <xf numFmtId="173" fontId="11" fillId="2" borderId="0" xfId="114" applyNumberFormat="1" applyFont="1" applyFill="1" applyBorder="1"/>
    <xf numFmtId="166" fontId="17" fillId="2" borderId="0" xfId="107" applyNumberFormat="1" applyFont="1" applyFill="1" applyBorder="1" applyAlignment="1">
      <alignment horizontal="left"/>
    </xf>
    <xf numFmtId="166" fontId="11" fillId="2" borderId="0" xfId="107" applyNumberFormat="1" applyFont="1" applyFill="1" applyBorder="1" applyAlignment="1"/>
    <xf numFmtId="166" fontId="17" fillId="2" borderId="0" xfId="107" applyNumberFormat="1" applyFont="1" applyFill="1" applyBorder="1" applyAlignment="1"/>
    <xf numFmtId="166" fontId="16" fillId="2" borderId="0" xfId="107" applyNumberFormat="1" applyFont="1" applyFill="1" applyBorder="1"/>
    <xf numFmtId="166" fontId="15" fillId="2" borderId="0" xfId="107" applyNumberFormat="1" applyFont="1" applyFill="1" applyBorder="1" applyAlignment="1">
      <alignment horizontal="left"/>
    </xf>
    <xf numFmtId="166" fontId="13" fillId="2" borderId="0" xfId="105" applyNumberFormat="1" applyFont="1" applyFill="1"/>
    <xf numFmtId="166" fontId="11" fillId="2" borderId="0" xfId="105" applyNumberFormat="1" applyFont="1" applyFill="1" applyBorder="1"/>
    <xf numFmtId="166" fontId="14" fillId="2" borderId="0" xfId="105" applyNumberFormat="1" applyFont="1" applyFill="1" applyBorder="1" applyAlignment="1">
      <alignment horizontal="left" indent="1"/>
    </xf>
    <xf numFmtId="166" fontId="16" fillId="2" borderId="0" xfId="105" applyNumberFormat="1" applyFont="1" applyFill="1" applyBorder="1" applyAlignment="1">
      <alignment horizontal="left" indent="1"/>
    </xf>
    <xf numFmtId="3" fontId="11" fillId="2" borderId="0" xfId="105" applyNumberFormat="1" applyFont="1" applyFill="1" applyBorder="1" applyAlignment="1">
      <alignment horizontal="right"/>
    </xf>
    <xf numFmtId="166" fontId="15" fillId="2" borderId="0" xfId="105" applyNumberFormat="1" applyFont="1" applyFill="1" applyBorder="1" applyAlignment="1">
      <alignment horizontal="left" indent="1"/>
    </xf>
    <xf numFmtId="166" fontId="17" fillId="2" borderId="0" xfId="105" applyNumberFormat="1" applyFont="1" applyFill="1" applyBorder="1" applyAlignment="1">
      <alignment horizontal="left" indent="1"/>
    </xf>
    <xf numFmtId="3" fontId="11" fillId="2" borderId="0" xfId="105" applyNumberFormat="1" applyFont="1" applyFill="1" applyBorder="1"/>
    <xf numFmtId="166" fontId="13" fillId="2" borderId="0" xfId="105" applyNumberFormat="1" applyFont="1" applyFill="1" applyBorder="1"/>
    <xf numFmtId="166" fontId="11" fillId="2" borderId="0" xfId="105" applyNumberFormat="1" applyFont="1" applyFill="1" applyBorder="1" applyAlignment="1">
      <alignment horizontal="center"/>
    </xf>
    <xf numFmtId="166" fontId="16" fillId="2" borderId="0" xfId="105" applyNumberFormat="1" applyFont="1" applyFill="1" applyAlignment="1">
      <alignment horizontal="left" indent="1"/>
    </xf>
    <xf numFmtId="166" fontId="11" fillId="2" borderId="0" xfId="105" applyNumberFormat="1" applyFont="1" applyFill="1"/>
    <xf numFmtId="166" fontId="17" fillId="2" borderId="0" xfId="105" applyNumberFormat="1" applyFont="1" applyFill="1" applyAlignment="1">
      <alignment horizontal="left" indent="1"/>
    </xf>
    <xf numFmtId="166" fontId="16" fillId="2" borderId="0" xfId="105" applyNumberFormat="1" applyFont="1" applyFill="1" applyBorder="1"/>
    <xf numFmtId="166" fontId="15" fillId="2" borderId="0" xfId="105" applyNumberFormat="1" applyFont="1" applyFill="1" applyBorder="1" applyAlignment="1">
      <alignment horizontal="left"/>
    </xf>
    <xf numFmtId="166" fontId="17" fillId="2" borderId="0" xfId="105" applyNumberFormat="1" applyFont="1" applyFill="1" applyBorder="1" applyAlignment="1">
      <alignment horizontal="left"/>
    </xf>
    <xf numFmtId="3" fontId="11" fillId="2" borderId="0" xfId="105" applyNumberFormat="1" applyFont="1" applyFill="1" applyBorder="1" applyAlignment="1" applyProtection="1">
      <alignment horizontal="right"/>
    </xf>
    <xf numFmtId="3" fontId="11" fillId="2" borderId="0" xfId="48" applyNumberFormat="1" applyFont="1" applyFill="1" applyBorder="1" applyAlignment="1" applyProtection="1">
      <alignment horizontal="right"/>
    </xf>
    <xf numFmtId="37" fontId="13" fillId="2" borderId="0" xfId="105" applyNumberFormat="1" applyFont="1" applyFill="1" applyBorder="1" applyAlignment="1" applyProtection="1">
      <alignment horizontal="right"/>
    </xf>
    <xf numFmtId="3" fontId="13" fillId="2" borderId="0" xfId="105" applyNumberFormat="1" applyFont="1" applyFill="1"/>
    <xf numFmtId="3" fontId="13" fillId="2" borderId="0" xfId="105" applyNumberFormat="1" applyFont="1" applyFill="1" applyBorder="1" applyAlignment="1" applyProtection="1">
      <alignment horizontal="right"/>
    </xf>
    <xf numFmtId="166" fontId="14" fillId="2" borderId="0" xfId="105" applyNumberFormat="1" applyFont="1" applyFill="1"/>
    <xf numFmtId="3" fontId="11" fillId="2" borderId="0" xfId="113" applyNumberFormat="1" applyFont="1" applyFill="1" applyBorder="1" applyAlignment="1" applyProtection="1">
      <alignment horizontal="right"/>
    </xf>
    <xf numFmtId="3" fontId="11" fillId="2" borderId="0" xfId="545" applyNumberFormat="1" applyFont="1" applyFill="1" applyBorder="1" applyAlignment="1" applyProtection="1">
      <alignment horizontal="right"/>
    </xf>
    <xf numFmtId="3" fontId="11" fillId="2" borderId="0" xfId="363" applyNumberFormat="1" applyFont="1" applyFill="1" applyBorder="1" applyAlignment="1" applyProtection="1">
      <alignment horizontal="right" vertical="center"/>
    </xf>
    <xf numFmtId="3" fontId="11" fillId="2" borderId="0" xfId="10" applyNumberFormat="1" applyFont="1" applyFill="1" applyBorder="1" applyAlignment="1" applyProtection="1">
      <alignment horizontal="right" vertical="center"/>
    </xf>
    <xf numFmtId="170" fontId="11" fillId="2" borderId="0" xfId="113" applyNumberFormat="1" applyFont="1" applyFill="1" applyBorder="1" applyAlignment="1" applyProtection="1">
      <alignment horizontal="right"/>
    </xf>
    <xf numFmtId="170" fontId="16" fillId="2" borderId="0" xfId="113" applyNumberFormat="1" applyFont="1" applyFill="1" applyBorder="1" applyAlignment="1" applyProtection="1">
      <alignment horizontal="right"/>
    </xf>
    <xf numFmtId="170" fontId="11" fillId="2" borderId="0" xfId="545" applyNumberFormat="1" applyFont="1" applyFill="1" applyBorder="1" applyAlignment="1" applyProtection="1">
      <alignment horizontal="right" vertical="top"/>
    </xf>
    <xf numFmtId="3" fontId="16" fillId="2" borderId="0" xfId="111" applyNumberFormat="1" applyFont="1" applyFill="1" applyBorder="1" applyAlignment="1" applyProtection="1">
      <alignment horizontal="right"/>
    </xf>
    <xf numFmtId="3" fontId="38" fillId="2" borderId="0" xfId="545" applyNumberFormat="1" applyFont="1" applyFill="1" applyBorder="1" applyAlignment="1" applyProtection="1">
      <alignment horizontal="right" vertical="top"/>
    </xf>
    <xf numFmtId="3" fontId="11" fillId="2" borderId="0" xfId="111" applyNumberFormat="1" applyFont="1" applyFill="1" applyBorder="1" applyAlignment="1" applyProtection="1">
      <alignment horizontal="right"/>
    </xf>
    <xf numFmtId="0" fontId="13" fillId="2" borderId="0" xfId="111" applyFont="1" applyFill="1"/>
    <xf numFmtId="3" fontId="16" fillId="2" borderId="0" xfId="544" applyNumberFormat="1" applyFont="1" applyFill="1" applyBorder="1" applyAlignment="1" applyProtection="1"/>
    <xf numFmtId="0" fontId="13" fillId="2" borderId="0" xfId="111" applyFont="1" applyFill="1" applyBorder="1"/>
    <xf numFmtId="0" fontId="16" fillId="2" borderId="0" xfId="111" applyFont="1" applyFill="1" applyBorder="1" applyAlignment="1">
      <alignment horizontal="left"/>
    </xf>
    <xf numFmtId="0" fontId="11" fillId="2" borderId="0" xfId="111" applyFont="1" applyFill="1" applyBorder="1"/>
    <xf numFmtId="3" fontId="11" fillId="2" borderId="0" xfId="544" applyNumberFormat="1" applyFont="1" applyFill="1" applyBorder="1" applyAlignment="1" applyProtection="1"/>
    <xf numFmtId="3" fontId="11" fillId="2" borderId="0" xfId="544" applyNumberFormat="1" applyFont="1" applyFill="1" applyBorder="1" applyAlignment="1" applyProtection="1">
      <alignment horizontal="right"/>
    </xf>
    <xf numFmtId="0" fontId="17" fillId="2" borderId="0" xfId="111" applyFont="1" applyFill="1" applyBorder="1" applyAlignment="1">
      <alignment horizontal="left"/>
    </xf>
    <xf numFmtId="0" fontId="11" fillId="2" borderId="0" xfId="111" applyFont="1" applyFill="1" applyBorder="1" applyAlignment="1">
      <alignment horizontal="center"/>
    </xf>
    <xf numFmtId="0" fontId="17" fillId="2" borderId="0" xfId="111" applyFont="1" applyFill="1" applyBorder="1" applyAlignment="1"/>
    <xf numFmtId="0" fontId="17" fillId="2" borderId="0" xfId="111" applyFont="1" applyFill="1" applyBorder="1"/>
    <xf numFmtId="3" fontId="11" fillId="2" borderId="0" xfId="544" applyNumberFormat="1" applyFont="1" applyFill="1" applyBorder="1" applyAlignment="1" applyProtection="1">
      <alignment horizontal="center"/>
    </xf>
    <xf numFmtId="168" fontId="13" fillId="2" borderId="0" xfId="90" applyNumberFormat="1" applyFont="1" applyFill="1"/>
    <xf numFmtId="168" fontId="13" fillId="2" borderId="0" xfId="90" applyNumberFormat="1" applyFont="1" applyFill="1" applyBorder="1"/>
    <xf numFmtId="168" fontId="11" fillId="2" borderId="0" xfId="90" applyNumberFormat="1" applyFont="1" applyFill="1" applyBorder="1"/>
    <xf numFmtId="168" fontId="11" fillId="2" borderId="0" xfId="90" applyNumberFormat="1" applyFont="1" applyFill="1" applyBorder="1" applyAlignment="1">
      <alignment horizontal="center"/>
    </xf>
    <xf numFmtId="168" fontId="17" fillId="2" borderId="0" xfId="90" applyNumberFormat="1" applyFont="1" applyFill="1" applyBorder="1" applyAlignment="1">
      <alignment vertical="top"/>
    </xf>
    <xf numFmtId="168" fontId="13" fillId="2" borderId="0" xfId="90" applyNumberFormat="1" applyFont="1" applyFill="1" applyBorder="1" applyAlignment="1">
      <alignment vertical="top"/>
    </xf>
    <xf numFmtId="168" fontId="14" fillId="2" borderId="0" xfId="90" applyNumberFormat="1" applyFont="1" applyFill="1" applyBorder="1"/>
    <xf numFmtId="168" fontId="13" fillId="2" borderId="0" xfId="90" applyNumberFormat="1" applyFont="1" applyFill="1" applyBorder="1" applyAlignment="1">
      <alignment horizontal="center"/>
    </xf>
    <xf numFmtId="168" fontId="15" fillId="2" borderId="0" xfId="90" applyNumberFormat="1" applyFont="1" applyFill="1" applyBorder="1"/>
    <xf numFmtId="168" fontId="16" fillId="2" borderId="0" xfId="90" applyNumberFormat="1" applyFont="1" applyFill="1" applyBorder="1" applyAlignment="1">
      <alignment horizontal="left" indent="2"/>
    </xf>
    <xf numFmtId="168" fontId="17" fillId="2" borderId="0" xfId="90" applyNumberFormat="1" applyFont="1" applyFill="1" applyBorder="1" applyAlignment="1">
      <alignment horizontal="left" vertical="top" indent="2"/>
    </xf>
    <xf numFmtId="168" fontId="17" fillId="2" borderId="0" xfId="90" applyNumberFormat="1" applyFont="1" applyFill="1" applyBorder="1" applyAlignment="1">
      <alignment horizontal="left" vertical="top"/>
    </xf>
    <xf numFmtId="166" fontId="13" fillId="2" borderId="0" xfId="543" applyNumberFormat="1" applyFont="1" applyFill="1"/>
    <xf numFmtId="166" fontId="11" fillId="2" borderId="0" xfId="543" applyNumberFormat="1" applyFont="1" applyFill="1" applyBorder="1"/>
    <xf numFmtId="166" fontId="13" fillId="2" borderId="0" xfId="76" applyNumberFormat="1" applyFont="1" applyFill="1"/>
    <xf numFmtId="166" fontId="13" fillId="2" borderId="0" xfId="76" applyNumberFormat="1" applyFont="1" applyFill="1" applyAlignment="1">
      <alignment vertical="top"/>
    </xf>
    <xf numFmtId="166" fontId="13" fillId="2" borderId="0" xfId="76" applyNumberFormat="1" applyFont="1" applyFill="1" applyBorder="1"/>
    <xf numFmtId="166" fontId="11" fillId="2" borderId="0" xfId="76" applyNumberFormat="1" applyFont="1" applyFill="1" applyBorder="1"/>
    <xf numFmtId="3" fontId="11" fillId="2" borderId="0" xfId="52" applyNumberFormat="1" applyFont="1" applyFill="1" applyBorder="1" applyProtection="1"/>
    <xf numFmtId="3" fontId="11" fillId="2" borderId="0" xfId="52" applyNumberFormat="1" applyFont="1" applyFill="1" applyBorder="1" applyAlignment="1" applyProtection="1">
      <alignment horizontal="right"/>
    </xf>
    <xf numFmtId="166" fontId="14" fillId="2" borderId="0" xfId="76" applyNumberFormat="1" applyFont="1" applyFill="1" applyBorder="1"/>
    <xf numFmtId="166" fontId="13" fillId="2" borderId="0" xfId="76" applyNumberFormat="1" applyFont="1" applyFill="1" applyBorder="1" applyAlignment="1">
      <alignment vertical="top"/>
    </xf>
    <xf numFmtId="166" fontId="11" fillId="2" borderId="0" xfId="76" applyNumberFormat="1" applyFont="1" applyFill="1" applyBorder="1" applyAlignment="1">
      <alignment vertical="top"/>
    </xf>
    <xf numFmtId="3" fontId="11" fillId="2" borderId="0" xfId="52" applyNumberFormat="1" applyFont="1" applyFill="1" applyBorder="1" applyAlignment="1" applyProtection="1">
      <alignment vertical="top"/>
    </xf>
    <xf numFmtId="3" fontId="11" fillId="2" borderId="0" xfId="52" applyNumberFormat="1" applyFont="1" applyFill="1" applyBorder="1" applyAlignment="1" applyProtection="1">
      <alignment horizontal="right" vertical="top"/>
    </xf>
    <xf numFmtId="166" fontId="14" fillId="2" borderId="0" xfId="76" applyNumberFormat="1" applyFont="1" applyFill="1"/>
    <xf numFmtId="166" fontId="13" fillId="2" borderId="0" xfId="543" applyNumberFormat="1" applyFont="1" applyFill="1" applyBorder="1"/>
    <xf numFmtId="166" fontId="16" fillId="2" borderId="0" xfId="543" applyNumberFormat="1" applyFont="1" applyFill="1" applyBorder="1" applyAlignment="1"/>
    <xf numFmtId="166" fontId="17" fillId="2" borderId="0" xfId="543" applyNumberFormat="1" applyFont="1" applyFill="1" applyBorder="1" applyAlignment="1">
      <alignment vertical="top"/>
    </xf>
    <xf numFmtId="166" fontId="17" fillId="2" borderId="0" xfId="543" applyNumberFormat="1" applyFont="1" applyFill="1" applyBorder="1" applyAlignment="1">
      <alignment horizontal="left" vertical="top"/>
    </xf>
    <xf numFmtId="166" fontId="17" fillId="2" borderId="0" xfId="543" applyNumberFormat="1" applyFont="1" applyFill="1" applyBorder="1" applyAlignment="1"/>
    <xf numFmtId="166" fontId="11" fillId="2" borderId="4" xfId="543" applyNumberFormat="1" applyFont="1" applyFill="1" applyBorder="1"/>
    <xf numFmtId="166" fontId="16" fillId="2" borderId="0" xfId="543" applyNumberFormat="1" applyFont="1" applyFill="1" applyBorder="1" applyAlignment="1">
      <alignment horizontal="left" indent="1"/>
    </xf>
    <xf numFmtId="166" fontId="16" fillId="2" borderId="0" xfId="78" applyNumberFormat="1" applyFont="1" applyFill="1" applyBorder="1" applyAlignment="1">
      <alignment horizontal="left" vertical="center"/>
    </xf>
    <xf numFmtId="166" fontId="17" fillId="2" borderId="0" xfId="76" applyNumberFormat="1" applyFont="1" applyFill="1" applyBorder="1" applyAlignment="1">
      <alignment horizontal="left"/>
    </xf>
    <xf numFmtId="166" fontId="16" fillId="2" borderId="0" xfId="76" applyNumberFormat="1" applyFont="1" applyFill="1" applyBorder="1" applyAlignment="1">
      <alignment horizontal="left" indent="2"/>
    </xf>
    <xf numFmtId="166" fontId="17" fillId="2" borderId="0" xfId="76" applyNumberFormat="1" applyFont="1" applyFill="1" applyBorder="1" applyAlignment="1">
      <alignment horizontal="left" indent="2"/>
    </xf>
    <xf numFmtId="166" fontId="17" fillId="2" borderId="0" xfId="76" applyNumberFormat="1" applyFont="1" applyFill="1" applyBorder="1" applyAlignment="1">
      <alignment horizontal="left" vertical="top" indent="2"/>
    </xf>
    <xf numFmtId="166" fontId="16" fillId="2" borderId="0" xfId="76" applyNumberFormat="1" applyFont="1" applyFill="1" applyBorder="1" applyAlignment="1">
      <alignment horizontal="left"/>
    </xf>
    <xf numFmtId="3" fontId="11" fillId="2" borderId="0" xfId="52" applyNumberFormat="1" applyFont="1" applyFill="1" applyBorder="1" applyAlignment="1">
      <alignment horizontal="right"/>
    </xf>
    <xf numFmtId="166" fontId="11" fillId="2" borderId="0" xfId="76" applyNumberFormat="1" applyFont="1" applyFill="1" applyAlignment="1">
      <alignment vertical="top"/>
    </xf>
    <xf numFmtId="3" fontId="11" fillId="2" borderId="0" xfId="76" applyNumberFormat="1" applyFont="1" applyFill="1" applyBorder="1" applyAlignment="1">
      <alignment vertical="top"/>
    </xf>
    <xf numFmtId="3" fontId="11" fillId="2" borderId="0" xfId="76" applyNumberFormat="1" applyFont="1" applyFill="1" applyBorder="1"/>
    <xf numFmtId="166" fontId="11" fillId="2" borderId="0" xfId="76" applyNumberFormat="1" applyFont="1" applyFill="1"/>
    <xf numFmtId="166" fontId="17" fillId="2" borderId="0" xfId="76" applyNumberFormat="1" applyFont="1" applyFill="1" applyBorder="1" applyAlignment="1">
      <alignment horizontal="left" vertical="top"/>
    </xf>
    <xf numFmtId="166" fontId="16" fillId="2" borderId="0" xfId="76" applyNumberFormat="1" applyFont="1" applyFill="1" applyBorder="1"/>
    <xf numFmtId="167" fontId="11" fillId="2" borderId="0" xfId="76" applyNumberFormat="1" applyFont="1" applyFill="1" applyBorder="1" applyAlignment="1">
      <alignment vertical="top"/>
    </xf>
    <xf numFmtId="166" fontId="13" fillId="2" borderId="0" xfId="542" applyNumberFormat="1" applyFont="1" applyFill="1"/>
    <xf numFmtId="166" fontId="11" fillId="2" borderId="0" xfId="542" applyNumberFormat="1" applyFont="1" applyFill="1" applyBorder="1"/>
    <xf numFmtId="166" fontId="11" fillId="2" borderId="0" xfId="542" applyNumberFormat="1" applyFont="1" applyFill="1" applyBorder="1" applyAlignment="1">
      <alignment horizontal="left"/>
    </xf>
    <xf numFmtId="3" fontId="11" fillId="2" borderId="0" xfId="39" applyNumberFormat="1" applyFont="1" applyFill="1" applyBorder="1" applyAlignment="1">
      <alignment horizontal="right"/>
    </xf>
    <xf numFmtId="170" fontId="11" fillId="2" borderId="0" xfId="39" applyNumberFormat="1" applyFont="1" applyFill="1" applyBorder="1" applyAlignment="1">
      <alignment horizontal="right"/>
    </xf>
    <xf numFmtId="3" fontId="11" fillId="2" borderId="0" xfId="111" quotePrefix="1" applyNumberFormat="1" applyFont="1" applyFill="1" applyBorder="1" applyAlignment="1" applyProtection="1">
      <alignment horizontal="right"/>
    </xf>
    <xf numFmtId="3" fontId="11" fillId="2" borderId="0" xfId="113" quotePrefix="1" applyNumberFormat="1" applyFont="1" applyFill="1" applyBorder="1" applyAlignment="1" applyProtection="1">
      <alignment horizontal="right"/>
    </xf>
    <xf numFmtId="3" fontId="11" fillId="2" borderId="0" xfId="545" applyNumberFormat="1" applyFont="1" applyFill="1" applyBorder="1" applyAlignment="1" applyProtection="1">
      <alignment horizontal="right" vertical="top"/>
    </xf>
    <xf numFmtId="166" fontId="77" fillId="2" borderId="0" xfId="543" applyNumberFormat="1" applyFont="1" applyFill="1" applyBorder="1" applyAlignment="1">
      <alignment horizontal="left" indent="2"/>
    </xf>
    <xf numFmtId="166" fontId="75" fillId="2" borderId="0" xfId="543" applyNumberFormat="1" applyFont="1" applyFill="1" applyBorder="1" applyAlignment="1">
      <alignment vertical="top"/>
    </xf>
    <xf numFmtId="3" fontId="77" fillId="2" borderId="0" xfId="543" applyNumberFormat="1" applyFont="1" applyFill="1" applyBorder="1" applyAlignment="1"/>
    <xf numFmtId="166" fontId="75" fillId="2" borderId="0" xfId="543" applyNumberFormat="1" applyFont="1" applyFill="1" applyAlignment="1">
      <alignment vertical="top"/>
    </xf>
    <xf numFmtId="3" fontId="75" fillId="2" borderId="0" xfId="543" applyNumberFormat="1" applyFont="1" applyFill="1" applyBorder="1"/>
    <xf numFmtId="166" fontId="76" fillId="2" borderId="0" xfId="543" applyNumberFormat="1" applyFont="1" applyFill="1" applyBorder="1" applyAlignment="1">
      <alignment horizontal="left" vertical="top" indent="2"/>
    </xf>
    <xf numFmtId="166" fontId="77" fillId="2" borderId="0" xfId="543" applyNumberFormat="1" applyFont="1" applyFill="1" applyBorder="1" applyAlignment="1"/>
    <xf numFmtId="166" fontId="76" fillId="2" borderId="0" xfId="543" applyNumberFormat="1" applyFont="1" applyFill="1" applyBorder="1" applyAlignment="1">
      <alignment vertical="top"/>
    </xf>
    <xf numFmtId="3" fontId="77" fillId="2" borderId="0" xfId="543" applyNumberFormat="1" applyFont="1" applyFill="1" applyBorder="1" applyAlignment="1">
      <alignment vertical="top"/>
    </xf>
    <xf numFmtId="167" fontId="75" fillId="2" borderId="0" xfId="543" applyNumberFormat="1" applyFont="1" applyFill="1" applyBorder="1" applyAlignment="1">
      <alignment vertical="top"/>
    </xf>
    <xf numFmtId="166" fontId="75" fillId="2" borderId="0" xfId="543" applyNumberFormat="1" applyFont="1" applyFill="1"/>
    <xf numFmtId="166" fontId="75" fillId="2" borderId="0" xfId="543" applyNumberFormat="1" applyFont="1" applyFill="1" applyBorder="1"/>
    <xf numFmtId="166" fontId="75" fillId="2" borderId="0" xfId="543" applyNumberFormat="1" applyFont="1" applyFill="1" applyBorder="1" applyAlignment="1">
      <alignment horizontal="left" wrapText="1" indent="1"/>
    </xf>
    <xf numFmtId="166" fontId="76" fillId="2" borderId="0" xfId="543" applyNumberFormat="1" applyFont="1" applyFill="1" applyBorder="1" applyAlignment="1">
      <alignment horizontal="left" vertical="top" wrapText="1" indent="1"/>
    </xf>
    <xf numFmtId="166" fontId="75" fillId="2" borderId="0" xfId="543" applyNumberFormat="1" applyFont="1" applyFill="1" applyBorder="1" applyAlignment="1"/>
    <xf numFmtId="3" fontId="75" fillId="2" borderId="0" xfId="543" applyNumberFormat="1" applyFont="1" applyFill="1" applyBorder="1" applyAlignment="1"/>
    <xf numFmtId="166" fontId="75" fillId="2" borderId="0" xfId="543" applyNumberFormat="1" applyFont="1" applyFill="1" applyAlignment="1"/>
    <xf numFmtId="166" fontId="75" fillId="2" borderId="0" xfId="543" applyNumberFormat="1" applyFont="1" applyFill="1" applyBorder="1" applyAlignment="1">
      <alignment horizontal="left" vertical="top" indent="2"/>
    </xf>
    <xf numFmtId="166" fontId="75" fillId="2" borderId="0" xfId="543" applyNumberFormat="1" applyFont="1" applyFill="1" applyAlignment="1">
      <alignment horizontal="left" vertical="top" indent="2"/>
    </xf>
    <xf numFmtId="3" fontId="77" fillId="2" borderId="0" xfId="543" applyNumberFormat="1" applyFont="1" applyFill="1" applyBorder="1" applyAlignment="1">
      <alignment horizontal="left" vertical="top" indent="2"/>
    </xf>
    <xf numFmtId="167" fontId="75" fillId="2" borderId="0" xfId="543" applyNumberFormat="1" applyFont="1" applyFill="1" applyBorder="1" applyAlignment="1">
      <alignment horizontal="left" vertical="top" indent="2"/>
    </xf>
    <xf numFmtId="166" fontId="75" fillId="2" borderId="0" xfId="543" applyNumberFormat="1" applyFont="1" applyFill="1" applyBorder="1" applyAlignment="1">
      <alignment horizontal="left" indent="2"/>
    </xf>
    <xf numFmtId="166" fontId="75" fillId="2" borderId="0" xfId="543" applyNumberFormat="1" applyFont="1" applyFill="1" applyAlignment="1">
      <alignment horizontal="left" indent="2"/>
    </xf>
    <xf numFmtId="3" fontId="75" fillId="2" borderId="0" xfId="543" applyNumberFormat="1" applyFont="1" applyFill="1" applyBorder="1" applyAlignment="1">
      <alignment horizontal="right"/>
    </xf>
    <xf numFmtId="166" fontId="76" fillId="2" borderId="0" xfId="543" applyNumberFormat="1" applyFont="1" applyFill="1" applyBorder="1" applyAlignment="1"/>
    <xf numFmtId="3" fontId="75" fillId="2" borderId="0" xfId="52" applyNumberFormat="1" applyFont="1" applyFill="1" applyBorder="1" applyAlignment="1">
      <alignment horizontal="right"/>
    </xf>
    <xf numFmtId="3" fontId="75" fillId="2" borderId="0" xfId="543" applyNumberFormat="1" applyFont="1" applyFill="1" applyBorder="1" applyAlignment="1">
      <alignment horizontal="right" vertical="top"/>
    </xf>
    <xf numFmtId="3" fontId="75" fillId="2" borderId="0" xfId="543" quotePrefix="1" applyNumberFormat="1" applyFont="1" applyFill="1" applyBorder="1" applyAlignment="1">
      <alignment horizontal="right"/>
    </xf>
    <xf numFmtId="3" fontId="77" fillId="2" borderId="0" xfId="543" quotePrefix="1" applyNumberFormat="1" applyFont="1" applyFill="1" applyBorder="1" applyAlignment="1">
      <alignment horizontal="right"/>
    </xf>
    <xf numFmtId="166" fontId="17" fillId="2" borderId="0" xfId="543" applyNumberFormat="1" applyFont="1" applyFill="1" applyBorder="1" applyAlignment="1">
      <alignment vertical="center"/>
    </xf>
    <xf numFmtId="173" fontId="11" fillId="2" borderId="0" xfId="114" applyNumberFormat="1" applyFont="1" applyFill="1" applyBorder="1" applyAlignment="1">
      <alignment horizontal="right"/>
    </xf>
    <xf numFmtId="173" fontId="11" fillId="2" borderId="0" xfId="114" quotePrefix="1" applyNumberFormat="1" applyFont="1" applyFill="1" applyBorder="1" applyAlignment="1">
      <alignment horizontal="right"/>
    </xf>
    <xf numFmtId="173" fontId="11" fillId="2" borderId="0" xfId="107" quotePrefix="1" applyNumberFormat="1" applyFont="1" applyFill="1" applyBorder="1" applyAlignment="1">
      <alignment horizontal="right"/>
    </xf>
    <xf numFmtId="3" fontId="11" fillId="2" borderId="0" xfId="107" quotePrefix="1" applyNumberFormat="1" applyFont="1" applyFill="1" applyBorder="1" applyAlignment="1">
      <alignment horizontal="right"/>
    </xf>
    <xf numFmtId="0" fontId="13" fillId="2" borderId="0" xfId="0" applyFont="1" applyFill="1"/>
    <xf numFmtId="166" fontId="16" fillId="2" borderId="0" xfId="78" applyNumberFormat="1" applyFont="1" applyFill="1" applyBorder="1" applyAlignment="1">
      <alignment horizontal="left" vertical="center" wrapText="1"/>
    </xf>
    <xf numFmtId="166" fontId="17" fillId="2" borderId="0" xfId="78" applyNumberFormat="1" applyFont="1" applyFill="1" applyBorder="1" applyAlignment="1">
      <alignment horizontal="left" vertical="top" wrapText="1"/>
    </xf>
    <xf numFmtId="166" fontId="17" fillId="2" borderId="0" xfId="78" applyNumberFormat="1" applyFont="1" applyFill="1" applyBorder="1" applyAlignment="1">
      <alignment horizontal="left" vertical="top"/>
    </xf>
    <xf numFmtId="171" fontId="21" fillId="2" borderId="0" xfId="1" applyNumberFormat="1" applyFont="1" applyFill="1"/>
    <xf numFmtId="171" fontId="21" fillId="2" borderId="0" xfId="1" applyNumberFormat="1" applyFont="1" applyFill="1" applyAlignment="1">
      <alignment horizontal="center"/>
    </xf>
    <xf numFmtId="171" fontId="21" fillId="2" borderId="0" xfId="1" applyNumberFormat="1" applyFont="1" applyFill="1" applyAlignment="1">
      <alignment horizontal="right"/>
    </xf>
    <xf numFmtId="0" fontId="21" fillId="2" borderId="0" xfId="128" applyFont="1" applyFill="1" applyAlignment="1">
      <alignment vertical="center"/>
    </xf>
    <xf numFmtId="0" fontId="14" fillId="2" borderId="0" xfId="101" applyFont="1" applyFill="1" applyAlignment="1">
      <alignment horizontal="right"/>
    </xf>
    <xf numFmtId="0" fontId="14" fillId="2" borderId="0" xfId="101" applyFont="1" applyFill="1" applyAlignment="1"/>
    <xf numFmtId="0" fontId="14" fillId="2" borderId="0" xfId="101" applyFont="1" applyFill="1" applyAlignment="1">
      <alignment horizontal="center" vertical="center"/>
    </xf>
    <xf numFmtId="0" fontId="14" fillId="2" borderId="0" xfId="101" applyFont="1" applyFill="1" applyAlignment="1">
      <alignment horizontal="right" vertical="center"/>
    </xf>
    <xf numFmtId="0" fontId="14" fillId="2" borderId="0" xfId="101" applyFont="1" applyFill="1" applyAlignment="1">
      <alignment vertical="center"/>
    </xf>
    <xf numFmtId="0" fontId="27" fillId="2" borderId="0" xfId="128" applyFont="1" applyFill="1" applyAlignment="1">
      <alignment vertical="top"/>
    </xf>
    <xf numFmtId="0" fontId="15" fillId="2" borderId="0" xfId="101" applyFont="1" applyFill="1" applyAlignment="1">
      <alignment horizontal="right" vertical="top"/>
    </xf>
    <xf numFmtId="0" fontId="15" fillId="2" borderId="0" xfId="101" applyFont="1" applyFill="1" applyAlignment="1">
      <alignment vertical="top"/>
    </xf>
    <xf numFmtId="0" fontId="15" fillId="2" borderId="0" xfId="101" applyFont="1" applyFill="1" applyAlignment="1">
      <alignment horizontal="center" vertical="top"/>
    </xf>
    <xf numFmtId="0" fontId="22" fillId="2" borderId="0" xfId="128" applyFont="1" applyFill="1" applyAlignment="1">
      <alignment vertical="center"/>
    </xf>
    <xf numFmtId="0" fontId="22" fillId="2" borderId="5" xfId="128" applyFont="1" applyFill="1" applyBorder="1" applyAlignment="1">
      <alignment vertical="center"/>
    </xf>
    <xf numFmtId="0" fontId="22" fillId="2" borderId="5" xfId="128" applyFont="1" applyFill="1" applyBorder="1" applyAlignment="1">
      <alignment horizontal="center" vertical="center"/>
    </xf>
    <xf numFmtId="0" fontId="17" fillId="2" borderId="5" xfId="101" applyFont="1" applyFill="1" applyBorder="1" applyAlignment="1">
      <alignment horizontal="right" vertical="center" wrapText="1"/>
    </xf>
    <xf numFmtId="0" fontId="16" fillId="3" borderId="1" xfId="128" applyFont="1" applyFill="1" applyBorder="1" applyAlignment="1">
      <alignment vertical="center" wrapText="1"/>
    </xf>
    <xf numFmtId="0" fontId="16" fillId="3" borderId="0" xfId="128" applyFont="1" applyFill="1" applyBorder="1" applyAlignment="1">
      <alignment vertical="center" wrapText="1"/>
    </xf>
    <xf numFmtId="0" fontId="16" fillId="3" borderId="0" xfId="1" applyNumberFormat="1" applyFont="1" applyFill="1" applyBorder="1" applyAlignment="1">
      <alignment horizontal="left" vertical="center" wrapText="1"/>
    </xf>
    <xf numFmtId="0" fontId="16" fillId="3" borderId="0" xfId="1" applyNumberFormat="1" applyFont="1" applyFill="1" applyBorder="1" applyAlignment="1">
      <alignment horizontal="center" vertical="center" wrapText="1"/>
    </xf>
    <xf numFmtId="0" fontId="26" fillId="3" borderId="0" xfId="1" applyNumberFormat="1" applyFont="1" applyFill="1" applyBorder="1" applyAlignment="1">
      <alignment horizontal="right" vertical="center"/>
    </xf>
    <xf numFmtId="0" fontId="21" fillId="2" borderId="0" xfId="1" applyNumberFormat="1" applyFont="1" applyFill="1"/>
    <xf numFmtId="0" fontId="16" fillId="3" borderId="0" xfId="128" applyFont="1" applyFill="1" applyBorder="1" applyAlignment="1"/>
    <xf numFmtId="0" fontId="16" fillId="3" borderId="0" xfId="1" applyNumberFormat="1" applyFont="1" applyFill="1" applyBorder="1" applyAlignment="1">
      <alignment horizontal="left" wrapText="1"/>
    </xf>
    <xf numFmtId="0" fontId="26" fillId="3" borderId="0" xfId="1" applyNumberFormat="1" applyFont="1" applyFill="1" applyBorder="1" applyAlignment="1">
      <alignment horizontal="center" wrapText="1"/>
    </xf>
    <xf numFmtId="0" fontId="26" fillId="3" borderId="0" xfId="1" applyNumberFormat="1" applyFont="1" applyFill="1" applyBorder="1" applyAlignment="1">
      <alignment horizontal="right" wrapText="1"/>
    </xf>
    <xf numFmtId="0" fontId="26" fillId="3" borderId="0" xfId="1" applyNumberFormat="1" applyFont="1" applyFill="1" applyBorder="1" applyAlignment="1">
      <alignment horizontal="center" wrapText="1"/>
    </xf>
    <xf numFmtId="0" fontId="17" fillId="3" borderId="0" xfId="128" applyFont="1" applyFill="1" applyBorder="1" applyAlignment="1">
      <alignment vertical="top"/>
    </xf>
    <xf numFmtId="0" fontId="17" fillId="3" borderId="0" xfId="1" applyNumberFormat="1" applyFont="1" applyFill="1" applyBorder="1" applyAlignment="1">
      <alignment horizontal="left" vertical="center" wrapText="1"/>
    </xf>
    <xf numFmtId="0" fontId="28" fillId="3" borderId="0" xfId="1" applyNumberFormat="1" applyFont="1" applyFill="1" applyBorder="1" applyAlignment="1">
      <alignment horizontal="center" vertical="top" wrapText="1"/>
    </xf>
    <xf numFmtId="0" fontId="28" fillId="3" borderId="0" xfId="1" applyNumberFormat="1" applyFont="1" applyFill="1" applyBorder="1" applyAlignment="1">
      <alignment horizontal="right" vertical="top" wrapText="1"/>
    </xf>
    <xf numFmtId="0" fontId="26" fillId="2" borderId="0" xfId="1" applyNumberFormat="1" applyFont="1" applyFill="1" applyAlignment="1">
      <alignment horizontal="right"/>
    </xf>
    <xf numFmtId="0" fontId="28" fillId="3" borderId="0" xfId="1" applyNumberFormat="1" applyFont="1" applyFill="1" applyBorder="1" applyAlignment="1">
      <alignment horizontal="center" vertical="top" wrapText="1"/>
    </xf>
    <xf numFmtId="0" fontId="17" fillId="3" borderId="2" xfId="128" applyFont="1" applyFill="1" applyBorder="1" applyAlignment="1">
      <alignment vertical="top"/>
    </xf>
    <xf numFmtId="0" fontId="16" fillId="3" borderId="2" xfId="1" applyNumberFormat="1" applyFont="1" applyFill="1" applyBorder="1" applyAlignment="1">
      <alignment horizontal="left" vertical="center" wrapText="1"/>
    </xf>
    <xf numFmtId="0" fontId="16" fillId="3" borderId="2" xfId="1" applyNumberFormat="1" applyFont="1" applyFill="1" applyBorder="1" applyAlignment="1">
      <alignment horizontal="center" vertical="center" wrapText="1"/>
    </xf>
    <xf numFmtId="0" fontId="28" fillId="3" borderId="2" xfId="1" applyNumberFormat="1" applyFont="1" applyFill="1" applyBorder="1" applyAlignment="1">
      <alignment horizontal="right" vertical="top" wrapText="1"/>
    </xf>
    <xf numFmtId="171" fontId="22" fillId="2" borderId="0" xfId="1" applyNumberFormat="1" applyFont="1" applyFill="1"/>
    <xf numFmtId="0" fontId="46" fillId="2" borderId="0" xfId="128" applyFont="1" applyFill="1" applyBorder="1" applyAlignment="1">
      <alignment vertical="center"/>
    </xf>
    <xf numFmtId="0" fontId="46" fillId="2" borderId="0" xfId="128" applyFont="1" applyFill="1" applyBorder="1" applyAlignment="1">
      <alignment horizontal="center" vertical="center"/>
    </xf>
    <xf numFmtId="3" fontId="46" fillId="2" borderId="0" xfId="128" applyNumberFormat="1" applyFont="1" applyFill="1" applyBorder="1" applyAlignment="1">
      <alignment horizontal="right" vertical="center"/>
    </xf>
    <xf numFmtId="3" fontId="46" fillId="2" borderId="0" xfId="128" applyNumberFormat="1" applyFont="1" applyFill="1" applyBorder="1" applyAlignment="1">
      <alignment vertical="center"/>
    </xf>
    <xf numFmtId="0" fontId="16" fillId="2" borderId="0" xfId="128" applyFont="1" applyFill="1" applyBorder="1" applyAlignment="1">
      <alignment horizontal="left" vertical="center"/>
    </xf>
    <xf numFmtId="0" fontId="16" fillId="2" borderId="0" xfId="128" applyFont="1" applyFill="1" applyBorder="1" applyAlignment="1">
      <alignment vertical="center"/>
    </xf>
    <xf numFmtId="0" fontId="16" fillId="2" borderId="0" xfId="128" applyFont="1" applyFill="1" applyBorder="1" applyAlignment="1">
      <alignment horizontal="center" vertical="center"/>
    </xf>
    <xf numFmtId="3" fontId="16" fillId="2" borderId="0" xfId="128" applyNumberFormat="1" applyFont="1" applyFill="1" applyBorder="1" applyAlignment="1">
      <alignment vertical="center"/>
    </xf>
    <xf numFmtId="3" fontId="16" fillId="2" borderId="0" xfId="363" applyNumberFormat="1" applyFont="1" applyFill="1" applyBorder="1" applyAlignment="1" applyProtection="1">
      <alignment horizontal="right" vertical="center"/>
    </xf>
    <xf numFmtId="3" fontId="16" fillId="2" borderId="0" xfId="10" applyNumberFormat="1" applyFont="1" applyFill="1" applyBorder="1" applyAlignment="1" applyProtection="1">
      <alignment horizontal="right" vertical="center"/>
    </xf>
    <xf numFmtId="3" fontId="22" fillId="2" borderId="0" xfId="1" applyNumberFormat="1" applyFont="1" applyFill="1" applyAlignment="1">
      <alignment horizontal="right"/>
    </xf>
    <xf numFmtId="0" fontId="11" fillId="2" borderId="0" xfId="128" applyFont="1" applyFill="1" applyBorder="1" applyAlignment="1">
      <alignment horizontal="center" vertical="center"/>
    </xf>
    <xf numFmtId="0" fontId="11" fillId="2" borderId="0" xfId="128" applyFont="1" applyFill="1" applyBorder="1" applyAlignment="1">
      <alignment vertical="center"/>
    </xf>
    <xf numFmtId="3" fontId="11" fillId="2" borderId="0" xfId="128" applyNumberFormat="1" applyFont="1" applyFill="1" applyBorder="1" applyAlignment="1">
      <alignment horizontal="right" vertical="center"/>
    </xf>
    <xf numFmtId="0" fontId="11" fillId="2" borderId="0" xfId="102" applyNumberFormat="1" applyFont="1" applyFill="1" applyBorder="1" applyAlignment="1">
      <alignment horizontal="right" vertical="center"/>
    </xf>
    <xf numFmtId="3" fontId="11" fillId="2" borderId="0" xfId="128" applyNumberFormat="1" applyFont="1" applyFill="1" applyBorder="1" applyAlignment="1">
      <alignment vertical="center"/>
    </xf>
    <xf numFmtId="0" fontId="11" fillId="2" borderId="0" xfId="128" applyFont="1" applyFill="1" applyBorder="1" applyAlignment="1">
      <alignment horizontal="left" vertical="center"/>
    </xf>
    <xf numFmtId="3" fontId="11" fillId="2" borderId="0" xfId="10" quotePrefix="1" applyNumberFormat="1" applyFont="1" applyFill="1" applyBorder="1" applyAlignment="1" applyProtection="1">
      <alignment horizontal="right" vertical="center"/>
    </xf>
    <xf numFmtId="171" fontId="11" fillId="2" borderId="0" xfId="1" applyNumberFormat="1" applyFont="1" applyFill="1" applyBorder="1" applyAlignment="1">
      <alignment horizontal="left" vertical="center"/>
    </xf>
    <xf numFmtId="3" fontId="11" fillId="2" borderId="0" xfId="1" applyNumberFormat="1" applyFont="1" applyFill="1" applyBorder="1" applyAlignment="1">
      <alignment vertical="center"/>
    </xf>
    <xf numFmtId="3" fontId="11" fillId="2" borderId="0" xfId="102" applyNumberFormat="1" applyFont="1" applyFill="1" applyBorder="1" applyAlignment="1">
      <alignment horizontal="right" vertical="center"/>
    </xf>
    <xf numFmtId="171" fontId="22" fillId="2" borderId="0" xfId="1" applyNumberFormat="1" applyFont="1" applyFill="1" applyAlignment="1">
      <alignment horizontal="right"/>
    </xf>
    <xf numFmtId="171" fontId="22" fillId="2" borderId="0" xfId="1" applyNumberFormat="1" applyFont="1" applyFill="1" applyBorder="1"/>
    <xf numFmtId="171" fontId="22" fillId="2" borderId="3" xfId="1" applyNumberFormat="1" applyFont="1" applyFill="1" applyBorder="1"/>
    <xf numFmtId="0" fontId="11" fillId="2" borderId="3" xfId="128" applyFont="1" applyFill="1" applyBorder="1" applyAlignment="1">
      <alignment horizontal="left" indent="1"/>
    </xf>
    <xf numFmtId="171" fontId="11" fillId="2" borderId="3" xfId="1" applyNumberFormat="1" applyFont="1" applyFill="1" applyBorder="1" applyAlignment="1">
      <alignment horizontal="left" vertical="center"/>
    </xf>
    <xf numFmtId="171" fontId="11" fillId="2" borderId="3" xfId="1" applyNumberFormat="1" applyFont="1" applyFill="1" applyBorder="1" applyAlignment="1">
      <alignment horizontal="center" vertical="center"/>
    </xf>
    <xf numFmtId="3" fontId="11" fillId="2" borderId="3" xfId="363" applyNumberFormat="1" applyFont="1" applyFill="1" applyBorder="1" applyAlignment="1" applyProtection="1">
      <alignment horizontal="right"/>
    </xf>
    <xf numFmtId="3" fontId="11" fillId="2" borderId="3" xfId="363" applyNumberFormat="1" applyFont="1" applyFill="1" applyBorder="1" applyAlignment="1" applyProtection="1"/>
    <xf numFmtId="3" fontId="11" fillId="2" borderId="0" xfId="363" applyNumberFormat="1" applyFont="1" applyFill="1" applyBorder="1" applyAlignment="1" applyProtection="1">
      <alignment horizontal="right"/>
    </xf>
    <xf numFmtId="0" fontId="23" fillId="2" borderId="0" xfId="1" applyNumberFormat="1" applyFont="1" applyFill="1"/>
    <xf numFmtId="0" fontId="52" fillId="2" borderId="0" xfId="80" applyFont="1" applyFill="1" applyBorder="1" applyAlignment="1">
      <alignment horizontal="left" vertical="center"/>
    </xf>
    <xf numFmtId="0" fontId="23" fillId="2" borderId="0" xfId="1" applyNumberFormat="1" applyFont="1" applyFill="1" applyAlignment="1">
      <alignment horizontal="center"/>
    </xf>
    <xf numFmtId="0" fontId="23" fillId="2" borderId="0" xfId="128" applyFont="1" applyFill="1" applyAlignment="1">
      <alignment horizontal="center"/>
    </xf>
    <xf numFmtId="0" fontId="23" fillId="2" borderId="0" xfId="128" applyFont="1" applyFill="1"/>
    <xf numFmtId="0" fontId="23" fillId="2" borderId="0" xfId="1" applyNumberFormat="1" applyFont="1" applyFill="1" applyBorder="1" applyAlignment="1">
      <alignment horizontal="right"/>
    </xf>
    <xf numFmtId="0" fontId="47" fillId="2" borderId="0" xfId="128" applyFont="1" applyFill="1" applyAlignment="1">
      <alignment horizontal="right"/>
    </xf>
    <xf numFmtId="0" fontId="47" fillId="2" borderId="6" xfId="128" applyFont="1" applyFill="1" applyBorder="1" applyAlignment="1">
      <alignment horizontal="right"/>
    </xf>
    <xf numFmtId="0" fontId="23" fillId="2" borderId="0" xfId="1" applyNumberFormat="1" applyFont="1" applyFill="1" applyBorder="1"/>
    <xf numFmtId="0" fontId="50" fillId="2" borderId="0" xfId="128" applyFont="1" applyFill="1" applyAlignment="1">
      <alignment horizontal="right" vertical="top"/>
    </xf>
    <xf numFmtId="0" fontId="50" fillId="2" borderId="0" xfId="1" applyNumberFormat="1" applyFont="1" applyFill="1" applyAlignment="1">
      <alignment horizontal="left" vertical="top" indent="1"/>
    </xf>
    <xf numFmtId="0" fontId="47" fillId="2" borderId="0" xfId="128" applyFont="1" applyFill="1" applyAlignment="1">
      <alignment horizontal="left"/>
    </xf>
    <xf numFmtId="0" fontId="50" fillId="2" borderId="0" xfId="1" applyNumberFormat="1" applyFont="1" applyFill="1" applyAlignment="1">
      <alignment horizontal="center" vertical="top"/>
    </xf>
    <xf numFmtId="0" fontId="50" fillId="2" borderId="0" xfId="1" applyNumberFormat="1" applyFont="1" applyFill="1" applyBorder="1" applyAlignment="1">
      <alignment horizontal="left" vertical="top" indent="1"/>
    </xf>
    <xf numFmtId="0" fontId="50" fillId="2" borderId="0" xfId="128" applyFont="1" applyFill="1" applyAlignment="1">
      <alignment horizontal="left" vertical="top"/>
    </xf>
    <xf numFmtId="0" fontId="50" fillId="2" borderId="0" xfId="1" applyNumberFormat="1" applyFont="1" applyFill="1"/>
    <xf numFmtId="0" fontId="50" fillId="2" borderId="0" xfId="1" applyNumberFormat="1" applyFont="1" applyFill="1" applyAlignment="1">
      <alignment horizontal="center"/>
    </xf>
    <xf numFmtId="0" fontId="53" fillId="2" borderId="0" xfId="128" applyFont="1" applyFill="1" applyAlignment="1">
      <alignment horizontal="left" vertical="top" indent="1"/>
    </xf>
    <xf numFmtId="171" fontId="23" fillId="2" borderId="0" xfId="1" applyNumberFormat="1" applyFont="1" applyFill="1"/>
    <xf numFmtId="0" fontId="47" fillId="2" borderId="0" xfId="128" applyFont="1" applyFill="1" applyAlignment="1">
      <alignment horizontal="left" indent="1"/>
    </xf>
    <xf numFmtId="171" fontId="23" fillId="2" borderId="0" xfId="1" applyNumberFormat="1" applyFont="1" applyFill="1" applyBorder="1" applyAlignment="1">
      <alignment horizontal="right"/>
    </xf>
    <xf numFmtId="171" fontId="23" fillId="2" borderId="0" xfId="1" applyNumberFormat="1" applyFont="1" applyFill="1" applyBorder="1"/>
    <xf numFmtId="0" fontId="26" fillId="2" borderId="0" xfId="128" applyFont="1" applyFill="1"/>
    <xf numFmtId="171" fontId="50" fillId="2" borderId="0" xfId="1" applyNumberFormat="1" applyFont="1" applyFill="1"/>
    <xf numFmtId="171" fontId="50" fillId="2" borderId="0" xfId="1" applyNumberFormat="1" applyFont="1" applyFill="1" applyAlignment="1">
      <alignment horizontal="center"/>
    </xf>
    <xf numFmtId="0" fontId="26" fillId="3" borderId="4" xfId="1" applyNumberFormat="1" applyFont="1" applyFill="1" applyBorder="1" applyAlignment="1">
      <alignment horizontal="center" wrapText="1"/>
    </xf>
    <xf numFmtId="0" fontId="17" fillId="2" borderId="0" xfId="101" applyFont="1" applyFill="1" applyBorder="1" applyAlignment="1">
      <alignment horizontal="right" vertical="center" wrapText="1"/>
    </xf>
    <xf numFmtId="0" fontId="26" fillId="3" borderId="1" xfId="1" applyNumberFormat="1" applyFont="1" applyFill="1" applyBorder="1" applyAlignment="1">
      <alignment horizontal="right" vertical="center"/>
    </xf>
    <xf numFmtId="0" fontId="26" fillId="2" borderId="4" xfId="1" applyNumberFormat="1" applyFont="1" applyFill="1" applyBorder="1" applyAlignment="1">
      <alignment horizontal="right"/>
    </xf>
    <xf numFmtId="0" fontId="11" fillId="2" borderId="0" xfId="102" quotePrefix="1" applyNumberFormat="1" applyFont="1" applyFill="1" applyBorder="1" applyAlignment="1">
      <alignment horizontal="right" vertical="center"/>
    </xf>
    <xf numFmtId="171" fontId="41" fillId="2" borderId="0" xfId="1" applyNumberFormat="1" applyFont="1" applyFill="1"/>
    <xf numFmtId="171" fontId="41" fillId="2" borderId="0" xfId="1" applyNumberFormat="1" applyFont="1" applyFill="1" applyAlignment="1">
      <alignment horizontal="center"/>
    </xf>
    <xf numFmtId="171" fontId="41" fillId="2" borderId="0" xfId="1" applyNumberFormat="1" applyFont="1" applyFill="1" applyAlignment="1">
      <alignment horizontal="right"/>
    </xf>
    <xf numFmtId="0" fontId="13" fillId="2" borderId="0" xfId="128" applyFont="1" applyFill="1" applyAlignment="1">
      <alignment vertical="center"/>
    </xf>
    <xf numFmtId="0" fontId="15" fillId="2" borderId="0" xfId="128" applyFont="1" applyFill="1" applyAlignment="1">
      <alignment vertical="top"/>
    </xf>
    <xf numFmtId="0" fontId="82" fillId="2" borderId="0" xfId="101" applyFont="1" applyFill="1" applyAlignment="1">
      <alignment horizontal="right" vertical="top"/>
    </xf>
    <xf numFmtId="0" fontId="11" fillId="2" borderId="0" xfId="128" applyFont="1" applyFill="1" applyAlignment="1">
      <alignment vertical="center"/>
    </xf>
    <xf numFmtId="0" fontId="11" fillId="2" borderId="5" xfId="128" applyFont="1" applyFill="1" applyBorder="1" applyAlignment="1">
      <alignment vertical="center"/>
    </xf>
    <xf numFmtId="0" fontId="11" fillId="2" borderId="5" xfId="128" applyFont="1" applyFill="1" applyBorder="1" applyAlignment="1">
      <alignment horizontal="center" vertical="center"/>
    </xf>
    <xf numFmtId="0" fontId="16" fillId="3" borderId="0" xfId="1" applyNumberFormat="1" applyFont="1" applyFill="1" applyBorder="1" applyAlignment="1">
      <alignment horizontal="right" vertical="center"/>
    </xf>
    <xf numFmtId="0" fontId="9" fillId="2" borderId="0" xfId="1" applyNumberFormat="1" applyFont="1" applyFill="1"/>
    <xf numFmtId="0" fontId="16" fillId="3" borderId="0" xfId="1" applyNumberFormat="1" applyFont="1" applyFill="1" applyBorder="1" applyAlignment="1">
      <alignment horizontal="center" wrapText="1"/>
    </xf>
    <xf numFmtId="0" fontId="16" fillId="3" borderId="0" xfId="1" applyNumberFormat="1" applyFont="1" applyFill="1" applyBorder="1" applyAlignment="1">
      <alignment horizontal="right" wrapText="1"/>
    </xf>
    <xf numFmtId="0" fontId="17" fillId="3" borderId="0" xfId="1" applyNumberFormat="1" applyFont="1" applyFill="1" applyBorder="1" applyAlignment="1">
      <alignment horizontal="center" vertical="top" wrapText="1"/>
    </xf>
    <xf numFmtId="0" fontId="17" fillId="3" borderId="0" xfId="1" applyNumberFormat="1" applyFont="1" applyFill="1" applyBorder="1" applyAlignment="1">
      <alignment horizontal="right" vertical="top" wrapText="1"/>
    </xf>
    <xf numFmtId="0" fontId="17" fillId="3" borderId="2" xfId="1" applyNumberFormat="1" applyFont="1" applyFill="1" applyBorder="1" applyAlignment="1">
      <alignment horizontal="right" vertical="top" wrapText="1"/>
    </xf>
    <xf numFmtId="0" fontId="43" fillId="2" borderId="0" xfId="128" applyFont="1" applyFill="1" applyBorder="1" applyAlignment="1">
      <alignment vertical="center"/>
    </xf>
    <xf numFmtId="0" fontId="43" fillId="2" borderId="0" xfId="128" applyFont="1" applyFill="1" applyBorder="1" applyAlignment="1">
      <alignment horizontal="center" vertical="center"/>
    </xf>
    <xf numFmtId="3" fontId="43" fillId="2" borderId="0" xfId="128" applyNumberFormat="1" applyFont="1" applyFill="1" applyBorder="1" applyAlignment="1">
      <alignment horizontal="right" vertical="center"/>
    </xf>
    <xf numFmtId="3" fontId="11" fillId="2" borderId="0" xfId="102" applyNumberFormat="1" applyFont="1" applyFill="1" applyBorder="1" applyAlignment="1">
      <alignment horizontal="right" vertical="center" wrapText="1"/>
    </xf>
    <xf numFmtId="3" fontId="45" fillId="2" borderId="0" xfId="545" applyNumberFormat="1" applyFont="1" applyFill="1" applyBorder="1" applyAlignment="1" applyProtection="1">
      <alignment horizontal="right" vertical="top"/>
    </xf>
    <xf numFmtId="3" fontId="44" fillId="2" borderId="0" xfId="111" applyNumberFormat="1" applyFont="1" applyFill="1" applyBorder="1" applyAlignment="1" applyProtection="1">
      <alignment horizontal="right"/>
    </xf>
    <xf numFmtId="3" fontId="11" fillId="2" borderId="0" xfId="129" quotePrefix="1" applyNumberFormat="1" applyFont="1" applyFill="1" applyBorder="1" applyAlignment="1">
      <alignment horizontal="right" vertical="center"/>
    </xf>
    <xf numFmtId="3" fontId="11" fillId="2" borderId="0" xfId="23" quotePrefix="1" applyNumberFormat="1" applyFont="1" applyFill="1" applyBorder="1" applyAlignment="1">
      <alignment horizontal="right" vertical="center"/>
    </xf>
    <xf numFmtId="0" fontId="48" fillId="2" borderId="0" xfId="1" applyNumberFormat="1" applyFont="1" applyFill="1"/>
    <xf numFmtId="0" fontId="48" fillId="2" borderId="0" xfId="1" applyNumberFormat="1" applyFont="1" applyFill="1" applyAlignment="1">
      <alignment horizontal="center"/>
    </xf>
    <xf numFmtId="0" fontId="49" fillId="2" borderId="0" xfId="1" applyNumberFormat="1" applyFont="1" applyFill="1" applyBorder="1" applyAlignment="1">
      <alignment horizontal="right"/>
    </xf>
    <xf numFmtId="171" fontId="42" fillId="2" borderId="0" xfId="1" applyNumberFormat="1" applyFont="1" applyFill="1"/>
    <xf numFmtId="0" fontId="47" fillId="2" borderId="0" xfId="128" applyFont="1" applyFill="1"/>
    <xf numFmtId="171" fontId="42" fillId="2" borderId="0" xfId="1" applyNumberFormat="1" applyFont="1" applyFill="1" applyAlignment="1">
      <alignment horizontal="right"/>
    </xf>
    <xf numFmtId="0" fontId="16" fillId="3" borderId="0" xfId="1" applyNumberFormat="1" applyFont="1" applyFill="1" applyBorder="1" applyAlignment="1">
      <alignment horizontal="center" vertical="top"/>
    </xf>
    <xf numFmtId="0" fontId="16" fillId="3" borderId="0" xfId="1" applyNumberFormat="1" applyFont="1" applyFill="1" applyBorder="1" applyAlignment="1">
      <alignment horizontal="center"/>
    </xf>
    <xf numFmtId="0" fontId="17" fillId="3" borderId="0" xfId="1" applyNumberFormat="1" applyFont="1" applyFill="1" applyBorder="1" applyAlignment="1">
      <alignment horizontal="center"/>
    </xf>
    <xf numFmtId="3" fontId="11" fillId="2" borderId="0" xfId="102" quotePrefix="1" applyNumberFormat="1" applyFont="1" applyFill="1" applyBorder="1" applyAlignment="1">
      <alignment horizontal="right" vertical="center"/>
    </xf>
    <xf numFmtId="3" fontId="16" fillId="2" borderId="0" xfId="113" applyNumberFormat="1" applyFont="1" applyFill="1" applyBorder="1" applyAlignment="1" applyProtection="1">
      <alignment horizontal="right"/>
    </xf>
    <xf numFmtId="3" fontId="22" fillId="2" borderId="0" xfId="1" applyNumberFormat="1" applyFont="1" applyFill="1"/>
    <xf numFmtId="3" fontId="11" fillId="2" borderId="0" xfId="107" applyNumberFormat="1" applyFont="1" applyFill="1" applyBorder="1" applyAlignment="1"/>
    <xf numFmtId="0" fontId="22" fillId="2" borderId="5" xfId="128" applyFont="1" applyFill="1" applyBorder="1" applyAlignment="1">
      <alignment horizontal="right" vertical="center"/>
    </xf>
    <xf numFmtId="0" fontId="16" fillId="3" borderId="0" xfId="1" applyNumberFormat="1" applyFont="1" applyFill="1" applyBorder="1" applyAlignment="1">
      <alignment horizontal="right" vertical="center" wrapText="1"/>
    </xf>
    <xf numFmtId="0" fontId="26" fillId="3" borderId="0" xfId="1" applyNumberFormat="1" applyFont="1" applyFill="1" applyBorder="1" applyAlignment="1">
      <alignment horizontal="right"/>
    </xf>
    <xf numFmtId="0" fontId="28" fillId="3" borderId="0" xfId="1" applyNumberFormat="1" applyFont="1" applyFill="1" applyBorder="1" applyAlignment="1">
      <alignment horizontal="right" vertical="top"/>
    </xf>
    <xf numFmtId="0" fontId="58" fillId="2" borderId="0" xfId="128" applyFont="1" applyFill="1" applyBorder="1" applyAlignment="1">
      <alignment vertical="center"/>
    </xf>
    <xf numFmtId="0" fontId="58" fillId="2" borderId="0" xfId="128" applyFont="1" applyFill="1" applyBorder="1" applyAlignment="1">
      <alignment horizontal="center" vertical="center"/>
    </xf>
    <xf numFmtId="3" fontId="58" fillId="2" borderId="0" xfId="128" applyNumberFormat="1" applyFont="1" applyFill="1" applyBorder="1" applyAlignment="1">
      <alignment horizontal="right" vertical="center"/>
    </xf>
    <xf numFmtId="3" fontId="16" fillId="2" borderId="0" xfId="128" applyNumberFormat="1" applyFont="1" applyFill="1" applyBorder="1" applyAlignment="1">
      <alignment horizontal="right" vertical="center"/>
    </xf>
    <xf numFmtId="171" fontId="11" fillId="2" borderId="3" xfId="1" applyNumberFormat="1" applyFont="1" applyFill="1" applyBorder="1" applyAlignment="1">
      <alignment horizontal="right" vertical="center"/>
    </xf>
    <xf numFmtId="0" fontId="23" fillId="2" borderId="6" xfId="1" applyNumberFormat="1" applyFont="1" applyFill="1" applyBorder="1"/>
    <xf numFmtId="0" fontId="23" fillId="2" borderId="0" xfId="1" applyNumberFormat="1" applyFont="1" applyFill="1" applyAlignment="1">
      <alignment horizontal="right"/>
    </xf>
    <xf numFmtId="0" fontId="23" fillId="2" borderId="0" xfId="128" applyFont="1" applyFill="1" applyAlignment="1">
      <alignment horizontal="right"/>
    </xf>
    <xf numFmtId="0" fontId="52" fillId="2" borderId="0" xfId="80" applyFont="1" applyFill="1" applyBorder="1" applyAlignment="1">
      <alignment horizontal="left"/>
    </xf>
    <xf numFmtId="0" fontId="50" fillId="2" borderId="0" xfId="1" applyNumberFormat="1" applyFont="1" applyFill="1" applyBorder="1" applyAlignment="1">
      <alignment horizontal="right" vertical="top"/>
    </xf>
    <xf numFmtId="0" fontId="50" fillId="2" borderId="0" xfId="1" applyNumberFormat="1" applyFont="1" applyFill="1" applyAlignment="1">
      <alignment vertical="top"/>
    </xf>
    <xf numFmtId="0" fontId="23" fillId="2" borderId="0" xfId="1" applyNumberFormat="1" applyFont="1" applyFill="1" applyBorder="1" applyAlignment="1">
      <alignment horizontal="right" vertical="top"/>
    </xf>
    <xf numFmtId="171" fontId="23" fillId="2" borderId="0" xfId="1" applyNumberFormat="1" applyFont="1" applyFill="1" applyAlignment="1">
      <alignment vertical="top"/>
    </xf>
    <xf numFmtId="166" fontId="78" fillId="2" borderId="0" xfId="79" applyNumberFormat="1" applyFont="1" applyFill="1"/>
    <xf numFmtId="166" fontId="78" fillId="2" borderId="0" xfId="79" applyNumberFormat="1" applyFont="1" applyFill="1" applyAlignment="1">
      <alignment horizontal="center"/>
    </xf>
    <xf numFmtId="166" fontId="14" fillId="2" borderId="0" xfId="79" applyNumberFormat="1" applyFont="1" applyFill="1" applyAlignment="1">
      <alignment horizontal="right"/>
    </xf>
    <xf numFmtId="166" fontId="83" fillId="2" borderId="0" xfId="79" applyNumberFormat="1" applyFont="1" applyFill="1" applyAlignment="1">
      <alignment horizontal="left"/>
    </xf>
    <xf numFmtId="166" fontId="15" fillId="2" borderId="0" xfId="79" applyNumberFormat="1" applyFont="1" applyFill="1" applyAlignment="1">
      <alignment horizontal="right"/>
    </xf>
    <xf numFmtId="166" fontId="82" fillId="2" borderId="0" xfId="79" applyNumberFormat="1" applyFont="1" applyFill="1" applyAlignment="1">
      <alignment horizontal="left"/>
    </xf>
    <xf numFmtId="166" fontId="75" fillId="2" borderId="1" xfId="79" applyNumberFormat="1" applyFont="1" applyFill="1" applyBorder="1"/>
    <xf numFmtId="166" fontId="75" fillId="2" borderId="1" xfId="79" applyNumberFormat="1" applyFont="1" applyFill="1" applyBorder="1" applyAlignment="1">
      <alignment horizontal="center"/>
    </xf>
    <xf numFmtId="166" fontId="75" fillId="2" borderId="0" xfId="79" applyNumberFormat="1" applyFont="1" applyFill="1"/>
    <xf numFmtId="166" fontId="75" fillId="2" borderId="0" xfId="79" applyNumberFormat="1" applyFont="1" applyFill="1" applyBorder="1"/>
    <xf numFmtId="166" fontId="77" fillId="2" borderId="0" xfId="79" applyNumberFormat="1" applyFont="1" applyFill="1" applyBorder="1" applyAlignment="1">
      <alignment horizontal="left"/>
    </xf>
    <xf numFmtId="168" fontId="77" fillId="2" borderId="0" xfId="90" applyNumberFormat="1" applyFont="1" applyFill="1" applyBorder="1" applyAlignment="1">
      <alignment horizontal="center"/>
    </xf>
    <xf numFmtId="166" fontId="77" fillId="2" borderId="0" xfId="79" applyNumberFormat="1" applyFont="1" applyFill="1" applyBorder="1" applyAlignment="1">
      <alignment horizontal="right"/>
    </xf>
    <xf numFmtId="166" fontId="76" fillId="2" borderId="0" xfId="79" applyNumberFormat="1" applyFont="1" applyFill="1" applyBorder="1" applyAlignment="1">
      <alignment horizontal="left"/>
    </xf>
    <xf numFmtId="168" fontId="76" fillId="2" borderId="0" xfId="90" applyNumberFormat="1" applyFont="1" applyFill="1" applyBorder="1" applyAlignment="1">
      <alignment horizontal="center" vertical="top"/>
    </xf>
    <xf numFmtId="166" fontId="76" fillId="2" borderId="0" xfId="79" applyNumberFormat="1" applyFont="1" applyFill="1" applyBorder="1" applyAlignment="1">
      <alignment horizontal="right"/>
    </xf>
    <xf numFmtId="166" fontId="75" fillId="2" borderId="2" xfId="79" applyNumberFormat="1" applyFont="1" applyFill="1" applyBorder="1"/>
    <xf numFmtId="166" fontId="76" fillId="2" borderId="2" xfId="79" applyNumberFormat="1" applyFont="1" applyFill="1" applyBorder="1"/>
    <xf numFmtId="166" fontId="75" fillId="2" borderId="2" xfId="79" applyNumberFormat="1" applyFont="1" applyFill="1" applyBorder="1" applyAlignment="1">
      <alignment horizontal="center"/>
    </xf>
    <xf numFmtId="166" fontId="75" fillId="2" borderId="2" xfId="79" applyNumberFormat="1" applyFont="1" applyFill="1" applyBorder="1" applyAlignment="1">
      <alignment horizontal="right"/>
    </xf>
    <xf numFmtId="166" fontId="76" fillId="2" borderId="0" xfId="79" applyNumberFormat="1" applyFont="1" applyFill="1" applyBorder="1"/>
    <xf numFmtId="166" fontId="75" fillId="2" borderId="0" xfId="79" applyNumberFormat="1" applyFont="1" applyFill="1" applyBorder="1" applyAlignment="1">
      <alignment horizontal="center"/>
    </xf>
    <xf numFmtId="166" fontId="75" fillId="2" borderId="0" xfId="79" applyNumberFormat="1" applyFont="1" applyFill="1" applyBorder="1" applyAlignment="1">
      <alignment horizontal="right"/>
    </xf>
    <xf numFmtId="166" fontId="77" fillId="2" borderId="0" xfId="79" applyNumberFormat="1" applyFont="1" applyFill="1" applyBorder="1" applyAlignment="1">
      <alignment horizontal="center"/>
    </xf>
    <xf numFmtId="174" fontId="77" fillId="2" borderId="0" xfId="79" applyNumberFormat="1" applyFont="1" applyFill="1" applyBorder="1" applyAlignment="1">
      <alignment horizontal="right"/>
    </xf>
    <xf numFmtId="175" fontId="75" fillId="2" borderId="0" xfId="79" applyNumberFormat="1" applyFont="1" applyFill="1" applyBorder="1" applyProtection="1"/>
    <xf numFmtId="174" fontId="16" fillId="2" borderId="0" xfId="79" applyNumberFormat="1" applyFont="1" applyFill="1" applyBorder="1" applyAlignment="1">
      <alignment horizontal="right"/>
    </xf>
    <xf numFmtId="166" fontId="16" fillId="2" borderId="0" xfId="79" applyNumberFormat="1" applyFont="1" applyFill="1" applyBorder="1" applyAlignment="1">
      <alignment horizontal="center"/>
    </xf>
    <xf numFmtId="174" fontId="75" fillId="2" borderId="0" xfId="79" applyNumberFormat="1" applyFont="1" applyFill="1" applyBorder="1" applyAlignment="1">
      <alignment horizontal="right"/>
    </xf>
    <xf numFmtId="174" fontId="11" fillId="2" borderId="0" xfId="79" applyNumberFormat="1" applyFont="1" applyFill="1" applyBorder="1" applyAlignment="1">
      <alignment horizontal="right"/>
    </xf>
    <xf numFmtId="174" fontId="11" fillId="2" borderId="0" xfId="79" applyNumberFormat="1" applyFont="1" applyFill="1" applyAlignment="1">
      <alignment horizontal="right"/>
    </xf>
    <xf numFmtId="166" fontId="16" fillId="2" borderId="0" xfId="79" applyNumberFormat="1" applyFont="1" applyFill="1" applyBorder="1" applyAlignment="1">
      <alignment horizontal="left"/>
    </xf>
    <xf numFmtId="166" fontId="17" fillId="2" borderId="0" xfId="79" applyNumberFormat="1" applyFont="1" applyFill="1" applyBorder="1" applyAlignment="1">
      <alignment horizontal="left"/>
    </xf>
    <xf numFmtId="166" fontId="77" fillId="2" borderId="0" xfId="79" applyNumberFormat="1" applyFont="1" applyFill="1" applyBorder="1"/>
    <xf numFmtId="166" fontId="76" fillId="2" borderId="0" xfId="79" applyNumberFormat="1" applyFont="1" applyFill="1" applyBorder="1" applyAlignment="1">
      <alignment horizontal="left" indent="3"/>
    </xf>
    <xf numFmtId="174" fontId="75" fillId="2" borderId="0" xfId="79" applyNumberFormat="1" applyFont="1" applyFill="1" applyBorder="1"/>
    <xf numFmtId="166" fontId="76" fillId="2" borderId="0" xfId="79" applyNumberFormat="1" applyFont="1" applyFill="1" applyBorder="1" applyAlignment="1">
      <alignment horizontal="left" indent="1"/>
    </xf>
    <xf numFmtId="166" fontId="76" fillId="2" borderId="0" xfId="79" applyNumberFormat="1" applyFont="1" applyFill="1" applyBorder="1" applyAlignment="1"/>
    <xf numFmtId="166" fontId="75" fillId="2" borderId="3" xfId="79" applyNumberFormat="1" applyFont="1" applyFill="1" applyBorder="1"/>
    <xf numFmtId="166" fontId="76" fillId="2" borderId="3" xfId="79" applyNumberFormat="1" applyFont="1" applyFill="1" applyBorder="1" applyAlignment="1">
      <alignment horizontal="left"/>
    </xf>
    <xf numFmtId="166" fontId="75" fillId="2" borderId="3" xfId="79" applyNumberFormat="1" applyFont="1" applyFill="1" applyBorder="1" applyAlignment="1">
      <alignment horizontal="center"/>
    </xf>
    <xf numFmtId="175" fontId="75" fillId="2" borderId="3" xfId="79" applyNumberFormat="1" applyFont="1" applyFill="1" applyBorder="1" applyProtection="1"/>
    <xf numFmtId="166" fontId="88" fillId="2" borderId="0" xfId="79" applyNumberFormat="1" applyFont="1" applyFill="1"/>
    <xf numFmtId="166" fontId="89" fillId="2" borderId="0" xfId="79" applyNumberFormat="1" applyFont="1" applyFill="1"/>
    <xf numFmtId="166" fontId="88" fillId="2" borderId="0" xfId="79" applyNumberFormat="1" applyFont="1" applyFill="1" applyAlignment="1">
      <alignment horizontal="center"/>
    </xf>
    <xf numFmtId="0" fontId="91" fillId="2" borderId="0" xfId="76" applyFont="1" applyFill="1" applyAlignment="1">
      <alignment horizontal="right"/>
    </xf>
    <xf numFmtId="166" fontId="90" fillId="2" borderId="0" xfId="79" applyNumberFormat="1" applyFont="1" applyFill="1" applyAlignment="1">
      <alignment vertical="top"/>
    </xf>
    <xf numFmtId="0" fontId="92" fillId="2" borderId="0" xfId="76" applyFont="1" applyFill="1" applyAlignment="1">
      <alignment horizontal="right" vertical="top"/>
    </xf>
    <xf numFmtId="0" fontId="90" fillId="2" borderId="0" xfId="76" applyFont="1" applyFill="1" applyAlignment="1">
      <alignment horizontal="left"/>
    </xf>
    <xf numFmtId="0" fontId="88" fillId="2" borderId="0" xfId="76" applyFont="1" applyFill="1"/>
    <xf numFmtId="0" fontId="18" fillId="2" borderId="0" xfId="546" applyNumberFormat="1" applyFont="1" applyFill="1" applyBorder="1" applyAlignment="1">
      <alignment horizontal="left" vertical="center"/>
    </xf>
    <xf numFmtId="0" fontId="21" fillId="2" borderId="0" xfId="0" applyFont="1" applyFill="1"/>
    <xf numFmtId="0" fontId="19" fillId="2" borderId="0" xfId="547" applyNumberFormat="1" applyFont="1" applyFill="1" applyAlignment="1">
      <alignment horizontal="left" vertical="center" indent="2"/>
    </xf>
    <xf numFmtId="0" fontId="22" fillId="2" borderId="0" xfId="568" applyFont="1" applyFill="1" applyAlignment="1">
      <alignment vertical="center"/>
    </xf>
    <xf numFmtId="0" fontId="22" fillId="2" borderId="0" xfId="568" applyFont="1" applyFill="1" applyAlignment="1">
      <alignment horizontal="center" vertical="center"/>
    </xf>
    <xf numFmtId="0" fontId="21" fillId="2" borderId="0" xfId="568" applyFont="1" applyFill="1" applyAlignment="1">
      <alignment vertical="center"/>
    </xf>
    <xf numFmtId="0" fontId="14" fillId="2" borderId="0" xfId="29" applyFont="1" applyFill="1" applyAlignment="1">
      <alignment horizontal="right" vertical="center"/>
    </xf>
    <xf numFmtId="0" fontId="14" fillId="2" borderId="0" xfId="29" applyFont="1" applyFill="1" applyAlignment="1">
      <alignment vertical="center"/>
    </xf>
    <xf numFmtId="0" fontId="21" fillId="2" borderId="0" xfId="568" applyFont="1" applyFill="1" applyAlignment="1">
      <alignment horizontal="center" vertical="center"/>
    </xf>
    <xf numFmtId="0" fontId="27" fillId="2" borderId="0" xfId="568" applyFont="1" applyFill="1" applyAlignment="1">
      <alignment vertical="center"/>
    </xf>
    <xf numFmtId="0" fontId="15" fillId="2" borderId="0" xfId="29" applyFont="1" applyFill="1" applyAlignment="1">
      <alignment horizontal="right" vertical="center"/>
    </xf>
    <xf numFmtId="0" fontId="15" fillId="2" borderId="0" xfId="29" applyFont="1" applyFill="1" applyAlignment="1">
      <alignment vertical="center"/>
    </xf>
    <xf numFmtId="0" fontId="27" fillId="2" borderId="0" xfId="568" applyFont="1" applyFill="1" applyAlignment="1">
      <alignment horizontal="center" vertical="center"/>
    </xf>
    <xf numFmtId="0" fontId="35" fillId="2" borderId="0" xfId="29" applyFont="1" applyFill="1" applyAlignment="1">
      <alignment horizontal="right" vertical="center"/>
    </xf>
    <xf numFmtId="0" fontId="35" fillId="2" borderId="0" xfId="29" applyFont="1" applyFill="1" applyAlignment="1">
      <alignment vertical="center"/>
    </xf>
    <xf numFmtId="0" fontId="22" fillId="2" borderId="5" xfId="568" applyFont="1" applyFill="1" applyBorder="1" applyAlignment="1">
      <alignment vertical="center"/>
    </xf>
    <xf numFmtId="0" fontId="22" fillId="2" borderId="5" xfId="568" applyFont="1" applyFill="1" applyBorder="1" applyAlignment="1">
      <alignment horizontal="center" vertical="center"/>
    </xf>
    <xf numFmtId="0" fontId="22" fillId="2" borderId="5" xfId="568" applyFont="1" applyFill="1" applyBorder="1" applyAlignment="1">
      <alignment horizontal="right" vertical="center"/>
    </xf>
    <xf numFmtId="0" fontId="17" fillId="2" borderId="5" xfId="29" applyFont="1" applyFill="1" applyBorder="1" applyAlignment="1">
      <alignment horizontal="right" vertical="center" wrapText="1"/>
    </xf>
    <xf numFmtId="0" fontId="16" fillId="3" borderId="1" xfId="568" applyFont="1" applyFill="1" applyBorder="1" applyAlignment="1">
      <alignment vertical="center" wrapText="1"/>
    </xf>
    <xf numFmtId="0" fontId="16" fillId="3" borderId="0" xfId="568" applyFont="1" applyFill="1" applyBorder="1" applyAlignment="1">
      <alignment vertical="center" wrapText="1"/>
    </xf>
    <xf numFmtId="0" fontId="16" fillId="3" borderId="0" xfId="569" applyNumberFormat="1" applyFont="1" applyFill="1" applyBorder="1" applyAlignment="1">
      <alignment horizontal="left" vertical="center" wrapText="1"/>
    </xf>
    <xf numFmtId="0" fontId="16" fillId="3" borderId="0" xfId="569" applyNumberFormat="1" applyFont="1" applyFill="1" applyBorder="1" applyAlignment="1">
      <alignment horizontal="center" vertical="center" wrapText="1"/>
    </xf>
    <xf numFmtId="0" fontId="16" fillId="3" borderId="0" xfId="569" applyNumberFormat="1" applyFont="1" applyFill="1" applyBorder="1" applyAlignment="1">
      <alignment horizontal="right" vertical="center" wrapText="1"/>
    </xf>
    <xf numFmtId="0" fontId="26" fillId="3" borderId="0" xfId="569" applyNumberFormat="1" applyFont="1" applyFill="1" applyBorder="1" applyAlignment="1">
      <alignment horizontal="right" vertical="center"/>
    </xf>
    <xf numFmtId="0" fontId="26" fillId="3" borderId="1" xfId="569" applyNumberFormat="1" applyFont="1" applyFill="1" applyBorder="1" applyAlignment="1">
      <alignment horizontal="right" vertical="center"/>
    </xf>
    <xf numFmtId="0" fontId="22" fillId="2" borderId="0" xfId="569" applyNumberFormat="1" applyFont="1" applyFill="1" applyAlignment="1">
      <alignment vertical="center"/>
    </xf>
    <xf numFmtId="0" fontId="16" fillId="3" borderId="0" xfId="568" applyFont="1" applyFill="1" applyBorder="1" applyAlignment="1">
      <alignment vertical="center"/>
    </xf>
    <xf numFmtId="0" fontId="26" fillId="3" borderId="0" xfId="569" applyNumberFormat="1" applyFont="1" applyFill="1" applyBorder="1" applyAlignment="1">
      <alignment horizontal="center" vertical="center" wrapText="1"/>
    </xf>
    <xf numFmtId="0" fontId="26" fillId="3" borderId="0" xfId="569" applyNumberFormat="1" applyFont="1" applyFill="1" applyBorder="1" applyAlignment="1">
      <alignment horizontal="right" vertical="center" wrapText="1"/>
    </xf>
    <xf numFmtId="0" fontId="17" fillId="3" borderId="0" xfId="568" applyFont="1" applyFill="1" applyBorder="1" applyAlignment="1">
      <alignment vertical="center"/>
    </xf>
    <xf numFmtId="175" fontId="17" fillId="2" borderId="0" xfId="540" applyNumberFormat="1" applyFont="1" applyFill="1" applyBorder="1" applyAlignment="1">
      <alignment vertical="center"/>
    </xf>
    <xf numFmtId="0" fontId="17" fillId="3" borderId="0" xfId="569" applyNumberFormat="1" applyFont="1" applyFill="1" applyBorder="1" applyAlignment="1">
      <alignment horizontal="left" vertical="center" wrapText="1"/>
    </xf>
    <xf numFmtId="0" fontId="28" fillId="3" borderId="0" xfId="569" applyNumberFormat="1" applyFont="1" applyFill="1" applyBorder="1" applyAlignment="1">
      <alignment horizontal="center" vertical="center" wrapText="1"/>
    </xf>
    <xf numFmtId="0" fontId="28" fillId="3" borderId="0" xfId="569" applyNumberFormat="1" applyFont="1" applyFill="1" applyBorder="1" applyAlignment="1">
      <alignment horizontal="right" vertical="center" wrapText="1"/>
    </xf>
    <xf numFmtId="0" fontId="17" fillId="3" borderId="2" xfId="568" applyFont="1" applyFill="1" applyBorder="1" applyAlignment="1">
      <alignment vertical="center"/>
    </xf>
    <xf numFmtId="0" fontId="16" fillId="3" borderId="2" xfId="569" applyNumberFormat="1" applyFont="1" applyFill="1" applyBorder="1" applyAlignment="1">
      <alignment horizontal="left" vertical="center" wrapText="1"/>
    </xf>
    <xf numFmtId="0" fontId="16" fillId="3" borderId="2" xfId="569" applyNumberFormat="1" applyFont="1" applyFill="1" applyBorder="1" applyAlignment="1">
      <alignment horizontal="center" vertical="center" wrapText="1"/>
    </xf>
    <xf numFmtId="0" fontId="28" fillId="3" borderId="2" xfId="569" applyNumberFormat="1" applyFont="1" applyFill="1" applyBorder="1" applyAlignment="1">
      <alignment horizontal="right" vertical="center" wrapText="1"/>
    </xf>
    <xf numFmtId="0" fontId="28" fillId="3" borderId="2" xfId="569" applyNumberFormat="1" applyFont="1" applyFill="1" applyBorder="1" applyAlignment="1">
      <alignment horizontal="center" vertical="center"/>
    </xf>
    <xf numFmtId="0" fontId="17" fillId="2" borderId="0" xfId="568" applyFont="1" applyFill="1" applyBorder="1" applyAlignment="1">
      <alignment vertical="center"/>
    </xf>
    <xf numFmtId="0" fontId="16" fillId="2" borderId="0" xfId="569" applyNumberFormat="1" applyFont="1" applyFill="1" applyBorder="1" applyAlignment="1">
      <alignment horizontal="left" vertical="center" wrapText="1"/>
    </xf>
    <xf numFmtId="0" fontId="16" fillId="2" borderId="0" xfId="569" applyNumberFormat="1" applyFont="1" applyFill="1" applyBorder="1" applyAlignment="1">
      <alignment horizontal="center" vertical="center" wrapText="1"/>
    </xf>
    <xf numFmtId="0" fontId="28" fillId="2" borderId="0" xfId="569" applyNumberFormat="1" applyFont="1" applyFill="1" applyBorder="1" applyAlignment="1">
      <alignment horizontal="right" vertical="center" wrapText="1"/>
    </xf>
    <xf numFmtId="0" fontId="26" fillId="2" borderId="0" xfId="568" applyFont="1" applyFill="1" applyAlignment="1">
      <alignment vertical="center"/>
    </xf>
    <xf numFmtId="3" fontId="26" fillId="2" borderId="0" xfId="568" applyNumberFormat="1" applyFont="1" applyFill="1" applyBorder="1" applyAlignment="1">
      <alignment horizontal="right" vertical="center"/>
    </xf>
    <xf numFmtId="0" fontId="26" fillId="2" borderId="0" xfId="568" applyNumberFormat="1" applyFont="1" applyFill="1" applyBorder="1" applyAlignment="1">
      <alignment vertical="center"/>
    </xf>
    <xf numFmtId="0" fontId="22" fillId="2" borderId="0" xfId="568" applyNumberFormat="1" applyFont="1" applyFill="1" applyBorder="1" applyAlignment="1">
      <alignment vertical="center"/>
    </xf>
    <xf numFmtId="3" fontId="22" fillId="2" borderId="0" xfId="568" applyNumberFormat="1" applyFont="1" applyFill="1" applyBorder="1" applyAlignment="1">
      <alignment horizontal="right" vertical="center"/>
    </xf>
    <xf numFmtId="3" fontId="22" fillId="2" borderId="0" xfId="568" applyNumberFormat="1" applyFont="1" applyFill="1" applyAlignment="1">
      <alignment horizontal="right" vertical="center"/>
    </xf>
    <xf numFmtId="0" fontId="28" fillId="2" borderId="0" xfId="568" applyFont="1" applyFill="1" applyAlignment="1">
      <alignment vertical="center"/>
    </xf>
    <xf numFmtId="0" fontId="17" fillId="2" borderId="0" xfId="128" applyFont="1" applyFill="1" applyBorder="1" applyAlignment="1">
      <alignment vertical="center"/>
    </xf>
    <xf numFmtId="166" fontId="18" fillId="2" borderId="0" xfId="105" applyNumberFormat="1" applyFont="1" applyFill="1" applyBorder="1" applyAlignment="1">
      <alignment horizontal="right"/>
    </xf>
    <xf numFmtId="166" fontId="19" fillId="2" borderId="0" xfId="105" applyNumberFormat="1" applyFont="1" applyFill="1" applyAlignment="1">
      <alignment horizontal="right"/>
    </xf>
    <xf numFmtId="0" fontId="23" fillId="2" borderId="0" xfId="568" applyFont="1" applyFill="1" applyAlignment="1">
      <alignment vertical="center"/>
    </xf>
    <xf numFmtId="0" fontId="23" fillId="2" borderId="0" xfId="568" applyFont="1" applyFill="1" applyAlignment="1">
      <alignment horizontal="center" vertical="center"/>
    </xf>
    <xf numFmtId="0" fontId="50" fillId="2" borderId="0" xfId="568" applyFont="1" applyFill="1" applyBorder="1" applyAlignment="1">
      <alignment horizontal="right" vertical="center"/>
    </xf>
    <xf numFmtId="0" fontId="73" fillId="2" borderId="0" xfId="80" applyFont="1" applyFill="1" applyBorder="1" applyAlignment="1">
      <alignment horizontal="left" vertical="center"/>
    </xf>
    <xf numFmtId="171" fontId="23" fillId="2" borderId="0" xfId="569" applyNumberFormat="1" applyFont="1" applyFill="1" applyAlignment="1">
      <alignment vertical="center"/>
    </xf>
    <xf numFmtId="0" fontId="47" fillId="2" borderId="0" xfId="570" applyNumberFormat="1" applyFont="1" applyFill="1" applyAlignment="1">
      <alignment horizontal="left" vertical="center"/>
    </xf>
    <xf numFmtId="171" fontId="50" fillId="2" borderId="0" xfId="569" applyNumberFormat="1" applyFont="1" applyFill="1" applyAlignment="1">
      <alignment vertical="center"/>
    </xf>
    <xf numFmtId="171" fontId="50" fillId="2" borderId="0" xfId="569" applyNumberFormat="1" applyFont="1" applyFill="1" applyAlignment="1">
      <alignment horizontal="center" vertical="center"/>
    </xf>
    <xf numFmtId="171" fontId="23" fillId="2" borderId="0" xfId="569" applyNumberFormat="1" applyFont="1" applyFill="1" applyBorder="1" applyAlignment="1">
      <alignment horizontal="right" vertical="center"/>
    </xf>
    <xf numFmtId="0" fontId="50" fillId="2" borderId="0" xfId="570" applyNumberFormat="1" applyFont="1" applyFill="1" applyAlignment="1">
      <alignment horizontal="left" vertical="center"/>
    </xf>
    <xf numFmtId="171" fontId="23" fillId="2" borderId="0" xfId="569" applyNumberFormat="1" applyFont="1" applyFill="1" applyAlignment="1">
      <alignment horizontal="center" vertical="center"/>
    </xf>
    <xf numFmtId="171" fontId="23" fillId="2" borderId="0" xfId="569" applyNumberFormat="1" applyFont="1" applyFill="1" applyAlignment="1">
      <alignment horizontal="right" vertical="center"/>
    </xf>
    <xf numFmtId="3" fontId="22" fillId="2" borderId="0" xfId="568" quotePrefix="1" applyNumberFormat="1" applyFont="1" applyFill="1" applyBorder="1" applyAlignment="1">
      <alignment horizontal="right" vertical="center"/>
    </xf>
    <xf numFmtId="0" fontId="22" fillId="2" borderId="3" xfId="568" applyFont="1" applyFill="1" applyBorder="1" applyAlignment="1">
      <alignment vertical="center"/>
    </xf>
    <xf numFmtId="0" fontId="26" fillId="2" borderId="3" xfId="568" applyFont="1" applyFill="1" applyBorder="1" applyAlignment="1">
      <alignment vertical="center"/>
    </xf>
    <xf numFmtId="0" fontId="26" fillId="2" borderId="3" xfId="568" applyNumberFormat="1" applyFont="1" applyFill="1" applyBorder="1" applyAlignment="1">
      <alignment horizontal="center" vertical="center"/>
    </xf>
    <xf numFmtId="0" fontId="26" fillId="2" borderId="3" xfId="568" applyNumberFormat="1" applyFont="1" applyFill="1" applyBorder="1" applyAlignment="1">
      <alignment vertical="center"/>
    </xf>
    <xf numFmtId="0" fontId="22" fillId="2" borderId="3" xfId="568" applyNumberFormat="1" applyFont="1" applyFill="1" applyBorder="1" applyAlignment="1">
      <alignment vertical="center"/>
    </xf>
    <xf numFmtId="0" fontId="22" fillId="2" borderId="7" xfId="568" applyFont="1" applyFill="1" applyBorder="1" applyAlignment="1">
      <alignment vertical="center"/>
    </xf>
    <xf numFmtId="0" fontId="47" fillId="2" borderId="0" xfId="568" applyNumberFormat="1" applyFont="1" applyFill="1" applyBorder="1" applyAlignment="1">
      <alignment horizontal="right" vertical="center"/>
    </xf>
    <xf numFmtId="0" fontId="50" fillId="2" borderId="0" xfId="568" applyNumberFormat="1" applyFont="1" applyFill="1" applyBorder="1" applyAlignment="1">
      <alignment horizontal="right" vertical="center"/>
    </xf>
    <xf numFmtId="0" fontId="21" fillId="2" borderId="0" xfId="128" applyFont="1" applyFill="1" applyAlignment="1"/>
    <xf numFmtId="0" fontId="14" fillId="2" borderId="0" xfId="101" applyFont="1" applyFill="1" applyAlignment="1">
      <alignment horizontal="center"/>
    </xf>
    <xf numFmtId="3" fontId="11" fillId="2" borderId="0" xfId="363" quotePrefix="1" applyNumberFormat="1" applyFont="1" applyFill="1" applyBorder="1" applyAlignment="1" applyProtection="1">
      <alignment horizontal="right" vertical="center"/>
    </xf>
    <xf numFmtId="3" fontId="16" fillId="2" borderId="0" xfId="128" applyNumberFormat="1" applyFont="1" applyFill="1" applyBorder="1" applyAlignment="1">
      <alignment horizontal="center" vertical="center"/>
    </xf>
    <xf numFmtId="3" fontId="22" fillId="2" borderId="0" xfId="128" applyNumberFormat="1" applyFont="1" applyFill="1" applyBorder="1" applyAlignment="1">
      <alignment horizontal="right" vertical="center"/>
    </xf>
    <xf numFmtId="3" fontId="11" fillId="2" borderId="0" xfId="128" applyNumberFormat="1" applyFont="1" applyFill="1" applyBorder="1" applyAlignment="1">
      <alignment horizontal="center" vertical="center"/>
    </xf>
    <xf numFmtId="171" fontId="21" fillId="2" borderId="0" xfId="571" applyNumberFormat="1" applyFont="1" applyFill="1"/>
    <xf numFmtId="171" fontId="21" fillId="2" borderId="0" xfId="571" applyNumberFormat="1" applyFont="1" applyFill="1" applyAlignment="1">
      <alignment horizontal="center"/>
    </xf>
    <xf numFmtId="171" fontId="21" fillId="2" borderId="0" xfId="571" applyNumberFormat="1" applyFont="1" applyFill="1" applyAlignment="1">
      <alignment horizontal="right"/>
    </xf>
    <xf numFmtId="0" fontId="21" fillId="2" borderId="0" xfId="572" applyFont="1" applyFill="1" applyAlignment="1">
      <alignment vertical="center"/>
    </xf>
    <xf numFmtId="0" fontId="27" fillId="2" borderId="0" xfId="572" applyFont="1" applyFill="1" applyAlignment="1">
      <alignment vertical="top"/>
    </xf>
    <xf numFmtId="0" fontId="22" fillId="2" borderId="0" xfId="572" applyFont="1" applyFill="1" applyAlignment="1">
      <alignment vertical="center"/>
    </xf>
    <xf numFmtId="0" fontId="22" fillId="2" borderId="5" xfId="572" applyFont="1" applyFill="1" applyBorder="1" applyAlignment="1">
      <alignment vertical="center"/>
    </xf>
    <xf numFmtId="0" fontId="22" fillId="2" borderId="5" xfId="572" applyFont="1" applyFill="1" applyBorder="1" applyAlignment="1">
      <alignment horizontal="center" vertical="center"/>
    </xf>
    <xf numFmtId="0" fontId="16" fillId="3" borderId="1" xfId="572" applyFont="1" applyFill="1" applyBorder="1" applyAlignment="1">
      <alignment vertical="center" wrapText="1"/>
    </xf>
    <xf numFmtId="0" fontId="16" fillId="3" borderId="0" xfId="572" applyFont="1" applyFill="1" applyBorder="1" applyAlignment="1">
      <alignment vertical="center" wrapText="1"/>
    </xf>
    <xf numFmtId="0" fontId="16" fillId="3" borderId="0" xfId="571" applyNumberFormat="1" applyFont="1" applyFill="1" applyBorder="1" applyAlignment="1">
      <alignment horizontal="left" vertical="center" wrapText="1"/>
    </xf>
    <xf numFmtId="0" fontId="16" fillId="3" borderId="0" xfId="571" applyNumberFormat="1" applyFont="1" applyFill="1" applyBorder="1" applyAlignment="1">
      <alignment horizontal="center" vertical="center" wrapText="1"/>
    </xf>
    <xf numFmtId="0" fontId="26" fillId="3" borderId="0" xfId="571" applyNumberFormat="1" applyFont="1" applyFill="1" applyBorder="1" applyAlignment="1">
      <alignment horizontal="right" vertical="center"/>
    </xf>
    <xf numFmtId="0" fontId="21" fillId="2" borderId="0" xfId="571" applyNumberFormat="1" applyFont="1" applyFill="1"/>
    <xf numFmtId="0" fontId="17" fillId="3" borderId="0" xfId="572" applyFont="1" applyFill="1" applyBorder="1" applyAlignment="1">
      <alignment vertical="top"/>
    </xf>
    <xf numFmtId="0" fontId="16" fillId="3" borderId="0" xfId="572" applyFont="1" applyFill="1" applyBorder="1" applyAlignment="1"/>
    <xf numFmtId="0" fontId="16" fillId="3" borderId="0" xfId="571" applyNumberFormat="1" applyFont="1" applyFill="1" applyBorder="1" applyAlignment="1">
      <alignment horizontal="left" wrapText="1"/>
    </xf>
    <xf numFmtId="0" fontId="26" fillId="3" borderId="0" xfId="571" applyNumberFormat="1" applyFont="1" applyFill="1" applyBorder="1" applyAlignment="1">
      <alignment horizontal="center" wrapText="1"/>
    </xf>
    <xf numFmtId="0" fontId="28" fillId="3" borderId="0" xfId="571" applyNumberFormat="1" applyFont="1" applyFill="1" applyBorder="1" applyAlignment="1">
      <alignment horizontal="center" vertical="top" wrapText="1"/>
    </xf>
    <xf numFmtId="0" fontId="26" fillId="3" borderId="0" xfId="571" applyNumberFormat="1" applyFont="1" applyFill="1" applyBorder="1" applyAlignment="1">
      <alignment horizontal="right" wrapText="1"/>
    </xf>
    <xf numFmtId="0" fontId="28" fillId="3" borderId="0" xfId="571" applyNumberFormat="1" applyFont="1" applyFill="1" applyBorder="1" applyAlignment="1">
      <alignment horizontal="right" vertical="top" wrapText="1"/>
    </xf>
    <xf numFmtId="0" fontId="17" fillId="3" borderId="0" xfId="571" applyNumberFormat="1" applyFont="1" applyFill="1" applyBorder="1" applyAlignment="1">
      <alignment horizontal="left" vertical="center" wrapText="1"/>
    </xf>
    <xf numFmtId="0" fontId="28" fillId="3" borderId="0" xfId="571" applyNumberFormat="1" applyFont="1" applyFill="1" applyBorder="1" applyAlignment="1">
      <alignment horizontal="right" vertical="top"/>
    </xf>
    <xf numFmtId="0" fontId="17" fillId="3" borderId="2" xfId="572" applyFont="1" applyFill="1" applyBorder="1" applyAlignment="1">
      <alignment vertical="top"/>
    </xf>
    <xf numFmtId="0" fontId="16" fillId="3" borderId="2" xfId="571" applyNumberFormat="1" applyFont="1" applyFill="1" applyBorder="1" applyAlignment="1">
      <alignment horizontal="left" vertical="center" wrapText="1"/>
    </xf>
    <xf numFmtId="0" fontId="16" fillId="3" borderId="2" xfId="571" applyNumberFormat="1" applyFont="1" applyFill="1" applyBorder="1" applyAlignment="1">
      <alignment horizontal="center" vertical="center" wrapText="1"/>
    </xf>
    <xf numFmtId="0" fontId="28" fillId="3" borderId="2" xfId="571" applyNumberFormat="1" applyFont="1" applyFill="1" applyBorder="1" applyAlignment="1">
      <alignment horizontal="right" vertical="top" wrapText="1"/>
    </xf>
    <xf numFmtId="0" fontId="16" fillId="3" borderId="2" xfId="571" applyNumberFormat="1" applyFont="1" applyFill="1" applyBorder="1" applyAlignment="1">
      <alignment horizontal="right" vertical="center" wrapText="1"/>
    </xf>
    <xf numFmtId="0" fontId="58" fillId="2" borderId="0" xfId="572" applyFont="1" applyFill="1" applyBorder="1" applyAlignment="1">
      <alignment vertical="center"/>
    </xf>
    <xf numFmtId="0" fontId="58" fillId="2" borderId="0" xfId="572" applyFont="1" applyFill="1" applyBorder="1" applyAlignment="1">
      <alignment horizontal="center" vertical="center"/>
    </xf>
    <xf numFmtId="3" fontId="58" fillId="2" borderId="0" xfId="572" applyNumberFormat="1" applyFont="1" applyFill="1" applyBorder="1" applyAlignment="1">
      <alignment horizontal="right" vertical="center"/>
    </xf>
    <xf numFmtId="0" fontId="58" fillId="2" borderId="0" xfId="572" applyFont="1" applyFill="1" applyBorder="1" applyAlignment="1">
      <alignment horizontal="right" vertical="center"/>
    </xf>
    <xf numFmtId="171" fontId="22" fillId="2" borderId="0" xfId="571" applyNumberFormat="1" applyFont="1" applyFill="1"/>
    <xf numFmtId="0" fontId="16" fillId="2" borderId="0" xfId="572" applyFont="1" applyFill="1" applyBorder="1" applyAlignment="1">
      <alignment vertical="center"/>
    </xf>
    <xf numFmtId="0" fontId="16" fillId="2" borderId="0" xfId="572" applyFont="1" applyFill="1" applyBorder="1" applyAlignment="1">
      <alignment horizontal="center" vertical="center"/>
    </xf>
    <xf numFmtId="3" fontId="16" fillId="2" borderId="0" xfId="572" applyNumberFormat="1" applyFont="1" applyFill="1" applyBorder="1" applyAlignment="1">
      <alignment horizontal="right" vertical="center"/>
    </xf>
    <xf numFmtId="0" fontId="16" fillId="2" borderId="0" xfId="572" applyFont="1" applyFill="1" applyBorder="1" applyAlignment="1">
      <alignment horizontal="right" vertical="center"/>
    </xf>
    <xf numFmtId="0" fontId="11" fillId="2" borderId="0" xfId="572" applyFont="1" applyFill="1" applyBorder="1" applyAlignment="1">
      <alignment horizontal="center" vertical="center"/>
    </xf>
    <xf numFmtId="3" fontId="22" fillId="2" borderId="0" xfId="572" applyNumberFormat="1" applyFont="1" applyFill="1" applyBorder="1" applyAlignment="1">
      <alignment horizontal="right" vertical="center"/>
    </xf>
    <xf numFmtId="3" fontId="11" fillId="2" borderId="0" xfId="572" applyNumberFormat="1" applyFont="1" applyFill="1" applyBorder="1" applyAlignment="1">
      <alignment horizontal="right" vertical="center"/>
    </xf>
    <xf numFmtId="0" fontId="11" fillId="2" borderId="0" xfId="572" applyFont="1" applyFill="1" applyBorder="1" applyAlignment="1">
      <alignment horizontal="right" vertical="center"/>
    </xf>
    <xf numFmtId="3" fontId="16" fillId="2" borderId="0" xfId="572" applyNumberFormat="1" applyFont="1" applyFill="1" applyBorder="1" applyAlignment="1">
      <alignment vertical="center"/>
    </xf>
    <xf numFmtId="0" fontId="16" fillId="2" borderId="0" xfId="572" applyFont="1" applyFill="1" applyBorder="1" applyAlignment="1">
      <alignment horizontal="left" vertical="center"/>
    </xf>
    <xf numFmtId="0" fontId="11" fillId="2" borderId="0" xfId="572" applyFont="1" applyFill="1" applyBorder="1" applyAlignment="1">
      <alignment vertical="center"/>
    </xf>
    <xf numFmtId="3" fontId="11" fillId="2" borderId="0" xfId="572" applyNumberFormat="1" applyFont="1" applyFill="1" applyBorder="1" applyAlignment="1">
      <alignment vertical="center"/>
    </xf>
    <xf numFmtId="0" fontId="11" fillId="2" borderId="0" xfId="572" applyFont="1" applyFill="1" applyBorder="1" applyAlignment="1">
      <alignment horizontal="left" vertical="center"/>
    </xf>
    <xf numFmtId="171" fontId="11" fillId="2" borderId="0" xfId="571" applyNumberFormat="1" applyFont="1" applyFill="1" applyBorder="1" applyAlignment="1">
      <alignment horizontal="left" vertical="center"/>
    </xf>
    <xf numFmtId="3" fontId="11" fillId="2" borderId="0" xfId="571" applyNumberFormat="1" applyFont="1" applyFill="1" applyBorder="1" applyAlignment="1">
      <alignment vertical="center"/>
    </xf>
    <xf numFmtId="0" fontId="46" fillId="2" borderId="0" xfId="572" applyFont="1" applyFill="1" applyBorder="1" applyAlignment="1">
      <alignment vertical="center"/>
    </xf>
    <xf numFmtId="171" fontId="22" fillId="2" borderId="0" xfId="571" applyNumberFormat="1" applyFont="1" applyFill="1" applyAlignment="1">
      <alignment horizontal="right"/>
    </xf>
    <xf numFmtId="171" fontId="22" fillId="2" borderId="0" xfId="571" applyNumberFormat="1" applyFont="1" applyFill="1" applyBorder="1"/>
    <xf numFmtId="0" fontId="11" fillId="2" borderId="3" xfId="572" applyFont="1" applyFill="1" applyBorder="1" applyAlignment="1">
      <alignment horizontal="left" indent="1"/>
    </xf>
    <xf numFmtId="171" fontId="11" fillId="2" borderId="3" xfId="571" applyNumberFormat="1" applyFont="1" applyFill="1" applyBorder="1" applyAlignment="1">
      <alignment horizontal="left" vertical="center"/>
    </xf>
    <xf numFmtId="171" fontId="11" fillId="2" borderId="3" xfId="571" applyNumberFormat="1" applyFont="1" applyFill="1" applyBorder="1" applyAlignment="1">
      <alignment horizontal="center" vertical="center"/>
    </xf>
    <xf numFmtId="0" fontId="23" fillId="2" borderId="6" xfId="571" applyNumberFormat="1" applyFont="1" applyFill="1" applyBorder="1"/>
    <xf numFmtId="0" fontId="23" fillId="2" borderId="0" xfId="571" applyNumberFormat="1" applyFont="1" applyFill="1"/>
    <xf numFmtId="0" fontId="23" fillId="2" borderId="0" xfId="571" applyNumberFormat="1" applyFont="1" applyFill="1" applyAlignment="1">
      <alignment horizontal="center"/>
    </xf>
    <xf numFmtId="0" fontId="23" fillId="2" borderId="0" xfId="571" applyNumberFormat="1" applyFont="1" applyFill="1" applyAlignment="1">
      <alignment horizontal="right"/>
    </xf>
    <xf numFmtId="0" fontId="23" fillId="2" borderId="0" xfId="571" applyNumberFormat="1" applyFont="1" applyFill="1" applyBorder="1" applyAlignment="1">
      <alignment horizontal="right"/>
    </xf>
    <xf numFmtId="0" fontId="47" fillId="2" borderId="0" xfId="572" applyFont="1" applyFill="1" applyAlignment="1">
      <alignment horizontal="right"/>
    </xf>
    <xf numFmtId="0" fontId="50" fillId="2" borderId="0" xfId="572" applyFont="1" applyFill="1" applyAlignment="1">
      <alignment horizontal="right" vertical="top"/>
    </xf>
    <xf numFmtId="0" fontId="50" fillId="2" borderId="0" xfId="571" applyNumberFormat="1" applyFont="1" applyFill="1" applyAlignment="1">
      <alignment horizontal="left" vertical="top" indent="1"/>
    </xf>
    <xf numFmtId="0" fontId="47" fillId="2" borderId="0" xfId="572" applyFont="1" applyFill="1" applyAlignment="1">
      <alignment horizontal="left"/>
    </xf>
    <xf numFmtId="0" fontId="50" fillId="2" borderId="0" xfId="571" applyNumberFormat="1" applyFont="1" applyFill="1" applyAlignment="1">
      <alignment horizontal="center" vertical="top"/>
    </xf>
    <xf numFmtId="0" fontId="50" fillId="2" borderId="0" xfId="571" applyNumberFormat="1" applyFont="1" applyFill="1" applyBorder="1" applyAlignment="1">
      <alignment horizontal="left" vertical="top" indent="1"/>
    </xf>
    <xf numFmtId="171" fontId="23" fillId="2" borderId="0" xfId="571" applyNumberFormat="1" applyFont="1" applyFill="1" applyAlignment="1">
      <alignment vertical="top"/>
    </xf>
    <xf numFmtId="0" fontId="50" fillId="2" borderId="0" xfId="572" applyFont="1" applyFill="1" applyAlignment="1">
      <alignment horizontal="left" vertical="top"/>
    </xf>
    <xf numFmtId="0" fontId="50" fillId="2" borderId="0" xfId="571" applyNumberFormat="1" applyFont="1" applyFill="1" applyAlignment="1">
      <alignment vertical="top"/>
    </xf>
    <xf numFmtId="0" fontId="23" fillId="2" borderId="0" xfId="571" applyNumberFormat="1" applyFont="1" applyFill="1" applyBorder="1" applyAlignment="1">
      <alignment horizontal="right" vertical="top"/>
    </xf>
    <xf numFmtId="171" fontId="50" fillId="2" borderId="0" xfId="571" applyNumberFormat="1" applyFont="1" applyFill="1"/>
    <xf numFmtId="171" fontId="50" fillId="2" borderId="0" xfId="571" applyNumberFormat="1" applyFont="1" applyFill="1" applyAlignment="1">
      <alignment horizontal="center"/>
    </xf>
    <xf numFmtId="171" fontId="23" fillId="2" borderId="0" xfId="571" applyNumberFormat="1" applyFont="1" applyFill="1" applyBorder="1" applyAlignment="1">
      <alignment horizontal="right"/>
    </xf>
    <xf numFmtId="0" fontId="26" fillId="2" borderId="0" xfId="572" applyFont="1" applyFill="1"/>
    <xf numFmtId="166" fontId="13" fillId="2" borderId="0" xfId="110" applyNumberFormat="1" applyFont="1" applyFill="1"/>
    <xf numFmtId="166" fontId="14" fillId="2" borderId="0" xfId="110" applyNumberFormat="1" applyFont="1" applyFill="1" applyAlignment="1">
      <alignment horizontal="right"/>
    </xf>
    <xf numFmtId="166" fontId="14" fillId="2" borderId="0" xfId="110" applyNumberFormat="1" applyFont="1" applyFill="1" applyAlignment="1">
      <alignment horizontal="left"/>
    </xf>
    <xf numFmtId="166" fontId="13" fillId="2" borderId="0" xfId="110" applyNumberFormat="1" applyFont="1" applyFill="1" applyAlignment="1">
      <alignment horizontal="right"/>
    </xf>
    <xf numFmtId="166" fontId="14" fillId="2" borderId="0" xfId="110" applyNumberFormat="1" applyFont="1" applyFill="1" applyAlignment="1">
      <alignment horizontal="left" vertical="top"/>
    </xf>
    <xf numFmtId="166" fontId="15" fillId="2" borderId="0" xfId="110" applyNumberFormat="1" applyFont="1" applyFill="1" applyAlignment="1">
      <alignment horizontal="right"/>
    </xf>
    <xf numFmtId="166" fontId="15" fillId="2" borderId="0" xfId="110" applyNumberFormat="1" applyFont="1" applyFill="1" applyAlignment="1">
      <alignment horizontal="left"/>
    </xf>
    <xf numFmtId="166" fontId="15" fillId="2" borderId="0" xfId="110" applyNumberFormat="1" applyFont="1" applyFill="1" applyAlignment="1">
      <alignment horizontal="left" vertical="top"/>
    </xf>
    <xf numFmtId="166" fontId="15" fillId="2" borderId="0" xfId="110" applyNumberFormat="1" applyFont="1" applyFill="1"/>
    <xf numFmtId="166" fontId="16" fillId="2" borderId="0" xfId="106" applyNumberFormat="1" applyFont="1" applyFill="1" applyBorder="1" applyAlignment="1">
      <alignment horizontal="right"/>
    </xf>
    <xf numFmtId="166" fontId="17" fillId="2" borderId="0" xfId="106" applyNumberFormat="1" applyFont="1" applyFill="1" applyBorder="1" applyAlignment="1">
      <alignment horizontal="right"/>
    </xf>
    <xf numFmtId="166" fontId="12" fillId="2" borderId="0" xfId="71" applyNumberFormat="1" applyFont="1" applyFill="1" applyBorder="1"/>
    <xf numFmtId="166" fontId="19" fillId="2" borderId="0" xfId="105" applyNumberFormat="1" applyFont="1" applyFill="1" applyAlignment="1">
      <alignment horizontal="left"/>
    </xf>
    <xf numFmtId="37" fontId="12" fillId="2" borderId="0" xfId="71" applyNumberFormat="1" applyFont="1" applyFill="1" applyBorder="1" applyProtection="1"/>
    <xf numFmtId="166" fontId="12" fillId="2" borderId="0" xfId="110" applyNumberFormat="1" applyFont="1" applyFill="1" applyBorder="1"/>
    <xf numFmtId="166" fontId="18" fillId="2" borderId="0" xfId="106" applyNumberFormat="1" applyFont="1" applyFill="1" applyBorder="1" applyAlignment="1">
      <alignment horizontal="left"/>
    </xf>
    <xf numFmtId="166" fontId="12" fillId="2" borderId="0" xfId="110" applyNumberFormat="1" applyFont="1" applyFill="1"/>
    <xf numFmtId="166" fontId="19" fillId="2" borderId="0" xfId="71" applyNumberFormat="1" applyFont="1" applyFill="1" applyBorder="1" applyAlignment="1">
      <alignment horizontal="left" vertical="top"/>
    </xf>
    <xf numFmtId="166" fontId="13" fillId="2" borderId="0" xfId="119" applyNumberFormat="1" applyFont="1" applyFill="1"/>
    <xf numFmtId="166" fontId="13" fillId="2" borderId="0" xfId="119" applyNumberFormat="1" applyFont="1" applyFill="1" applyAlignment="1">
      <alignment horizontal="center"/>
    </xf>
    <xf numFmtId="166" fontId="13" fillId="2" borderId="0" xfId="119" applyNumberFormat="1" applyFont="1" applyFill="1" applyBorder="1"/>
    <xf numFmtId="166" fontId="13" fillId="2" borderId="0" xfId="119" applyNumberFormat="1" applyFont="1" applyFill="1" applyBorder="1" applyAlignment="1">
      <alignment horizontal="right"/>
    </xf>
    <xf numFmtId="166" fontId="14" fillId="2" borderId="0" xfId="119" applyNumberFormat="1" applyFont="1" applyFill="1" applyAlignment="1">
      <alignment horizontal="right"/>
    </xf>
    <xf numFmtId="166" fontId="14" fillId="2" borderId="0" xfId="119" applyNumberFormat="1" applyFont="1" applyFill="1" applyAlignment="1">
      <alignment horizontal="left"/>
    </xf>
    <xf numFmtId="166" fontId="14" fillId="2" borderId="0" xfId="119" applyNumberFormat="1" applyFont="1" applyFill="1" applyAlignment="1">
      <alignment horizontal="center"/>
    </xf>
    <xf numFmtId="166" fontId="13" fillId="2" borderId="0" xfId="119" applyNumberFormat="1" applyFont="1" applyFill="1" applyAlignment="1">
      <alignment horizontal="right"/>
    </xf>
    <xf numFmtId="166" fontId="15" fillId="2" borderId="0" xfId="119" applyNumberFormat="1" applyFont="1" applyFill="1" applyAlignment="1">
      <alignment horizontal="right"/>
    </xf>
    <xf numFmtId="166" fontId="15" fillId="2" borderId="0" xfId="119" applyNumberFormat="1" applyFont="1" applyFill="1" applyAlignment="1">
      <alignment horizontal="left"/>
    </xf>
    <xf numFmtId="166" fontId="15" fillId="2" borderId="0" xfId="119" applyNumberFormat="1" applyFont="1" applyFill="1" applyAlignment="1">
      <alignment horizontal="center"/>
    </xf>
    <xf numFmtId="166" fontId="13" fillId="2" borderId="1" xfId="119" applyNumberFormat="1" applyFont="1" applyFill="1" applyBorder="1"/>
    <xf numFmtId="166" fontId="14" fillId="2" borderId="1" xfId="119" applyNumberFormat="1" applyFont="1" applyFill="1" applyBorder="1" applyAlignment="1">
      <alignment horizontal="left"/>
    </xf>
    <xf numFmtId="166" fontId="14" fillId="2" borderId="1" xfId="119" applyNumberFormat="1" applyFont="1" applyFill="1" applyBorder="1" applyAlignment="1">
      <alignment horizontal="center" vertical="center"/>
    </xf>
    <xf numFmtId="166" fontId="15" fillId="2" borderId="1" xfId="119" applyNumberFormat="1" applyFont="1" applyFill="1" applyBorder="1"/>
    <xf numFmtId="166" fontId="13" fillId="2" borderId="1" xfId="119" applyNumberFormat="1" applyFont="1" applyFill="1" applyBorder="1" applyAlignment="1">
      <alignment horizontal="right"/>
    </xf>
    <xf numFmtId="166" fontId="11" fillId="2" borderId="0" xfId="119" applyNumberFormat="1" applyFont="1" applyFill="1" applyBorder="1"/>
    <xf numFmtId="166" fontId="16" fillId="2" borderId="0" xfId="119" applyNumberFormat="1" applyFont="1" applyFill="1" applyBorder="1" applyAlignment="1">
      <alignment horizontal="left"/>
    </xf>
    <xf numFmtId="166" fontId="16" fillId="2" borderId="0" xfId="119" applyNumberFormat="1" applyFont="1" applyFill="1" applyBorder="1"/>
    <xf numFmtId="166" fontId="16" fillId="2" borderId="0" xfId="119" applyNumberFormat="1" applyFont="1" applyFill="1" applyBorder="1" applyAlignment="1">
      <alignment horizontal="center" vertical="center"/>
    </xf>
    <xf numFmtId="166" fontId="11" fillId="2" borderId="0" xfId="119" applyNumberFormat="1" applyFont="1" applyFill="1" applyBorder="1" applyAlignment="1">
      <alignment horizontal="right"/>
    </xf>
    <xf numFmtId="166" fontId="11" fillId="2" borderId="0" xfId="119" applyNumberFormat="1" applyFont="1" applyFill="1"/>
    <xf numFmtId="166" fontId="17" fillId="2" borderId="0" xfId="71" applyNumberFormat="1" applyFont="1" applyFill="1" applyBorder="1" applyAlignment="1">
      <alignment horizontal="left"/>
    </xf>
    <xf numFmtId="166" fontId="17" fillId="2" borderId="0" xfId="119" applyNumberFormat="1" applyFont="1" applyFill="1" applyBorder="1"/>
    <xf numFmtId="166" fontId="17" fillId="2" borderId="0" xfId="119" applyNumberFormat="1" applyFont="1" applyFill="1" applyBorder="1" applyAlignment="1">
      <alignment horizontal="center" vertical="center"/>
    </xf>
    <xf numFmtId="166" fontId="13" fillId="2" borderId="2" xfId="119" applyNumberFormat="1" applyFont="1" applyFill="1" applyBorder="1"/>
    <xf numFmtId="166" fontId="14" fillId="2" borderId="2" xfId="119" applyNumberFormat="1" applyFont="1" applyFill="1" applyBorder="1" applyAlignment="1">
      <alignment horizontal="center" vertical="center"/>
    </xf>
    <xf numFmtId="166" fontId="13" fillId="2" borderId="2" xfId="119" applyNumberFormat="1" applyFont="1" applyFill="1" applyBorder="1" applyAlignment="1">
      <alignment horizontal="right" indent="8"/>
    </xf>
    <xf numFmtId="166" fontId="13" fillId="2" borderId="4" xfId="119" applyNumberFormat="1" applyFont="1" applyFill="1" applyBorder="1"/>
    <xf numFmtId="166" fontId="13" fillId="2" borderId="4" xfId="119" applyNumberFormat="1" applyFont="1" applyFill="1" applyBorder="1" applyAlignment="1">
      <alignment horizontal="center"/>
    </xf>
    <xf numFmtId="166" fontId="13" fillId="2" borderId="4" xfId="119" applyNumberFormat="1" applyFont="1" applyFill="1" applyBorder="1" applyAlignment="1">
      <alignment horizontal="right" indent="8"/>
    </xf>
    <xf numFmtId="166" fontId="16" fillId="2" borderId="0" xfId="71" applyNumberFormat="1" applyFont="1" applyFill="1" applyBorder="1" applyAlignment="1">
      <alignment horizontal="center"/>
    </xf>
    <xf numFmtId="3" fontId="16" fillId="2" borderId="0" xfId="47" applyNumberFormat="1" applyFont="1" applyFill="1" applyBorder="1" applyAlignment="1">
      <alignment horizontal="right"/>
    </xf>
    <xf numFmtId="3" fontId="16" fillId="2" borderId="0" xfId="119" applyNumberFormat="1" applyFont="1" applyFill="1" applyBorder="1" applyAlignment="1">
      <alignment horizontal="right" indent="8"/>
    </xf>
    <xf numFmtId="166" fontId="17" fillId="2" borderId="0" xfId="119" applyNumberFormat="1" applyFont="1" applyFill="1" applyBorder="1" applyAlignment="1">
      <alignment horizontal="left"/>
    </xf>
    <xf numFmtId="166" fontId="11" fillId="2" borderId="0" xfId="119" applyNumberFormat="1" applyFont="1" applyFill="1" applyBorder="1" applyAlignment="1">
      <alignment horizontal="right" indent="8"/>
    </xf>
    <xf numFmtId="166" fontId="11" fillId="2" borderId="0" xfId="71" applyNumberFormat="1" applyFont="1" applyFill="1" applyBorder="1" applyAlignment="1">
      <alignment horizontal="center"/>
    </xf>
    <xf numFmtId="3" fontId="11" fillId="2" borderId="0" xfId="119" applyNumberFormat="1" applyFont="1" applyFill="1" applyBorder="1" applyAlignment="1">
      <alignment horizontal="right"/>
    </xf>
    <xf numFmtId="3" fontId="11" fillId="2" borderId="0" xfId="119" applyNumberFormat="1" applyFont="1" applyFill="1" applyBorder="1" applyAlignment="1">
      <alignment horizontal="right" indent="8"/>
    </xf>
    <xf numFmtId="166" fontId="17" fillId="2" borderId="0" xfId="119" applyNumberFormat="1" applyFont="1" applyFill="1" applyBorder="1" applyAlignment="1">
      <alignment horizontal="left" vertical="top"/>
    </xf>
    <xf numFmtId="166" fontId="11" fillId="2" borderId="0" xfId="119" applyNumberFormat="1" applyFont="1" applyFill="1" applyBorder="1" applyAlignment="1">
      <alignment horizontal="left"/>
    </xf>
    <xf numFmtId="3" fontId="16" fillId="2" borderId="0" xfId="119" applyNumberFormat="1" applyFont="1" applyFill="1" applyBorder="1" applyAlignment="1" applyProtection="1">
      <alignment horizontal="right"/>
    </xf>
    <xf numFmtId="166" fontId="21" fillId="2" borderId="3" xfId="119" applyNumberFormat="1" applyFont="1" applyFill="1" applyBorder="1"/>
    <xf numFmtId="166" fontId="22" fillId="2" borderId="3" xfId="119" applyNumberFormat="1" applyFont="1" applyFill="1" applyBorder="1"/>
    <xf numFmtId="166" fontId="22" fillId="2" borderId="3" xfId="119" applyNumberFormat="1" applyFont="1" applyFill="1" applyBorder="1" applyAlignment="1">
      <alignment horizontal="center"/>
    </xf>
    <xf numFmtId="166" fontId="22" fillId="2" borderId="3" xfId="119" applyNumberFormat="1" applyFont="1" applyFill="1" applyBorder="1" applyAlignment="1">
      <alignment horizontal="right"/>
    </xf>
    <xf numFmtId="166" fontId="20" fillId="2" borderId="0" xfId="71" applyNumberFormat="1" applyFont="1" applyFill="1" applyBorder="1"/>
    <xf numFmtId="166" fontId="11" fillId="2" borderId="0" xfId="71" applyNumberFormat="1" applyFont="1" applyFill="1" applyBorder="1"/>
    <xf numFmtId="166" fontId="11" fillId="2" borderId="0" xfId="71" applyNumberFormat="1" applyFont="1" applyFill="1" applyBorder="1" applyAlignment="1">
      <alignment horizontal="right"/>
    </xf>
    <xf numFmtId="2" fontId="17" fillId="2" borderId="0" xfId="71" applyNumberFormat="1" applyFont="1" applyFill="1" applyAlignment="1">
      <alignment horizontal="left"/>
    </xf>
    <xf numFmtId="2" fontId="17" fillId="2" borderId="0" xfId="71" applyNumberFormat="1" applyFont="1" applyFill="1" applyBorder="1" applyAlignment="1">
      <alignment horizontal="right"/>
    </xf>
    <xf numFmtId="2" fontId="17" fillId="2" borderId="0" xfId="71" applyNumberFormat="1" applyFont="1" applyFill="1" applyBorder="1" applyAlignment="1"/>
    <xf numFmtId="37" fontId="20" fillId="2" borderId="0" xfId="71" applyNumberFormat="1" applyFont="1" applyFill="1" applyBorder="1" applyProtection="1"/>
    <xf numFmtId="166" fontId="15" fillId="2" borderId="0" xfId="119" applyNumberFormat="1" applyFont="1" applyFill="1"/>
    <xf numFmtId="37" fontId="13" fillId="2" borderId="0" xfId="119" applyNumberFormat="1" applyFont="1" applyFill="1" applyAlignment="1" applyProtection="1">
      <alignment horizontal="right"/>
    </xf>
    <xf numFmtId="166" fontId="15" fillId="2" borderId="0" xfId="119" applyNumberFormat="1" applyFont="1" applyFill="1" applyBorder="1" applyAlignment="1">
      <alignment horizontal="left"/>
    </xf>
    <xf numFmtId="166" fontId="15" fillId="2" borderId="0" xfId="119" applyNumberFormat="1" applyFont="1" applyFill="1" applyBorder="1" applyAlignment="1">
      <alignment horizontal="center"/>
    </xf>
    <xf numFmtId="166" fontId="13" fillId="2" borderId="0" xfId="71" applyNumberFormat="1" applyFont="1" applyFill="1" applyBorder="1"/>
    <xf numFmtId="166" fontId="14" fillId="2" borderId="0" xfId="71" applyNumberFormat="1" applyFont="1" applyFill="1" applyBorder="1"/>
    <xf numFmtId="166" fontId="14" fillId="2" borderId="0" xfId="71" applyNumberFormat="1" applyFont="1" applyFill="1" applyBorder="1" applyAlignment="1">
      <alignment horizontal="center"/>
    </xf>
    <xf numFmtId="166" fontId="13" fillId="2" borderId="0" xfId="71" applyNumberFormat="1" applyFont="1" applyFill="1" applyBorder="1" applyAlignment="1">
      <alignment horizontal="right"/>
    </xf>
    <xf numFmtId="166" fontId="13" fillId="2" borderId="0" xfId="71" applyNumberFormat="1" applyFont="1" applyFill="1"/>
    <xf numFmtId="166" fontId="14" fillId="2" borderId="0" xfId="71" applyNumberFormat="1" applyFont="1" applyFill="1" applyAlignment="1">
      <alignment horizontal="right"/>
    </xf>
    <xf numFmtId="166" fontId="14" fillId="2" borderId="0" xfId="71" applyNumberFormat="1" applyFont="1" applyFill="1" applyAlignment="1">
      <alignment horizontal="left"/>
    </xf>
    <xf numFmtId="166" fontId="14" fillId="2" borderId="0" xfId="71" applyNumberFormat="1" applyFont="1" applyFill="1" applyAlignment="1">
      <alignment horizontal="center"/>
    </xf>
    <xf numFmtId="166" fontId="15" fillId="2" borderId="0" xfId="71" applyNumberFormat="1" applyFont="1" applyFill="1" applyAlignment="1">
      <alignment horizontal="right"/>
    </xf>
    <xf numFmtId="166" fontId="15" fillId="2" borderId="0" xfId="71" applyNumberFormat="1" applyFont="1" applyFill="1" applyAlignment="1">
      <alignment horizontal="left"/>
    </xf>
    <xf numFmtId="166" fontId="15" fillId="2" borderId="0" xfId="71" applyNumberFormat="1" applyFont="1" applyFill="1" applyAlignment="1">
      <alignment horizontal="center"/>
    </xf>
    <xf numFmtId="166" fontId="13" fillId="2" borderId="0" xfId="71" applyNumberFormat="1" applyFont="1" applyFill="1" applyAlignment="1">
      <alignment horizontal="center"/>
    </xf>
    <xf numFmtId="166" fontId="11" fillId="2" borderId="1" xfId="71" applyNumberFormat="1" applyFont="1" applyFill="1" applyBorder="1"/>
    <xf numFmtId="166" fontId="16" fillId="2" borderId="0" xfId="71" applyNumberFormat="1" applyFont="1" applyFill="1" applyBorder="1" applyAlignment="1">
      <alignment horizontal="left"/>
    </xf>
    <xf numFmtId="166" fontId="17" fillId="2" borderId="0" xfId="71" applyNumberFormat="1" applyFont="1" applyFill="1" applyBorder="1"/>
    <xf numFmtId="166" fontId="16" fillId="2" borderId="0" xfId="71" applyNumberFormat="1" applyFont="1" applyFill="1" applyBorder="1" applyAlignment="1">
      <alignment horizontal="center" vertical="center"/>
    </xf>
    <xf numFmtId="166" fontId="16" fillId="2" borderId="0" xfId="71" applyNumberFormat="1" applyFont="1" applyFill="1" applyBorder="1" applyAlignment="1">
      <alignment horizontal="center"/>
    </xf>
    <xf numFmtId="166" fontId="16" fillId="2" borderId="0" xfId="71" applyNumberFormat="1" applyFont="1" applyFill="1" applyBorder="1" applyAlignment="1"/>
    <xf numFmtId="166" fontId="16" fillId="2" borderId="0" xfId="71" applyNumberFormat="1" applyFont="1" applyFill="1" applyBorder="1"/>
    <xf numFmtId="166" fontId="17" fillId="2" borderId="0" xfId="71" applyNumberFormat="1" applyFont="1" applyFill="1" applyBorder="1" applyAlignment="1">
      <alignment horizontal="center" vertical="center"/>
    </xf>
    <xf numFmtId="166" fontId="17" fillId="2" borderId="0" xfId="71" applyNumberFormat="1" applyFont="1" applyFill="1" applyBorder="1" applyAlignment="1"/>
    <xf numFmtId="166" fontId="16" fillId="2" borderId="0" xfId="71" applyNumberFormat="1" applyFont="1" applyFill="1" applyBorder="1" applyAlignment="1">
      <alignment vertical="center"/>
    </xf>
    <xf numFmtId="166" fontId="16" fillId="2" borderId="0" xfId="71" applyNumberFormat="1" applyFont="1" applyFill="1" applyBorder="1" applyAlignment="1">
      <alignment horizontal="right"/>
    </xf>
    <xf numFmtId="166" fontId="17" fillId="2" borderId="0" xfId="71" applyNumberFormat="1" applyFont="1" applyFill="1" applyBorder="1" applyAlignment="1">
      <alignment horizontal="right" vertical="top"/>
    </xf>
    <xf numFmtId="166" fontId="16" fillId="2" borderId="0" xfId="71" applyNumberFormat="1" applyFont="1" applyFill="1" applyBorder="1" applyAlignment="1">
      <alignment horizontal="right" indent="4"/>
    </xf>
    <xf numFmtId="166" fontId="13" fillId="2" borderId="2" xfId="71" applyNumberFormat="1" applyFont="1" applyFill="1" applyBorder="1"/>
    <xf numFmtId="166" fontId="14" fillId="2" borderId="2" xfId="71" applyNumberFormat="1" applyFont="1" applyFill="1" applyBorder="1" applyAlignment="1">
      <alignment vertical="center"/>
    </xf>
    <xf numFmtId="166" fontId="13" fillId="2" borderId="2" xfId="71" applyNumberFormat="1" applyFont="1" applyFill="1" applyBorder="1" applyAlignment="1">
      <alignment horizontal="right"/>
    </xf>
    <xf numFmtId="166" fontId="13" fillId="2" borderId="2" xfId="71" applyNumberFormat="1" applyFont="1" applyFill="1" applyBorder="1" applyAlignment="1">
      <alignment horizontal="right" indent="4"/>
    </xf>
    <xf numFmtId="166" fontId="13" fillId="2" borderId="0" xfId="71" applyNumberFormat="1" applyFont="1" applyFill="1" applyBorder="1" applyAlignment="1">
      <alignment horizontal="center"/>
    </xf>
    <xf numFmtId="166" fontId="13" fillId="2" borderId="0" xfId="71" applyNumberFormat="1" applyFont="1" applyFill="1" applyBorder="1" applyAlignment="1">
      <alignment horizontal="right" indent="4"/>
    </xf>
    <xf numFmtId="166" fontId="11" fillId="2" borderId="0" xfId="71" applyNumberFormat="1" applyFont="1" applyFill="1" applyBorder="1" applyAlignment="1">
      <alignment horizontal="right" indent="4"/>
    </xf>
    <xf numFmtId="3" fontId="11" fillId="2" borderId="0" xfId="101" applyNumberFormat="1" applyFont="1" applyFill="1" applyBorder="1" applyAlignment="1">
      <alignment horizontal="right"/>
    </xf>
    <xf numFmtId="170" fontId="11" fillId="2" borderId="0" xfId="101" applyNumberFormat="1" applyFont="1" applyFill="1" applyBorder="1" applyAlignment="1">
      <alignment horizontal="right"/>
    </xf>
    <xf numFmtId="166" fontId="11" fillId="2" borderId="0" xfId="71" applyNumberFormat="1" applyFont="1" applyFill="1" applyBorder="1" applyAlignment="1">
      <alignment horizontal="left"/>
    </xf>
    <xf numFmtId="170" fontId="11" fillId="2" borderId="0" xfId="101" applyNumberFormat="1" applyFont="1" applyFill="1" applyBorder="1" applyAlignment="1">
      <alignment horizontal="right" indent="4"/>
    </xf>
    <xf numFmtId="166" fontId="13" fillId="2" borderId="3" xfId="71" applyNumberFormat="1" applyFont="1" applyFill="1" applyBorder="1"/>
    <xf numFmtId="166" fontId="17" fillId="2" borderId="3" xfId="71" applyNumberFormat="1" applyFont="1" applyFill="1" applyBorder="1"/>
    <xf numFmtId="166" fontId="16" fillId="2" borderId="3" xfId="71" applyNumberFormat="1" applyFont="1" applyFill="1" applyBorder="1"/>
    <xf numFmtId="166" fontId="16" fillId="2" borderId="3" xfId="71" applyNumberFormat="1" applyFont="1" applyFill="1" applyBorder="1" applyAlignment="1">
      <alignment horizontal="center"/>
    </xf>
    <xf numFmtId="166" fontId="11" fillId="2" borderId="3" xfId="71" applyNumberFormat="1" applyFont="1" applyFill="1" applyBorder="1" applyAlignment="1">
      <alignment horizontal="right"/>
    </xf>
    <xf numFmtId="170" fontId="11" fillId="2" borderId="3" xfId="101" applyNumberFormat="1" applyFont="1" applyFill="1" applyBorder="1" applyAlignment="1">
      <alignment horizontal="right"/>
    </xf>
    <xf numFmtId="170" fontId="11" fillId="2" borderId="3" xfId="101" applyNumberFormat="1" applyFont="1" applyFill="1" applyBorder="1" applyAlignment="1">
      <alignment horizontal="right" indent="4"/>
    </xf>
    <xf numFmtId="37" fontId="13" fillId="2" borderId="0" xfId="71" applyNumberFormat="1" applyFont="1" applyFill="1" applyBorder="1" applyProtection="1"/>
    <xf numFmtId="166" fontId="12" fillId="2" borderId="0" xfId="71" applyNumberFormat="1" applyFont="1" applyFill="1" applyBorder="1" applyAlignment="1">
      <alignment horizontal="center"/>
    </xf>
    <xf numFmtId="166" fontId="12" fillId="2" borderId="0" xfId="71" applyNumberFormat="1" applyFont="1" applyFill="1" applyBorder="1" applyAlignment="1">
      <alignment horizontal="right"/>
    </xf>
    <xf numFmtId="166" fontId="12" fillId="2" borderId="0" xfId="71" applyNumberFormat="1" applyFont="1" applyFill="1" applyBorder="1" applyAlignment="1">
      <alignment vertical="top"/>
    </xf>
    <xf numFmtId="166" fontId="12" fillId="2" borderId="0" xfId="71" applyNumberFormat="1" applyFont="1" applyFill="1" applyBorder="1" applyAlignment="1">
      <alignment horizontal="center" vertical="top"/>
    </xf>
    <xf numFmtId="2" fontId="19" fillId="2" borderId="0" xfId="71" applyNumberFormat="1" applyFont="1" applyFill="1" applyBorder="1" applyAlignment="1">
      <alignment horizontal="right" vertical="top"/>
    </xf>
    <xf numFmtId="2" fontId="19" fillId="2" borderId="0" xfId="71" applyNumberFormat="1" applyFont="1" applyFill="1" applyBorder="1" applyAlignment="1">
      <alignment vertical="top"/>
    </xf>
    <xf numFmtId="37" fontId="12" fillId="2" borderId="0" xfId="71" applyNumberFormat="1" applyFont="1" applyFill="1" applyBorder="1" applyAlignment="1" applyProtection="1">
      <alignment vertical="top"/>
    </xf>
    <xf numFmtId="37" fontId="13" fillId="2" borderId="0" xfId="71" applyNumberFormat="1" applyFont="1" applyFill="1" applyBorder="1" applyAlignment="1" applyProtection="1">
      <alignment horizontal="right"/>
    </xf>
    <xf numFmtId="166" fontId="13" fillId="2" borderId="0" xfId="71" applyNumberFormat="1" applyFont="1" applyFill="1" applyAlignment="1">
      <alignment horizontal="right"/>
    </xf>
    <xf numFmtId="0" fontId="24" fillId="2" borderId="0" xfId="102" applyFont="1" applyFill="1"/>
    <xf numFmtId="0" fontId="24" fillId="2" borderId="0" xfId="102" applyFont="1" applyFill="1" applyAlignment="1">
      <alignment horizontal="center"/>
    </xf>
    <xf numFmtId="166" fontId="13" fillId="2" borderId="5" xfId="71" applyNumberFormat="1" applyFont="1" applyFill="1" applyBorder="1"/>
    <xf numFmtId="166" fontId="15" fillId="2" borderId="5" xfId="71" applyNumberFormat="1" applyFont="1" applyFill="1" applyBorder="1" applyAlignment="1">
      <alignment horizontal="right"/>
    </xf>
    <xf numFmtId="166" fontId="15" fillId="2" borderId="5" xfId="71" applyNumberFormat="1" applyFont="1" applyFill="1" applyBorder="1" applyAlignment="1">
      <alignment horizontal="left"/>
    </xf>
    <xf numFmtId="166" fontId="13" fillId="2" borderId="5" xfId="71" applyNumberFormat="1" applyFont="1" applyFill="1" applyBorder="1" applyAlignment="1">
      <alignment horizontal="center"/>
    </xf>
    <xf numFmtId="0" fontId="22" fillId="2" borderId="0" xfId="102" applyFont="1" applyFill="1"/>
    <xf numFmtId="166" fontId="17" fillId="2" borderId="0" xfId="71" applyNumberFormat="1" applyFont="1" applyFill="1" applyBorder="1" applyAlignment="1">
      <alignment horizontal="center"/>
    </xf>
    <xf numFmtId="166" fontId="16" fillId="2" borderId="2" xfId="71" applyNumberFormat="1" applyFont="1" applyFill="1" applyBorder="1" applyAlignment="1">
      <alignment horizontal="center"/>
    </xf>
    <xf numFmtId="166" fontId="16" fillId="2" borderId="4" xfId="71" applyNumberFormat="1" applyFont="1" applyFill="1" applyBorder="1" applyAlignment="1">
      <alignment horizontal="right"/>
    </xf>
    <xf numFmtId="166" fontId="17" fillId="2" borderId="0" xfId="71" applyNumberFormat="1" applyFont="1" applyFill="1" applyBorder="1" applyAlignment="1">
      <alignment horizontal="right"/>
    </xf>
    <xf numFmtId="166" fontId="13" fillId="2" borderId="4" xfId="71" applyNumberFormat="1" applyFont="1" applyFill="1" applyBorder="1"/>
    <xf numFmtId="3" fontId="16" fillId="2" borderId="0" xfId="71" applyNumberFormat="1" applyFont="1" applyFill="1" applyBorder="1" applyAlignment="1">
      <alignment horizontal="right"/>
    </xf>
    <xf numFmtId="3" fontId="16" fillId="2" borderId="0" xfId="47" quotePrefix="1" applyNumberFormat="1" applyFont="1" applyFill="1" applyBorder="1" applyAlignment="1">
      <alignment horizontal="right"/>
    </xf>
    <xf numFmtId="3" fontId="11" fillId="2" borderId="0" xfId="71" applyNumberFormat="1" applyFont="1" applyFill="1" applyBorder="1" applyAlignment="1">
      <alignment horizontal="right"/>
    </xf>
    <xf numFmtId="3" fontId="11" fillId="2" borderId="0" xfId="550" applyNumberFormat="1" applyFont="1" applyFill="1" applyBorder="1" applyAlignment="1">
      <alignment horizontal="right"/>
    </xf>
    <xf numFmtId="3" fontId="11" fillId="2" borderId="0" xfId="550" applyNumberFormat="1" applyFont="1" applyFill="1" applyBorder="1" applyAlignment="1">
      <alignment horizontal="right" vertical="center"/>
    </xf>
    <xf numFmtId="3" fontId="11" fillId="2" borderId="0" xfId="550" quotePrefix="1" applyNumberFormat="1" applyFont="1" applyFill="1" applyBorder="1" applyAlignment="1">
      <alignment horizontal="right"/>
    </xf>
    <xf numFmtId="3" fontId="11" fillId="2" borderId="0" xfId="101" quotePrefix="1" applyNumberFormat="1" applyFont="1" applyFill="1" applyBorder="1" applyAlignment="1">
      <alignment horizontal="right"/>
    </xf>
    <xf numFmtId="3" fontId="22" fillId="2" borderId="0" xfId="102" applyNumberFormat="1" applyFont="1" applyFill="1" applyBorder="1" applyAlignment="1">
      <alignment horizontal="right" vertical="center"/>
    </xf>
    <xf numFmtId="0" fontId="16" fillId="2" borderId="3" xfId="101" applyNumberFormat="1" applyFont="1" applyFill="1" applyBorder="1" applyAlignment="1">
      <alignment horizontal="right"/>
    </xf>
    <xf numFmtId="3" fontId="11" fillId="2" borderId="3" xfId="71" applyNumberFormat="1" applyFont="1" applyFill="1" applyBorder="1" applyProtection="1"/>
    <xf numFmtId="3" fontId="11" fillId="2" borderId="3" xfId="71" applyNumberFormat="1" applyFont="1" applyFill="1" applyBorder="1"/>
    <xf numFmtId="3" fontId="11" fillId="2" borderId="3" xfId="71" applyNumberFormat="1" applyFont="1" applyFill="1" applyBorder="1" applyAlignment="1">
      <alignment horizontal="right"/>
    </xf>
    <xf numFmtId="3" fontId="11" fillId="2" borderId="3" xfId="101" applyNumberFormat="1" applyFont="1" applyFill="1" applyBorder="1" applyAlignment="1">
      <alignment horizontal="right"/>
    </xf>
    <xf numFmtId="166" fontId="18" fillId="2" borderId="0" xfId="71" applyNumberFormat="1" applyFont="1" applyFill="1" applyAlignment="1">
      <alignment horizontal="left"/>
    </xf>
    <xf numFmtId="166" fontId="12" fillId="2" borderId="0" xfId="71" applyNumberFormat="1" applyFont="1" applyFill="1"/>
    <xf numFmtId="0" fontId="23" fillId="2" borderId="0" xfId="102" applyFont="1" applyFill="1"/>
    <xf numFmtId="166" fontId="12" fillId="2" borderId="0" xfId="71" applyNumberFormat="1" applyFont="1" applyFill="1" applyAlignment="1">
      <alignment horizontal="center"/>
    </xf>
    <xf numFmtId="166" fontId="13" fillId="2" borderId="1" xfId="71" applyNumberFormat="1" applyFont="1" applyFill="1" applyBorder="1"/>
    <xf numFmtId="166" fontId="13" fillId="2" borderId="1" xfId="71" applyNumberFormat="1" applyFont="1" applyFill="1" applyBorder="1" applyAlignment="1">
      <alignment horizontal="center"/>
    </xf>
    <xf numFmtId="166" fontId="11" fillId="2" borderId="0" xfId="71" applyNumberFormat="1" applyFont="1" applyFill="1"/>
    <xf numFmtId="166" fontId="14" fillId="2" borderId="2" xfId="71" applyNumberFormat="1" applyFont="1" applyFill="1" applyBorder="1" applyAlignment="1">
      <alignment horizontal="center" vertical="center"/>
    </xf>
    <xf numFmtId="3" fontId="16" fillId="2" borderId="0" xfId="550" applyNumberFormat="1" applyFont="1" applyFill="1" applyBorder="1" applyAlignment="1">
      <alignment horizontal="right"/>
    </xf>
    <xf numFmtId="3" fontId="11" fillId="2" borderId="0" xfId="71" applyNumberFormat="1" applyFont="1" applyFill="1" applyAlignment="1">
      <alignment horizontal="right"/>
    </xf>
    <xf numFmtId="3" fontId="22" fillId="2" borderId="0" xfId="550" applyNumberFormat="1" applyFont="1" applyFill="1" applyBorder="1" applyAlignment="1">
      <alignment horizontal="right" vertical="center"/>
    </xf>
    <xf numFmtId="3" fontId="11" fillId="2" borderId="0" xfId="550" applyNumberFormat="1" applyFont="1" applyFill="1" applyBorder="1" applyAlignment="1" applyProtection="1">
      <alignment horizontal="right"/>
    </xf>
    <xf numFmtId="166" fontId="17" fillId="2" borderId="3" xfId="71" applyNumberFormat="1" applyFont="1" applyFill="1" applyBorder="1" applyAlignment="1">
      <alignment horizontal="left"/>
    </xf>
    <xf numFmtId="166" fontId="11" fillId="2" borderId="3" xfId="71" applyNumberFormat="1" applyFont="1" applyFill="1" applyBorder="1" applyAlignment="1">
      <alignment horizontal="left"/>
    </xf>
    <xf numFmtId="166" fontId="11" fillId="2" borderId="3" xfId="71" applyNumberFormat="1" applyFont="1" applyFill="1" applyBorder="1" applyAlignment="1">
      <alignment horizontal="center"/>
    </xf>
    <xf numFmtId="171" fontId="11" fillId="2" borderId="3" xfId="550" applyNumberFormat="1" applyFont="1" applyFill="1" applyBorder="1"/>
    <xf numFmtId="171" fontId="11" fillId="2" borderId="3" xfId="550" applyNumberFormat="1" applyFont="1" applyFill="1" applyBorder="1" applyAlignment="1">
      <alignment horizontal="right"/>
    </xf>
    <xf numFmtId="171" fontId="11" fillId="2" borderId="3" xfId="550" applyNumberFormat="1" applyFont="1" applyFill="1" applyBorder="1" applyAlignment="1">
      <alignment horizontal="center" vertical="center"/>
    </xf>
    <xf numFmtId="166" fontId="20" fillId="2" borderId="0" xfId="71" applyNumberFormat="1" applyFont="1" applyFill="1" applyAlignment="1">
      <alignment horizontal="center"/>
    </xf>
    <xf numFmtId="166" fontId="20" fillId="2" borderId="0" xfId="71" applyNumberFormat="1" applyFont="1" applyFill="1"/>
    <xf numFmtId="166" fontId="15" fillId="2" borderId="0" xfId="71" applyNumberFormat="1" applyFont="1" applyFill="1" applyBorder="1" applyAlignment="1">
      <alignment horizontal="center"/>
    </xf>
    <xf numFmtId="166" fontId="15" fillId="2" borderId="0" xfId="71" applyNumberFormat="1" applyFont="1" applyFill="1" applyBorder="1"/>
    <xf numFmtId="37" fontId="13" fillId="2" borderId="0" xfId="71" applyNumberFormat="1" applyFont="1" applyFill="1" applyBorder="1" applyAlignment="1" applyProtection="1">
      <alignment horizontal="center"/>
    </xf>
    <xf numFmtId="0" fontId="24" fillId="2" borderId="0" xfId="102" applyFont="1" applyFill="1" applyAlignment="1">
      <alignment horizontal="center" vertical="center"/>
    </xf>
    <xf numFmtId="166" fontId="13" fillId="2" borderId="5" xfId="71" applyNumberFormat="1" applyFont="1" applyFill="1" applyBorder="1" applyAlignment="1">
      <alignment horizontal="center" vertical="center"/>
    </xf>
    <xf numFmtId="166" fontId="13" fillId="2" borderId="0" xfId="71" applyNumberFormat="1" applyFont="1" applyFill="1" applyBorder="1" applyAlignment="1">
      <alignment vertical="top"/>
    </xf>
    <xf numFmtId="166" fontId="17" fillId="2" borderId="0" xfId="71" applyNumberFormat="1" applyFont="1" applyFill="1" applyBorder="1" applyAlignment="1">
      <alignment horizontal="left" vertical="top"/>
    </xf>
    <xf numFmtId="166" fontId="16" fillId="2" borderId="0" xfId="71" applyNumberFormat="1" applyFont="1" applyFill="1" applyBorder="1" applyAlignment="1">
      <alignment vertical="top"/>
    </xf>
    <xf numFmtId="166" fontId="17" fillId="2" borderId="0" xfId="71" applyNumberFormat="1" applyFont="1" applyFill="1" applyBorder="1" applyAlignment="1">
      <alignment horizontal="center" vertical="top"/>
    </xf>
    <xf numFmtId="166" fontId="16" fillId="2" borderId="0" xfId="71" applyNumberFormat="1" applyFont="1" applyFill="1" applyBorder="1" applyAlignment="1">
      <alignment horizontal="center" vertical="top"/>
    </xf>
    <xf numFmtId="0" fontId="24" fillId="2" borderId="0" xfId="102" applyFont="1" applyFill="1" applyAlignment="1">
      <alignment vertical="top"/>
    </xf>
    <xf numFmtId="166" fontId="16" fillId="2" borderId="0" xfId="71" applyNumberFormat="1" applyFont="1" applyFill="1" applyBorder="1" applyAlignment="1">
      <alignment horizontal="right" vertical="top"/>
    </xf>
    <xf numFmtId="166" fontId="11" fillId="2" borderId="2" xfId="71" applyNumberFormat="1" applyFont="1" applyFill="1" applyBorder="1"/>
    <xf numFmtId="166" fontId="16" fillId="2" borderId="2" xfId="71" applyNumberFormat="1" applyFont="1" applyFill="1" applyBorder="1" applyAlignment="1">
      <alignment vertical="center"/>
    </xf>
    <xf numFmtId="166" fontId="13" fillId="2" borderId="0" xfId="71" applyNumberFormat="1" applyFont="1" applyFill="1" applyBorder="1" applyAlignment="1">
      <alignment horizontal="center" vertical="center"/>
    </xf>
    <xf numFmtId="3" fontId="22" fillId="2" borderId="0" xfId="102" applyNumberFormat="1" applyFont="1" applyFill="1"/>
    <xf numFmtId="3" fontId="11" fillId="2" borderId="0" xfId="71" applyNumberFormat="1" applyFont="1" applyFill="1" applyBorder="1" applyAlignment="1" applyProtection="1">
      <alignment horizontal="right"/>
    </xf>
    <xf numFmtId="3" fontId="11" fillId="2" borderId="0" xfId="71" applyNumberFormat="1" applyFont="1" applyFill="1" applyBorder="1"/>
    <xf numFmtId="166" fontId="17" fillId="2" borderId="3" xfId="71" applyNumberFormat="1" applyFont="1" applyFill="1" applyBorder="1" applyAlignment="1">
      <alignment horizontal="center" vertical="center"/>
    </xf>
    <xf numFmtId="3" fontId="11" fillId="2" borderId="3" xfId="71" applyNumberFormat="1" applyFont="1" applyFill="1" applyBorder="1" applyAlignment="1" applyProtection="1">
      <alignment horizontal="right"/>
    </xf>
    <xf numFmtId="3" fontId="16" fillId="2" borderId="3" xfId="71" applyNumberFormat="1" applyFont="1" applyFill="1" applyBorder="1" applyAlignment="1">
      <alignment horizontal="right"/>
    </xf>
    <xf numFmtId="166" fontId="12" fillId="2" borderId="0" xfId="71" applyNumberFormat="1" applyFont="1" applyFill="1" applyBorder="1" applyAlignment="1">
      <alignment horizontal="center" vertical="center"/>
    </xf>
    <xf numFmtId="166" fontId="12" fillId="2" borderId="0" xfId="71" applyNumberFormat="1" applyFont="1" applyFill="1" applyAlignment="1">
      <alignment horizontal="center" vertical="center"/>
    </xf>
    <xf numFmtId="166" fontId="13" fillId="2" borderId="2" xfId="71" applyNumberFormat="1" applyFont="1" applyFill="1" applyBorder="1" applyAlignment="1">
      <alignment horizontal="center"/>
    </xf>
    <xf numFmtId="3" fontId="16" fillId="2" borderId="0" xfId="47" applyNumberFormat="1" applyFont="1" applyFill="1" applyBorder="1" applyAlignment="1"/>
    <xf numFmtId="3" fontId="13" fillId="2" borderId="0" xfId="71" applyNumberFormat="1" applyFont="1" applyFill="1" applyAlignment="1"/>
    <xf numFmtId="166" fontId="11" fillId="2" borderId="3" xfId="71" applyNumberFormat="1" applyFont="1" applyFill="1" applyBorder="1"/>
    <xf numFmtId="3" fontId="13" fillId="2" borderId="3" xfId="71" applyNumberFormat="1" applyFont="1" applyFill="1" applyBorder="1" applyAlignment="1" applyProtection="1">
      <alignment horizontal="right"/>
    </xf>
    <xf numFmtId="3" fontId="14" fillId="2" borderId="3" xfId="71" applyNumberFormat="1" applyFont="1" applyFill="1" applyBorder="1" applyAlignment="1">
      <alignment horizontal="right"/>
    </xf>
    <xf numFmtId="3" fontId="12" fillId="2" borderId="0" xfId="71" applyNumberFormat="1" applyFont="1" applyFill="1" applyBorder="1" applyAlignment="1">
      <alignment horizontal="right"/>
    </xf>
    <xf numFmtId="166" fontId="18" fillId="2" borderId="0" xfId="105" applyNumberFormat="1" applyFont="1" applyFill="1" applyAlignment="1"/>
    <xf numFmtId="166" fontId="11" fillId="2" borderId="0" xfId="71" applyNumberFormat="1" applyFont="1" applyFill="1" applyAlignment="1">
      <alignment horizontal="center"/>
    </xf>
    <xf numFmtId="166" fontId="17" fillId="2" borderId="0" xfId="105" applyNumberFormat="1" applyFont="1" applyFill="1" applyAlignment="1">
      <alignment horizontal="right" vertical="top"/>
    </xf>
    <xf numFmtId="166" fontId="15" fillId="2" borderId="0" xfId="71" applyNumberFormat="1" applyFont="1" applyFill="1" applyBorder="1" applyAlignment="1">
      <alignment horizontal="left"/>
    </xf>
    <xf numFmtId="166" fontId="14" fillId="2" borderId="0" xfId="71" applyNumberFormat="1" applyFont="1" applyFill="1" applyBorder="1" applyAlignment="1">
      <alignment horizontal="left"/>
    </xf>
    <xf numFmtId="166" fontId="14" fillId="2" borderId="0" xfId="71" applyNumberFormat="1" applyFont="1" applyFill="1" applyBorder="1" applyAlignment="1">
      <alignment horizontal="center" vertical="center"/>
    </xf>
    <xf numFmtId="166" fontId="14" fillId="2" borderId="0" xfId="71" applyNumberFormat="1" applyFont="1" applyFill="1" applyBorder="1" applyAlignment="1">
      <alignment horizontal="center"/>
    </xf>
    <xf numFmtId="166" fontId="15" fillId="2" borderId="0" xfId="71" applyNumberFormat="1" applyFont="1" applyFill="1" applyBorder="1" applyAlignment="1">
      <alignment horizontal="center" vertical="center"/>
    </xf>
    <xf numFmtId="166" fontId="15" fillId="2" borderId="0" xfId="71" applyNumberFormat="1" applyFont="1" applyFill="1" applyBorder="1" applyAlignment="1">
      <alignment horizontal="center"/>
    </xf>
    <xf numFmtId="166" fontId="14" fillId="2" borderId="4" xfId="71" applyNumberFormat="1" applyFont="1" applyFill="1" applyBorder="1" applyAlignment="1">
      <alignment horizontal="right"/>
    </xf>
    <xf numFmtId="166" fontId="15" fillId="2" borderId="0" xfId="71" applyNumberFormat="1" applyFont="1" applyFill="1" applyBorder="1" applyAlignment="1">
      <alignment horizontal="right"/>
    </xf>
    <xf numFmtId="166" fontId="16" fillId="2" borderId="0" xfId="71" applyNumberFormat="1" applyFont="1" applyFill="1" applyAlignment="1">
      <alignment horizontal="left"/>
    </xf>
    <xf numFmtId="166" fontId="15" fillId="2" borderId="0" xfId="105" applyNumberFormat="1" applyFont="1" applyFill="1" applyAlignment="1">
      <alignment horizontal="right" vertical="top"/>
    </xf>
    <xf numFmtId="37" fontId="13" fillId="2" borderId="0" xfId="71" applyNumberFormat="1" applyFont="1" applyFill="1" applyProtection="1"/>
    <xf numFmtId="37" fontId="13" fillId="2" borderId="0" xfId="71" applyNumberFormat="1" applyFont="1" applyFill="1" applyAlignment="1" applyProtection="1">
      <alignment horizontal="center"/>
    </xf>
    <xf numFmtId="166" fontId="16" fillId="2" borderId="1" xfId="71" applyNumberFormat="1" applyFont="1" applyFill="1" applyBorder="1" applyAlignment="1">
      <alignment horizontal="center" vertical="center"/>
    </xf>
    <xf numFmtId="0" fontId="21" fillId="2" borderId="0" xfId="102" applyFont="1" applyFill="1"/>
    <xf numFmtId="0" fontId="22" fillId="2" borderId="0" xfId="102" applyFont="1" applyFill="1" applyAlignment="1">
      <alignment vertical="top"/>
    </xf>
    <xf numFmtId="166" fontId="17" fillId="2" borderId="2" xfId="71" applyNumberFormat="1" applyFont="1" applyFill="1" applyBorder="1" applyAlignment="1">
      <alignment vertical="top"/>
    </xf>
    <xf numFmtId="166" fontId="11" fillId="2" borderId="0" xfId="71" applyNumberFormat="1" applyFont="1" applyFill="1" applyBorder="1" applyAlignment="1">
      <alignment vertical="top"/>
    </xf>
    <xf numFmtId="166" fontId="14" fillId="2" borderId="0" xfId="71" applyNumberFormat="1" applyFont="1" applyFill="1" applyBorder="1" applyAlignment="1">
      <alignment horizontal="right"/>
    </xf>
    <xf numFmtId="3" fontId="14" fillId="2" borderId="0" xfId="47" applyNumberFormat="1" applyFont="1" applyFill="1" applyBorder="1"/>
    <xf numFmtId="0" fontId="22" fillId="2" borderId="0" xfId="102" applyFont="1" applyFill="1" applyAlignment="1">
      <alignment horizontal="right"/>
    </xf>
    <xf numFmtId="3" fontId="13" fillId="2" borderId="0" xfId="71" applyNumberFormat="1" applyFont="1" applyFill="1" applyBorder="1"/>
    <xf numFmtId="3" fontId="22" fillId="2" borderId="0" xfId="102" applyNumberFormat="1" applyFont="1" applyFill="1" applyAlignment="1">
      <alignment horizontal="right"/>
    </xf>
    <xf numFmtId="3" fontId="11" fillId="2" borderId="0" xfId="71" quotePrefix="1" applyNumberFormat="1" applyFont="1" applyFill="1" applyBorder="1" applyAlignment="1">
      <alignment horizontal="right"/>
    </xf>
    <xf numFmtId="3" fontId="13" fillId="2" borderId="0" xfId="71" applyNumberFormat="1" applyFont="1" applyFill="1" applyBorder="1" applyAlignment="1">
      <alignment horizontal="right"/>
    </xf>
    <xf numFmtId="166" fontId="13" fillId="2" borderId="3" xfId="71" applyNumberFormat="1" applyFont="1" applyFill="1" applyBorder="1" applyAlignment="1">
      <alignment horizontal="center"/>
    </xf>
    <xf numFmtId="37" fontId="13" fillId="2" borderId="3" xfId="71" applyNumberFormat="1" applyFont="1" applyFill="1" applyBorder="1" applyProtection="1"/>
    <xf numFmtId="166" fontId="13" fillId="2" borderId="3" xfId="71" applyNumberFormat="1" applyFont="1" applyFill="1" applyBorder="1" applyAlignment="1">
      <alignment horizontal="right"/>
    </xf>
    <xf numFmtId="0" fontId="12" fillId="2" borderId="0" xfId="102" applyFont="1" applyFill="1"/>
    <xf numFmtId="166" fontId="18" fillId="2" borderId="0" xfId="71" applyNumberFormat="1" applyFont="1" applyFill="1" applyBorder="1"/>
    <xf numFmtId="166" fontId="19" fillId="2" borderId="0" xfId="71" applyNumberFormat="1" applyFont="1" applyFill="1" applyBorder="1" applyAlignment="1"/>
    <xf numFmtId="166" fontId="19" fillId="2" borderId="0" xfId="71" applyNumberFormat="1" applyFont="1" applyFill="1" applyBorder="1"/>
    <xf numFmtId="0" fontId="13" fillId="2" borderId="0" xfId="102" applyFont="1" applyFill="1"/>
    <xf numFmtId="0" fontId="19" fillId="2" borderId="0" xfId="102" applyFont="1" applyFill="1" applyAlignment="1">
      <alignment vertical="top"/>
    </xf>
    <xf numFmtId="0" fontId="13" fillId="2" borderId="0" xfId="102" applyFont="1" applyFill="1" applyAlignment="1">
      <alignment horizontal="center"/>
    </xf>
    <xf numFmtId="0" fontId="21" fillId="2" borderId="0" xfId="102" applyFont="1" applyFill="1" applyAlignment="1">
      <alignment horizontal="center"/>
    </xf>
    <xf numFmtId="166" fontId="9" fillId="2" borderId="0" xfId="71" applyNumberFormat="1" applyFont="1" applyFill="1"/>
    <xf numFmtId="166" fontId="15" fillId="2" borderId="0" xfId="71" applyNumberFormat="1" applyFont="1" applyFill="1"/>
    <xf numFmtId="166" fontId="14" fillId="2" borderId="0" xfId="71" applyNumberFormat="1" applyFont="1" applyFill="1" applyBorder="1" applyAlignment="1"/>
    <xf numFmtId="166" fontId="15" fillId="2" borderId="0" xfId="71" applyNumberFormat="1" applyFont="1" applyFill="1" applyBorder="1" applyAlignment="1"/>
    <xf numFmtId="166" fontId="16" fillId="2" borderId="0" xfId="71" applyNumberFormat="1" applyFont="1" applyFill="1" applyBorder="1" applyAlignment="1">
      <alignment horizontal="left" vertical="top"/>
    </xf>
    <xf numFmtId="3" fontId="13" fillId="2" borderId="0" xfId="71" applyNumberFormat="1" applyFont="1" applyFill="1" applyBorder="1" applyAlignment="1">
      <alignment horizontal="right" vertical="top"/>
    </xf>
    <xf numFmtId="3" fontId="14" fillId="2" borderId="0" xfId="71" applyNumberFormat="1" applyFont="1" applyFill="1" applyBorder="1" applyAlignment="1">
      <alignment vertical="top"/>
    </xf>
    <xf numFmtId="166" fontId="13" fillId="2" borderId="0" xfId="71" applyNumberFormat="1" applyFont="1" applyFill="1" applyAlignment="1">
      <alignment vertical="top"/>
    </xf>
    <xf numFmtId="37" fontId="14" fillId="2" borderId="0" xfId="71" applyNumberFormat="1" applyFont="1" applyFill="1" applyBorder="1" applyProtection="1"/>
    <xf numFmtId="3" fontId="14" fillId="2" borderId="0" xfId="71" applyNumberFormat="1" applyFont="1" applyFill="1" applyBorder="1" applyAlignment="1" applyProtection="1"/>
    <xf numFmtId="166" fontId="11" fillId="2" borderId="0" xfId="71" applyNumberFormat="1" applyFont="1" applyFill="1" applyBorder="1" applyAlignment="1">
      <alignment horizontal="left" vertical="top"/>
    </xf>
    <xf numFmtId="3" fontId="14" fillId="2" borderId="0" xfId="71" applyNumberFormat="1" applyFont="1" applyFill="1" applyBorder="1"/>
    <xf numFmtId="166" fontId="17" fillId="2" borderId="0" xfId="71" applyNumberFormat="1" applyFont="1" applyFill="1" applyBorder="1" applyAlignment="1">
      <alignment vertical="top"/>
    </xf>
    <xf numFmtId="0" fontId="22" fillId="2" borderId="0" xfId="102" applyFont="1" applyFill="1" applyAlignment="1">
      <alignment horizontal="center"/>
    </xf>
    <xf numFmtId="166" fontId="17" fillId="2" borderId="0" xfId="71" applyNumberFormat="1" applyFont="1" applyFill="1" applyAlignment="1">
      <alignment horizontal="left"/>
    </xf>
    <xf numFmtId="166" fontId="11" fillId="2" borderId="1" xfId="71" applyNumberFormat="1" applyFont="1" applyFill="1" applyBorder="1" applyAlignment="1">
      <alignment horizontal="center"/>
    </xf>
    <xf numFmtId="166" fontId="17" fillId="2" borderId="0" xfId="71" applyNumberFormat="1" applyFont="1" applyFill="1" applyBorder="1" applyAlignment="1">
      <alignment horizontal="center"/>
    </xf>
    <xf numFmtId="3" fontId="16" fillId="2" borderId="0" xfId="71" applyNumberFormat="1" applyFont="1" applyFill="1" applyBorder="1"/>
    <xf numFmtId="166" fontId="14" fillId="2" borderId="0" xfId="107" applyNumberFormat="1" applyFont="1" applyFill="1" applyAlignment="1">
      <alignment horizontal="right"/>
    </xf>
    <xf numFmtId="166" fontId="14" fillId="2" borderId="0" xfId="107" applyNumberFormat="1" applyFont="1" applyFill="1" applyAlignment="1">
      <alignment horizontal="left"/>
    </xf>
    <xf numFmtId="166" fontId="14" fillId="2" borderId="0" xfId="107" applyNumberFormat="1" applyFont="1" applyFill="1" applyAlignment="1">
      <alignment horizontal="center"/>
    </xf>
    <xf numFmtId="166" fontId="13" fillId="2" borderId="0" xfId="107" applyNumberFormat="1" applyFont="1" applyFill="1" applyAlignment="1">
      <alignment horizontal="right"/>
    </xf>
    <xf numFmtId="166" fontId="14" fillId="2" borderId="0" xfId="107" applyNumberFormat="1" applyFont="1" applyFill="1"/>
    <xf numFmtId="166" fontId="15" fillId="2" borderId="0" xfId="107" applyNumberFormat="1" applyFont="1" applyFill="1" applyAlignment="1">
      <alignment horizontal="right"/>
    </xf>
    <xf numFmtId="166" fontId="15" fillId="2" borderId="0" xfId="107" applyNumberFormat="1" applyFont="1" applyFill="1" applyAlignment="1">
      <alignment horizontal="left"/>
    </xf>
    <xf numFmtId="166" fontId="15" fillId="2" borderId="0" xfId="107" applyNumberFormat="1" applyFont="1" applyFill="1" applyAlignment="1">
      <alignment horizontal="center"/>
    </xf>
    <xf numFmtId="166" fontId="13" fillId="2" borderId="0" xfId="107" applyNumberFormat="1" applyFont="1" applyFill="1" applyAlignment="1">
      <alignment horizontal="center"/>
    </xf>
    <xf numFmtId="166" fontId="13" fillId="2" borderId="1" xfId="107" applyNumberFormat="1" applyFont="1" applyFill="1" applyBorder="1"/>
    <xf numFmtId="166" fontId="11" fillId="2" borderId="1" xfId="107" applyNumberFormat="1" applyFont="1" applyFill="1" applyBorder="1"/>
    <xf numFmtId="166" fontId="11" fillId="2" borderId="1" xfId="107" applyNumberFormat="1" applyFont="1" applyFill="1" applyBorder="1" applyAlignment="1">
      <alignment horizontal="center"/>
    </xf>
    <xf numFmtId="166" fontId="16" fillId="2" borderId="1" xfId="107" applyNumberFormat="1" applyFont="1" applyFill="1" applyBorder="1"/>
    <xf numFmtId="166" fontId="11" fillId="2" borderId="1" xfId="107" applyNumberFormat="1" applyFont="1" applyFill="1" applyBorder="1" applyAlignment="1">
      <alignment horizontal="left"/>
    </xf>
    <xf numFmtId="166" fontId="16" fillId="2" borderId="0" xfId="107" applyNumberFormat="1" applyFont="1" applyFill="1" applyBorder="1" applyAlignment="1">
      <alignment horizontal="center" vertical="center"/>
    </xf>
    <xf numFmtId="166" fontId="16" fillId="2" borderId="0" xfId="105" applyNumberFormat="1" applyFont="1" applyFill="1" applyBorder="1" applyAlignment="1"/>
    <xf numFmtId="166" fontId="17" fillId="2" borderId="0" xfId="107" applyNumberFormat="1" applyFont="1" applyFill="1" applyBorder="1" applyAlignment="1">
      <alignment horizontal="left" vertical="top"/>
    </xf>
    <xf numFmtId="166" fontId="17" fillId="2" borderId="0" xfId="107" applyNumberFormat="1" applyFont="1" applyFill="1" applyBorder="1" applyAlignment="1">
      <alignment horizontal="center" vertical="center"/>
    </xf>
    <xf numFmtId="166" fontId="17" fillId="2" borderId="0" xfId="105" applyNumberFormat="1" applyFont="1" applyFill="1" applyBorder="1" applyAlignment="1"/>
    <xf numFmtId="166" fontId="13" fillId="2" borderId="2" xfId="107" applyNumberFormat="1" applyFont="1" applyFill="1" applyBorder="1"/>
    <xf numFmtId="166" fontId="13" fillId="2" borderId="2" xfId="107" applyNumberFormat="1" applyFont="1" applyFill="1" applyBorder="1" applyAlignment="1">
      <alignment horizontal="center"/>
    </xf>
    <xf numFmtId="166" fontId="13" fillId="2" borderId="2" xfId="107" applyNumberFormat="1" applyFont="1" applyFill="1" applyBorder="1" applyAlignment="1">
      <alignment horizontal="right"/>
    </xf>
    <xf numFmtId="166" fontId="14" fillId="2" borderId="2" xfId="107" applyNumberFormat="1" applyFont="1" applyFill="1" applyBorder="1" applyAlignment="1">
      <alignment horizontal="right"/>
    </xf>
    <xf numFmtId="166" fontId="13" fillId="2" borderId="0" xfId="107" applyNumberFormat="1" applyFont="1" applyFill="1" applyAlignment="1"/>
    <xf numFmtId="0" fontId="11" fillId="2" borderId="0" xfId="548" applyFont="1" applyFill="1" applyBorder="1" applyAlignment="1">
      <alignment horizontal="center" vertical="center"/>
    </xf>
    <xf numFmtId="0" fontId="95" fillId="2" borderId="0" xfId="102" applyFont="1" applyFill="1"/>
    <xf numFmtId="166" fontId="17" fillId="2" borderId="0" xfId="107" applyNumberFormat="1" applyFont="1" applyFill="1" applyBorder="1" applyAlignment="1">
      <alignment horizontal="right"/>
    </xf>
    <xf numFmtId="166" fontId="15" fillId="2" borderId="3" xfId="107" applyNumberFormat="1" applyFont="1" applyFill="1" applyBorder="1" applyAlignment="1">
      <alignment horizontal="left"/>
    </xf>
    <xf numFmtId="166" fontId="17" fillId="2" borderId="3" xfId="107" applyNumberFormat="1" applyFont="1" applyFill="1" applyBorder="1" applyAlignment="1">
      <alignment horizontal="left"/>
    </xf>
    <xf numFmtId="166" fontId="17" fillId="2" borderId="3" xfId="107" applyNumberFormat="1" applyFont="1" applyFill="1" applyBorder="1" applyAlignment="1">
      <alignment horizontal="center"/>
    </xf>
    <xf numFmtId="166" fontId="17" fillId="2" borderId="3" xfId="107" applyNumberFormat="1" applyFont="1" applyFill="1" applyBorder="1" applyAlignment="1">
      <alignment horizontal="right"/>
    </xf>
    <xf numFmtId="166" fontId="16" fillId="2" borderId="3" xfId="107" applyNumberFormat="1" applyFont="1" applyFill="1" applyBorder="1"/>
    <xf numFmtId="166" fontId="11" fillId="2" borderId="3" xfId="107" applyNumberFormat="1" applyFont="1" applyFill="1" applyBorder="1"/>
    <xf numFmtId="166" fontId="31" fillId="2" borderId="0" xfId="105" applyNumberFormat="1" applyFont="1" applyFill="1" applyAlignment="1">
      <alignment horizontal="left"/>
    </xf>
    <xf numFmtId="166" fontId="16" fillId="2" borderId="0" xfId="105" applyNumberFormat="1" applyFont="1" applyFill="1" applyAlignment="1">
      <alignment horizontal="left"/>
    </xf>
    <xf numFmtId="37" fontId="11" fillId="2" borderId="0" xfId="107" applyNumberFormat="1" applyFont="1" applyFill="1" applyBorder="1" applyAlignment="1" applyProtection="1">
      <alignment horizontal="right"/>
    </xf>
    <xf numFmtId="166" fontId="32" fillId="2" borderId="0" xfId="105" applyNumberFormat="1" applyFont="1" applyFill="1" applyAlignment="1">
      <alignment horizontal="left"/>
    </xf>
    <xf numFmtId="166" fontId="17" fillId="2" borderId="0" xfId="105" applyNumberFormat="1" applyFont="1" applyFill="1" applyAlignment="1">
      <alignment horizontal="left"/>
    </xf>
    <xf numFmtId="166" fontId="33" fillId="2" borderId="0" xfId="105" applyNumberFormat="1" applyFont="1" applyFill="1" applyAlignment="1">
      <alignment horizontal="left"/>
    </xf>
    <xf numFmtId="166" fontId="11" fillId="2" borderId="0" xfId="107" applyNumberFormat="1" applyFont="1" applyFill="1" applyAlignment="1">
      <alignment horizontal="center"/>
    </xf>
    <xf numFmtId="166" fontId="11" fillId="2" borderId="0" xfId="107" applyNumberFormat="1" applyFont="1" applyFill="1" applyAlignment="1">
      <alignment horizontal="right"/>
    </xf>
    <xf numFmtId="166" fontId="16" fillId="2" borderId="0" xfId="107" applyNumberFormat="1" applyFont="1" applyFill="1"/>
    <xf numFmtId="166" fontId="17" fillId="2" borderId="0" xfId="107" applyNumberFormat="1" applyFont="1" applyFill="1" applyBorder="1" applyAlignment="1">
      <alignment horizontal="center" vertical="top"/>
    </xf>
    <xf numFmtId="166" fontId="17" fillId="2" borderId="0" xfId="105" applyNumberFormat="1" applyFont="1" applyFill="1" applyBorder="1" applyAlignment="1">
      <alignment vertical="top"/>
    </xf>
    <xf numFmtId="3" fontId="11" fillId="2" borderId="3" xfId="107" applyNumberFormat="1" applyFont="1" applyFill="1" applyBorder="1" applyAlignment="1">
      <alignment horizontal="right"/>
    </xf>
    <xf numFmtId="166" fontId="11" fillId="2" borderId="3" xfId="107" applyNumberFormat="1" applyFont="1" applyFill="1" applyBorder="1" applyAlignment="1">
      <alignment horizontal="left"/>
    </xf>
    <xf numFmtId="173" fontId="11" fillId="2" borderId="3" xfId="107" applyNumberFormat="1" applyFont="1" applyFill="1" applyBorder="1" applyAlignment="1">
      <alignment horizontal="right"/>
    </xf>
    <xf numFmtId="173" fontId="11" fillId="2" borderId="3" xfId="107" applyNumberFormat="1" applyFont="1" applyFill="1" applyBorder="1"/>
    <xf numFmtId="166" fontId="18" fillId="2" borderId="0" xfId="105" applyNumberFormat="1" applyFont="1" applyFill="1" applyAlignment="1">
      <alignment horizontal="left"/>
    </xf>
    <xf numFmtId="166" fontId="19" fillId="2" borderId="0" xfId="107" applyNumberFormat="1" applyFont="1" applyFill="1" applyBorder="1" applyAlignment="1">
      <alignment horizontal="left"/>
    </xf>
    <xf numFmtId="166" fontId="19" fillId="2" borderId="0" xfId="107" applyNumberFormat="1" applyFont="1" applyFill="1" applyBorder="1" applyAlignment="1">
      <alignment horizontal="center"/>
    </xf>
    <xf numFmtId="166" fontId="19" fillId="2" borderId="0" xfId="107" applyNumberFormat="1" applyFont="1" applyFill="1" applyBorder="1" applyAlignment="1">
      <alignment horizontal="right"/>
    </xf>
    <xf numFmtId="166" fontId="12" fillId="2" borderId="0" xfId="107" applyNumberFormat="1" applyFont="1" applyFill="1" applyBorder="1"/>
    <xf numFmtId="37" fontId="12" fillId="2" borderId="0" xfId="107" applyNumberFormat="1" applyFont="1" applyFill="1" applyBorder="1" applyAlignment="1" applyProtection="1">
      <alignment horizontal="right"/>
    </xf>
    <xf numFmtId="166" fontId="34" fillId="2" borderId="0" xfId="105" applyNumberFormat="1" applyFont="1" applyFill="1" applyAlignment="1">
      <alignment horizontal="left"/>
    </xf>
    <xf numFmtId="166" fontId="16" fillId="2" borderId="0" xfId="107" applyNumberFormat="1" applyFont="1" applyFill="1" applyBorder="1" applyAlignment="1">
      <alignment horizontal="right"/>
    </xf>
    <xf numFmtId="0" fontId="22" fillId="2" borderId="0" xfId="102" applyFont="1" applyFill="1" applyAlignment="1"/>
    <xf numFmtId="173" fontId="11" fillId="2" borderId="0" xfId="107" applyNumberFormat="1" applyFont="1" applyFill="1" applyBorder="1" applyAlignment="1"/>
    <xf numFmtId="166" fontId="14" fillId="2" borderId="3" xfId="107" applyNumberFormat="1" applyFont="1" applyFill="1" applyBorder="1"/>
    <xf numFmtId="166" fontId="33" fillId="2" borderId="3" xfId="107" applyNumberFormat="1" applyFont="1" applyFill="1" applyBorder="1" applyAlignment="1">
      <alignment horizontal="left"/>
    </xf>
    <xf numFmtId="166" fontId="33" fillId="2" borderId="3" xfId="107" applyNumberFormat="1" applyFont="1" applyFill="1" applyBorder="1" applyAlignment="1">
      <alignment horizontal="center"/>
    </xf>
    <xf numFmtId="166" fontId="33" fillId="2" borderId="3" xfId="107" applyNumberFormat="1" applyFont="1" applyFill="1" applyBorder="1" applyAlignment="1">
      <alignment horizontal="right"/>
    </xf>
    <xf numFmtId="166" fontId="20" fillId="2" borderId="0" xfId="107" applyNumberFormat="1" applyFont="1" applyFill="1" applyBorder="1"/>
    <xf numFmtId="166" fontId="18" fillId="2" borderId="0" xfId="107" applyNumberFormat="1" applyFont="1" applyFill="1" applyBorder="1"/>
    <xf numFmtId="166" fontId="19" fillId="2" borderId="0" xfId="107" applyNumberFormat="1" applyFont="1" applyFill="1" applyBorder="1" applyAlignment="1">
      <alignment vertical="top"/>
    </xf>
    <xf numFmtId="166" fontId="13" fillId="2" borderId="3" xfId="107" applyNumberFormat="1" applyFont="1" applyFill="1" applyBorder="1"/>
    <xf numFmtId="166" fontId="14" fillId="2" borderId="0" xfId="105" applyNumberFormat="1" applyFont="1" applyFill="1" applyAlignment="1">
      <alignment horizontal="left"/>
    </xf>
    <xf numFmtId="37" fontId="16" fillId="2" borderId="0" xfId="107" applyNumberFormat="1" applyFont="1" applyFill="1" applyBorder="1" applyAlignment="1" applyProtection="1">
      <alignment horizontal="right"/>
    </xf>
    <xf numFmtId="166" fontId="14" fillId="2" borderId="0" xfId="107" applyNumberFormat="1" applyFont="1" applyFill="1" applyBorder="1" applyAlignment="1">
      <alignment vertical="top"/>
    </xf>
    <xf numFmtId="166" fontId="15" fillId="2" borderId="0" xfId="107" applyNumberFormat="1" applyFont="1" applyFill="1" applyBorder="1" applyAlignment="1">
      <alignment horizontal="right"/>
    </xf>
    <xf numFmtId="166" fontId="35" fillId="2" borderId="0" xfId="105" applyNumberFormat="1" applyFont="1" applyFill="1" applyAlignment="1">
      <alignment horizontal="left"/>
    </xf>
    <xf numFmtId="37" fontId="13" fillId="2" borderId="0" xfId="107" applyNumberFormat="1" applyFont="1" applyFill="1" applyBorder="1" applyAlignment="1" applyProtection="1">
      <alignment horizontal="right"/>
    </xf>
    <xf numFmtId="166" fontId="15" fillId="2" borderId="0" xfId="107" applyNumberFormat="1" applyFont="1" applyFill="1" applyBorder="1"/>
    <xf numFmtId="166" fontId="15" fillId="2" borderId="0" xfId="105" applyNumberFormat="1" applyFont="1" applyFill="1" applyAlignment="1">
      <alignment horizontal="left"/>
    </xf>
    <xf numFmtId="37" fontId="15" fillId="2" borderId="0" xfId="107" applyNumberFormat="1" applyFont="1" applyFill="1" applyBorder="1" applyAlignment="1" applyProtection="1">
      <alignment horizontal="right"/>
    </xf>
    <xf numFmtId="166" fontId="14" fillId="2" borderId="0" xfId="107" applyNumberFormat="1" applyFont="1" applyFill="1" applyBorder="1"/>
    <xf numFmtId="166" fontId="16" fillId="2" borderId="0" xfId="107" applyNumberFormat="1" applyFont="1" applyFill="1" applyBorder="1" applyAlignment="1"/>
    <xf numFmtId="0" fontId="22" fillId="2" borderId="3" xfId="102" applyFont="1" applyFill="1" applyBorder="1" applyAlignment="1">
      <alignment horizontal="center"/>
    </xf>
    <xf numFmtId="0" fontId="22" fillId="2" borderId="3" xfId="102" applyFont="1" applyFill="1" applyBorder="1"/>
    <xf numFmtId="166" fontId="11" fillId="2" borderId="3" xfId="107" applyNumberFormat="1" applyFont="1" applyFill="1" applyBorder="1" applyAlignment="1">
      <alignment horizontal="right"/>
    </xf>
    <xf numFmtId="166" fontId="36" fillId="2" borderId="0" xfId="105" applyNumberFormat="1" applyFont="1" applyFill="1" applyAlignment="1">
      <alignment horizontal="left"/>
    </xf>
    <xf numFmtId="166" fontId="36" fillId="2" borderId="0" xfId="107" applyNumberFormat="1" applyFont="1" applyFill="1" applyBorder="1" applyAlignment="1">
      <alignment horizontal="left"/>
    </xf>
    <xf numFmtId="166" fontId="36" fillId="2" borderId="0" xfId="107" applyNumberFormat="1" applyFont="1" applyFill="1" applyBorder="1" applyAlignment="1">
      <alignment vertical="top"/>
    </xf>
    <xf numFmtId="166" fontId="37" fillId="2" borderId="0" xfId="107" applyNumberFormat="1" applyFont="1" applyFill="1" applyBorder="1" applyAlignment="1">
      <alignment horizontal="left"/>
    </xf>
    <xf numFmtId="166" fontId="18" fillId="2" borderId="0" xfId="107" applyNumberFormat="1" applyFont="1" applyFill="1" applyBorder="1" applyAlignment="1">
      <alignment horizontal="right"/>
    </xf>
    <xf numFmtId="166" fontId="18" fillId="2" borderId="0" xfId="107" applyNumberFormat="1" applyFont="1" applyFill="1" applyBorder="1" applyAlignment="1">
      <alignment horizontal="left"/>
    </xf>
    <xf numFmtId="37" fontId="18" fillId="2" borderId="0" xfId="107" applyNumberFormat="1" applyFont="1" applyFill="1" applyBorder="1" applyAlignment="1" applyProtection="1">
      <alignment horizontal="right"/>
    </xf>
    <xf numFmtId="166" fontId="18" fillId="2" borderId="0" xfId="107" applyNumberFormat="1" applyFont="1" applyFill="1" applyBorder="1" applyAlignment="1">
      <alignment vertical="top"/>
    </xf>
    <xf numFmtId="166" fontId="37" fillId="2" borderId="0" xfId="107" applyNumberFormat="1" applyFont="1" applyFill="1" applyBorder="1"/>
    <xf numFmtId="166" fontId="15" fillId="2" borderId="0" xfId="107" applyNumberFormat="1" applyFont="1" applyFill="1" applyBorder="1" applyAlignment="1">
      <alignment horizontal="center"/>
    </xf>
    <xf numFmtId="166" fontId="13" fillId="2" borderId="0" xfId="107" applyNumberFormat="1" applyFont="1" applyFill="1" applyBorder="1" applyAlignment="1">
      <alignment horizontal="center"/>
    </xf>
    <xf numFmtId="166" fontId="13" fillId="2" borderId="0" xfId="107" applyNumberFormat="1" applyFont="1" applyFill="1" applyBorder="1" applyAlignment="1">
      <alignment horizontal="right"/>
    </xf>
    <xf numFmtId="166" fontId="14" fillId="2" borderId="0" xfId="107" applyNumberFormat="1" applyFont="1" applyFill="1" applyBorder="1" applyAlignment="1">
      <alignment horizontal="right"/>
    </xf>
    <xf numFmtId="0" fontId="16" fillId="2" borderId="0" xfId="548" applyFont="1" applyFill="1" applyBorder="1" applyAlignment="1">
      <alignment horizontal="center" vertical="center"/>
    </xf>
    <xf numFmtId="3" fontId="16" fillId="2" borderId="0" xfId="107" applyNumberFormat="1" applyFont="1" applyFill="1" applyBorder="1" applyAlignment="1">
      <alignment horizontal="right"/>
    </xf>
    <xf numFmtId="170" fontId="11" fillId="2" borderId="0" xfId="107" applyNumberFormat="1" applyFont="1" applyFill="1" applyBorder="1" applyAlignment="1"/>
    <xf numFmtId="170" fontId="11" fillId="2" borderId="0" xfId="107" applyNumberFormat="1" applyFont="1" applyFill="1" applyBorder="1" applyAlignment="1">
      <alignment horizontal="right"/>
    </xf>
    <xf numFmtId="3" fontId="11" fillId="2" borderId="3" xfId="107" applyNumberFormat="1" applyFont="1" applyFill="1" applyBorder="1" applyAlignment="1"/>
    <xf numFmtId="166" fontId="13" fillId="2" borderId="0" xfId="105" applyNumberFormat="1" applyFont="1" applyFill="1" applyAlignment="1">
      <alignment horizontal="center" vertical="center"/>
    </xf>
    <xf numFmtId="166" fontId="15" fillId="2" borderId="0" xfId="105" applyNumberFormat="1" applyFont="1" applyFill="1" applyAlignment="1">
      <alignment horizontal="right"/>
    </xf>
    <xf numFmtId="166" fontId="14" fillId="2" borderId="0" xfId="105" applyNumberFormat="1" applyFont="1" applyFill="1" applyAlignment="1">
      <alignment horizontal="right"/>
    </xf>
    <xf numFmtId="166" fontId="14" fillId="2" borderId="0" xfId="105" applyNumberFormat="1" applyFont="1" applyFill="1" applyAlignment="1">
      <alignment horizontal="center" vertical="center"/>
    </xf>
    <xf numFmtId="166" fontId="15" fillId="2" borderId="0" xfId="105" applyNumberFormat="1" applyFont="1" applyFill="1" applyAlignment="1">
      <alignment horizontal="center" vertical="center"/>
    </xf>
    <xf numFmtId="166" fontId="13" fillId="2" borderId="1" xfId="105" applyNumberFormat="1" applyFont="1" applyFill="1" applyBorder="1"/>
    <xf numFmtId="166" fontId="14" fillId="2" borderId="1" xfId="105" applyNumberFormat="1" applyFont="1" applyFill="1" applyBorder="1" applyAlignment="1">
      <alignment vertical="center"/>
    </xf>
    <xf numFmtId="166" fontId="14" fillId="2" borderId="1" xfId="105" applyNumberFormat="1" applyFont="1" applyFill="1" applyBorder="1" applyAlignment="1">
      <alignment horizontal="left"/>
    </xf>
    <xf numFmtId="166" fontId="14" fillId="2" borderId="1" xfId="105" applyNumberFormat="1" applyFont="1" applyFill="1" applyBorder="1"/>
    <xf numFmtId="166" fontId="14" fillId="2" borderId="0" xfId="105" applyNumberFormat="1" applyFont="1" applyFill="1" applyBorder="1" applyAlignment="1">
      <alignment horizontal="left"/>
    </xf>
    <xf numFmtId="166" fontId="16" fillId="2" borderId="0" xfId="105" applyNumberFormat="1" applyFont="1" applyFill="1" applyBorder="1" applyAlignment="1">
      <alignment horizontal="left"/>
    </xf>
    <xf numFmtId="166" fontId="16" fillId="2" borderId="0" xfId="105" applyNumberFormat="1" applyFont="1" applyFill="1" applyBorder="1" applyAlignment="1">
      <alignment horizontal="center"/>
    </xf>
    <xf numFmtId="166" fontId="14" fillId="2" borderId="0" xfId="105" applyNumberFormat="1" applyFont="1" applyFill="1" applyBorder="1"/>
    <xf numFmtId="166" fontId="15" fillId="2" borderId="0" xfId="105" applyNumberFormat="1" applyFont="1" applyFill="1" applyBorder="1" applyAlignment="1">
      <alignment horizontal="left" vertical="top"/>
    </xf>
    <xf numFmtId="166" fontId="17" fillId="2" borderId="0" xfId="105" applyNumberFormat="1" applyFont="1" applyFill="1" applyBorder="1" applyAlignment="1">
      <alignment horizontal="left" vertical="top"/>
    </xf>
    <xf numFmtId="166" fontId="11" fillId="2" borderId="0" xfId="105" applyNumberFormat="1" applyFont="1" applyFill="1" applyBorder="1" applyAlignment="1">
      <alignment vertical="top"/>
    </xf>
    <xf numFmtId="166" fontId="17" fillId="2" borderId="0" xfId="105" applyNumberFormat="1" applyFont="1" applyFill="1" applyBorder="1" applyAlignment="1">
      <alignment horizontal="center" vertical="top"/>
    </xf>
    <xf numFmtId="166" fontId="15" fillId="2" borderId="0" xfId="105" applyNumberFormat="1" applyFont="1" applyFill="1" applyBorder="1" applyAlignment="1">
      <alignment vertical="top"/>
    </xf>
    <xf numFmtId="166" fontId="16" fillId="2" borderId="0" xfId="105" applyNumberFormat="1" applyFont="1" applyFill="1" applyBorder="1" applyAlignment="1">
      <alignment vertical="center"/>
    </xf>
    <xf numFmtId="166" fontId="16" fillId="2" borderId="4" xfId="105" applyNumberFormat="1" applyFont="1" applyFill="1" applyBorder="1" applyAlignment="1">
      <alignment horizontal="right"/>
    </xf>
    <xf numFmtId="166" fontId="16" fillId="2" borderId="0" xfId="105" applyNumberFormat="1" applyFont="1" applyFill="1" applyBorder="1" applyAlignment="1">
      <alignment horizontal="right"/>
    </xf>
    <xf numFmtId="166" fontId="14" fillId="2" borderId="0" xfId="105" applyNumberFormat="1" applyFont="1" applyFill="1" applyBorder="1" applyAlignment="1">
      <alignment horizontal="right"/>
    </xf>
    <xf numFmtId="166" fontId="17" fillId="2" borderId="0" xfId="105" applyNumberFormat="1" applyFont="1" applyFill="1" applyBorder="1" applyAlignment="1">
      <alignment horizontal="right"/>
    </xf>
    <xf numFmtId="166" fontId="15" fillId="2" borderId="0" xfId="105" applyNumberFormat="1" applyFont="1" applyFill="1" applyBorder="1" applyAlignment="1">
      <alignment horizontal="right"/>
    </xf>
    <xf numFmtId="166" fontId="13" fillId="2" borderId="2" xfId="105" applyNumberFormat="1" applyFont="1" applyFill="1" applyBorder="1"/>
    <xf numFmtId="166" fontId="14" fillId="2" borderId="2" xfId="105" applyNumberFormat="1" applyFont="1" applyFill="1" applyBorder="1" applyAlignment="1">
      <alignment vertical="center"/>
    </xf>
    <xf numFmtId="166" fontId="35" fillId="2" borderId="2" xfId="105" applyNumberFormat="1" applyFont="1" applyFill="1" applyBorder="1" applyAlignment="1">
      <alignment horizontal="right"/>
    </xf>
    <xf numFmtId="166" fontId="15" fillId="2" borderId="2" xfId="105" applyNumberFormat="1" applyFont="1" applyFill="1" applyBorder="1" applyAlignment="1">
      <alignment horizontal="right"/>
    </xf>
    <xf numFmtId="166" fontId="13" fillId="2" borderId="0" xfId="105" applyNumberFormat="1" applyFont="1" applyFill="1" applyBorder="1" applyAlignment="1">
      <alignment horizontal="center" vertical="center"/>
    </xf>
    <xf numFmtId="166" fontId="35" fillId="2" borderId="0" xfId="105" applyNumberFormat="1" applyFont="1" applyFill="1" applyBorder="1" applyAlignment="1">
      <alignment horizontal="right"/>
    </xf>
    <xf numFmtId="0" fontId="11" fillId="2" borderId="0" xfId="573" applyFont="1" applyFill="1" applyBorder="1" applyAlignment="1">
      <alignment horizontal="center" vertical="center"/>
    </xf>
    <xf numFmtId="166" fontId="13" fillId="2" borderId="3" xfId="105" applyNumberFormat="1" applyFont="1" applyFill="1" applyBorder="1"/>
    <xf numFmtId="166" fontId="11" fillId="2" borderId="3" xfId="105" applyNumberFormat="1" applyFont="1" applyFill="1" applyBorder="1"/>
    <xf numFmtId="166" fontId="11" fillId="2" borderId="3" xfId="105" applyNumberFormat="1" applyFont="1" applyFill="1" applyBorder="1" applyAlignment="1">
      <alignment horizontal="center"/>
    </xf>
    <xf numFmtId="166" fontId="16" fillId="2" borderId="3" xfId="105" applyNumberFormat="1" applyFont="1" applyFill="1" applyBorder="1"/>
    <xf numFmtId="3" fontId="16" fillId="2" borderId="3" xfId="105" applyNumberFormat="1" applyFont="1" applyFill="1" applyBorder="1"/>
    <xf numFmtId="166" fontId="12" fillId="2" borderId="0" xfId="105" applyNumberFormat="1" applyFont="1" applyFill="1" applyBorder="1"/>
    <xf numFmtId="166" fontId="18" fillId="2" borderId="0" xfId="105" applyNumberFormat="1" applyFont="1" applyFill="1" applyBorder="1"/>
    <xf numFmtId="166" fontId="12" fillId="2" borderId="0" xfId="105" applyNumberFormat="1" applyFont="1" applyFill="1"/>
    <xf numFmtId="166" fontId="18" fillId="2" borderId="0" xfId="105" applyNumberFormat="1" applyFont="1" applyFill="1" applyBorder="1" applyAlignment="1"/>
    <xf numFmtId="37" fontId="18" fillId="2" borderId="0" xfId="105" applyNumberFormat="1" applyFont="1" applyFill="1" applyBorder="1" applyAlignment="1" applyProtection="1"/>
    <xf numFmtId="3" fontId="38" fillId="2" borderId="0" xfId="105" applyNumberFormat="1" applyFont="1" applyFill="1" applyBorder="1" applyAlignment="1">
      <alignment horizontal="right"/>
    </xf>
    <xf numFmtId="166" fontId="15" fillId="2" borderId="3" xfId="105" applyNumberFormat="1" applyFont="1" applyFill="1" applyBorder="1" applyAlignment="1">
      <alignment horizontal="left"/>
    </xf>
    <xf numFmtId="166" fontId="17" fillId="2" borderId="3" xfId="105" applyNumberFormat="1" applyFont="1" applyFill="1" applyBorder="1" applyAlignment="1">
      <alignment horizontal="left"/>
    </xf>
    <xf numFmtId="166" fontId="20" fillId="2" borderId="0" xfId="105" applyNumberFormat="1" applyFont="1" applyFill="1" applyBorder="1"/>
    <xf numFmtId="166" fontId="31" fillId="2" borderId="0" xfId="105" applyNumberFormat="1" applyFont="1" applyFill="1" applyBorder="1" applyAlignment="1"/>
    <xf numFmtId="166" fontId="16" fillId="2" borderId="0" xfId="105" applyNumberFormat="1" applyFont="1" applyFill="1" applyAlignment="1">
      <alignment horizontal="center"/>
    </xf>
    <xf numFmtId="37" fontId="16" fillId="2" borderId="0" xfId="105" applyNumberFormat="1" applyFont="1" applyFill="1" applyBorder="1" applyAlignment="1" applyProtection="1"/>
    <xf numFmtId="166" fontId="15" fillId="2" borderId="0" xfId="105" applyNumberFormat="1" applyFont="1" applyFill="1" applyBorder="1" applyAlignment="1">
      <alignment horizontal="center"/>
    </xf>
    <xf numFmtId="3" fontId="13" fillId="2" borderId="0" xfId="105" applyNumberFormat="1" applyFont="1" applyFill="1" applyBorder="1"/>
    <xf numFmtId="3" fontId="13" fillId="2" borderId="0" xfId="48" applyNumberFormat="1" applyFont="1" applyFill="1" applyBorder="1" applyAlignment="1" applyProtection="1"/>
    <xf numFmtId="3" fontId="13" fillId="2" borderId="0" xfId="48" applyNumberFormat="1" applyFont="1" applyFill="1" applyBorder="1"/>
    <xf numFmtId="3" fontId="16" fillId="2" borderId="0" xfId="105" applyNumberFormat="1" applyFont="1" applyFill="1" applyBorder="1" applyAlignment="1">
      <alignment horizontal="right"/>
    </xf>
    <xf numFmtId="3" fontId="21" fillId="2" borderId="0" xfId="102" applyNumberFormat="1" applyFont="1" applyFill="1"/>
    <xf numFmtId="3" fontId="11" fillId="2" borderId="0" xfId="48" applyNumberFormat="1" applyFont="1" applyFill="1" applyBorder="1" applyAlignment="1">
      <alignment horizontal="right"/>
    </xf>
    <xf numFmtId="3" fontId="16" fillId="2" borderId="0" xfId="48" applyNumberFormat="1" applyFont="1" applyFill="1" applyBorder="1" applyAlignment="1">
      <alignment horizontal="right"/>
    </xf>
    <xf numFmtId="3" fontId="17" fillId="2" borderId="0" xfId="48" applyNumberFormat="1" applyFont="1" applyFill="1" applyBorder="1" applyAlignment="1">
      <alignment horizontal="right"/>
    </xf>
    <xf numFmtId="166" fontId="11" fillId="2" borderId="3" xfId="105" applyNumberFormat="1" applyFont="1" applyFill="1" applyBorder="1" applyAlignment="1">
      <alignment horizontal="center" vertical="center"/>
    </xf>
    <xf numFmtId="3" fontId="11" fillId="2" borderId="3" xfId="105" applyNumberFormat="1" applyFont="1" applyFill="1" applyBorder="1" applyAlignment="1">
      <alignment horizontal="right"/>
    </xf>
    <xf numFmtId="3" fontId="11" fillId="2" borderId="3" xfId="105" applyNumberFormat="1" applyFont="1" applyFill="1" applyBorder="1" applyAlignment="1" applyProtection="1">
      <alignment horizontal="right"/>
    </xf>
    <xf numFmtId="166" fontId="12" fillId="2" borderId="0" xfId="105" applyNumberFormat="1" applyFont="1" applyFill="1" applyBorder="1" applyAlignment="1">
      <alignment horizontal="center" vertical="center"/>
    </xf>
    <xf numFmtId="166" fontId="18" fillId="2" borderId="0" xfId="105" applyNumberFormat="1" applyFont="1" applyFill="1" applyAlignment="1">
      <alignment horizontal="center" vertical="center"/>
    </xf>
    <xf numFmtId="3" fontId="13" fillId="2" borderId="0" xfId="105" applyNumberFormat="1" applyFont="1" applyFill="1" applyBorder="1" applyAlignment="1" applyProtection="1">
      <alignment horizontal="center"/>
    </xf>
    <xf numFmtId="3" fontId="11" fillId="2" borderId="0" xfId="105" quotePrefix="1" applyNumberFormat="1" applyFont="1" applyFill="1" applyBorder="1" applyAlignment="1">
      <alignment horizontal="right"/>
    </xf>
    <xf numFmtId="166" fontId="17" fillId="2" borderId="0" xfId="105" applyNumberFormat="1" applyFont="1" applyFill="1" applyBorder="1" applyAlignment="1">
      <alignment horizontal="left" indent="2"/>
    </xf>
    <xf numFmtId="166" fontId="14" fillId="2" borderId="0" xfId="105" applyNumberFormat="1" applyFont="1" applyFill="1" applyAlignment="1">
      <alignment horizontal="center"/>
    </xf>
    <xf numFmtId="166" fontId="15" fillId="2" borderId="0" xfId="105" applyNumberFormat="1" applyFont="1" applyFill="1" applyAlignment="1">
      <alignment horizontal="center"/>
    </xf>
    <xf numFmtId="166" fontId="13" fillId="2" borderId="0" xfId="105" applyNumberFormat="1" applyFont="1" applyFill="1" applyBorder="1" applyAlignment="1">
      <alignment horizontal="center"/>
    </xf>
    <xf numFmtId="166" fontId="16" fillId="2" borderId="0" xfId="105" applyNumberFormat="1" applyFont="1" applyFill="1" applyBorder="1" applyAlignment="1">
      <alignment horizontal="center" vertical="center"/>
    </xf>
    <xf numFmtId="166" fontId="17" fillId="2" borderId="0" xfId="105" applyNumberFormat="1" applyFont="1" applyFill="1" applyBorder="1" applyAlignment="1">
      <alignment horizontal="center" vertical="center"/>
    </xf>
    <xf numFmtId="166" fontId="11" fillId="2" borderId="0" xfId="105" applyNumberFormat="1" applyFont="1" applyFill="1" applyBorder="1" applyAlignment="1"/>
    <xf numFmtId="166" fontId="39" fillId="2" borderId="0" xfId="105" applyNumberFormat="1" applyFont="1" applyFill="1" applyBorder="1" applyAlignment="1">
      <alignment horizontal="right"/>
    </xf>
    <xf numFmtId="166" fontId="11" fillId="2" borderId="0" xfId="105" applyNumberFormat="1" applyFont="1" applyFill="1" applyBorder="1" applyAlignment="1">
      <alignment horizontal="right"/>
    </xf>
    <xf numFmtId="166" fontId="13" fillId="2" borderId="2" xfId="105" applyNumberFormat="1" applyFont="1" applyFill="1" applyBorder="1" applyAlignment="1">
      <alignment horizontal="right"/>
    </xf>
    <xf numFmtId="3" fontId="11" fillId="2" borderId="0" xfId="48" applyNumberFormat="1" applyFont="1" applyFill="1" applyBorder="1"/>
    <xf numFmtId="3" fontId="11" fillId="2" borderId="0" xfId="48" applyNumberFormat="1" applyFont="1" applyFill="1" applyBorder="1" applyAlignment="1" applyProtection="1"/>
    <xf numFmtId="166" fontId="77" fillId="2" borderId="0" xfId="105" applyNumberFormat="1" applyFont="1" applyFill="1" applyBorder="1" applyAlignment="1">
      <alignment horizontal="left" indent="1"/>
    </xf>
    <xf numFmtId="166" fontId="76" fillId="2" borderId="0" xfId="105" applyNumberFormat="1" applyFont="1" applyFill="1" applyBorder="1" applyAlignment="1">
      <alignment horizontal="left"/>
    </xf>
    <xf numFmtId="166" fontId="13" fillId="2" borderId="3" xfId="105" applyNumberFormat="1" applyFont="1" applyFill="1" applyBorder="1" applyAlignment="1">
      <alignment horizontal="center"/>
    </xf>
    <xf numFmtId="166" fontId="14" fillId="2" borderId="3" xfId="105" applyNumberFormat="1" applyFont="1" applyFill="1" applyBorder="1"/>
    <xf numFmtId="3" fontId="14" fillId="2" borderId="3" xfId="105" applyNumberFormat="1" applyFont="1" applyFill="1" applyBorder="1"/>
    <xf numFmtId="166" fontId="12" fillId="2" borderId="0" xfId="105" applyNumberFormat="1" applyFont="1" applyFill="1" applyBorder="1" applyAlignment="1">
      <alignment horizontal="center"/>
    </xf>
    <xf numFmtId="166" fontId="18" fillId="2" borderId="0" xfId="105" applyNumberFormat="1" applyFont="1" applyFill="1" applyAlignment="1">
      <alignment horizontal="right"/>
    </xf>
    <xf numFmtId="166" fontId="18" fillId="2" borderId="0" xfId="105" applyNumberFormat="1" applyFont="1" applyFill="1" applyAlignment="1">
      <alignment horizontal="center"/>
    </xf>
    <xf numFmtId="166" fontId="13" fillId="2" borderId="0" xfId="105" applyNumberFormat="1" applyFont="1" applyFill="1" applyAlignment="1">
      <alignment horizontal="center"/>
    </xf>
    <xf numFmtId="166" fontId="40" fillId="2" borderId="0" xfId="105" applyNumberFormat="1" applyFont="1" applyFill="1" applyBorder="1" applyAlignment="1">
      <alignment horizontal="right"/>
    </xf>
    <xf numFmtId="166" fontId="13" fillId="2" borderId="0" xfId="105" applyNumberFormat="1" applyFont="1" applyFill="1" applyBorder="1" applyAlignment="1">
      <alignment horizontal="right"/>
    </xf>
    <xf numFmtId="166" fontId="14" fillId="2" borderId="0" xfId="105" applyNumberFormat="1" applyFont="1" applyFill="1" applyBorder="1" applyAlignment="1">
      <alignment horizontal="center" vertical="center"/>
    </xf>
    <xf numFmtId="3" fontId="13" fillId="2" borderId="3" xfId="105" applyNumberFormat="1" applyFont="1" applyFill="1" applyBorder="1"/>
    <xf numFmtId="3" fontId="13" fillId="2" borderId="3" xfId="105" applyNumberFormat="1" applyFont="1" applyFill="1" applyBorder="1" applyAlignment="1">
      <alignment horizontal="right"/>
    </xf>
    <xf numFmtId="0" fontId="41" fillId="2" borderId="0" xfId="1" applyNumberFormat="1" applyFont="1" applyFill="1"/>
    <xf numFmtId="0" fontId="26" fillId="3" borderId="0" xfId="1" applyNumberFormat="1" applyFont="1" applyFill="1" applyBorder="1" applyAlignment="1">
      <alignment horizontal="right" vertical="top"/>
    </xf>
    <xf numFmtId="0" fontId="17" fillId="3" borderId="0" xfId="1" applyNumberFormat="1" applyFont="1" applyFill="1" applyBorder="1" applyAlignment="1">
      <alignment horizontal="right" wrapText="1"/>
    </xf>
    <xf numFmtId="0" fontId="28" fillId="3" borderId="0" xfId="1" applyNumberFormat="1" applyFont="1" applyFill="1" applyBorder="1" applyAlignment="1">
      <alignment horizontal="right" wrapText="1"/>
    </xf>
    <xf numFmtId="3" fontId="11" fillId="2" borderId="0" xfId="129" applyNumberFormat="1" applyFont="1" applyFill="1" applyBorder="1" applyAlignment="1">
      <alignment horizontal="right" vertical="center"/>
    </xf>
    <xf numFmtId="3" fontId="11" fillId="2" borderId="0" xfId="113" quotePrefix="1" applyNumberFormat="1" applyFont="1" applyFill="1" applyBorder="1" applyAlignment="1">
      <alignment horizontal="right"/>
    </xf>
    <xf numFmtId="3" fontId="11" fillId="2" borderId="0" xfId="113" applyNumberFormat="1" applyFont="1" applyFill="1" applyBorder="1" applyAlignment="1">
      <alignment horizontal="right"/>
    </xf>
    <xf numFmtId="0" fontId="26" fillId="2" borderId="0" xfId="128" applyFont="1" applyFill="1" applyAlignment="1">
      <alignment horizontal="left" indent="1"/>
    </xf>
    <xf numFmtId="0" fontId="28" fillId="2" borderId="0" xfId="1" applyNumberFormat="1" applyFont="1" applyFill="1"/>
    <xf numFmtId="0" fontId="28" fillId="2" borderId="0" xfId="1" applyNumberFormat="1" applyFont="1" applyFill="1" applyAlignment="1">
      <alignment horizontal="center"/>
    </xf>
    <xf numFmtId="0" fontId="22" fillId="2" borderId="0" xfId="1" applyNumberFormat="1" applyFont="1" applyFill="1" applyBorder="1" applyAlignment="1">
      <alignment horizontal="right"/>
    </xf>
    <xf numFmtId="171" fontId="28" fillId="2" borderId="0" xfId="1" applyNumberFormat="1" applyFont="1" applyFill="1"/>
    <xf numFmtId="171" fontId="28" fillId="2" borderId="0" xfId="1" applyNumberFormat="1" applyFont="1" applyFill="1" applyAlignment="1">
      <alignment horizontal="center"/>
    </xf>
    <xf numFmtId="171" fontId="22" fillId="2" borderId="0" xfId="1" applyNumberFormat="1" applyFont="1" applyFill="1" applyBorder="1" applyAlignment="1">
      <alignment horizontal="right"/>
    </xf>
    <xf numFmtId="0" fontId="50" fillId="2" borderId="0" xfId="128" applyFont="1" applyFill="1" applyAlignment="1">
      <alignment horizontal="right"/>
    </xf>
    <xf numFmtId="0" fontId="26" fillId="3" borderId="0" xfId="1" applyNumberFormat="1" applyFont="1" applyFill="1" applyBorder="1" applyAlignment="1">
      <alignment horizontal="right" vertical="top" wrapText="1"/>
    </xf>
    <xf numFmtId="3" fontId="75" fillId="2" borderId="0" xfId="363" quotePrefix="1" applyNumberFormat="1" applyFont="1" applyFill="1" applyBorder="1" applyAlignment="1" applyProtection="1">
      <alignment horizontal="right" vertical="center"/>
    </xf>
    <xf numFmtId="3" fontId="22" fillId="2" borderId="0" xfId="1" quotePrefix="1" applyNumberFormat="1" applyFont="1" applyFill="1" applyAlignment="1">
      <alignment horizontal="right"/>
    </xf>
    <xf numFmtId="0" fontId="54" fillId="2" borderId="0" xfId="1" applyNumberFormat="1" applyFont="1" applyFill="1" applyAlignment="1">
      <alignment horizontal="left" vertical="top" indent="1"/>
    </xf>
    <xf numFmtId="0" fontId="54" fillId="2" borderId="0" xfId="1" applyNumberFormat="1" applyFont="1" applyFill="1" applyAlignment="1">
      <alignment horizontal="center" vertical="top"/>
    </xf>
    <xf numFmtId="0" fontId="54" fillId="2" borderId="0" xfId="1" applyNumberFormat="1" applyFont="1" applyFill="1" applyBorder="1" applyAlignment="1">
      <alignment horizontal="left" vertical="top" indent="1"/>
    </xf>
    <xf numFmtId="0" fontId="54" fillId="2" borderId="0" xfId="1" applyNumberFormat="1" applyFont="1" applyFill="1" applyBorder="1" applyAlignment="1">
      <alignment horizontal="right" vertical="top"/>
    </xf>
    <xf numFmtId="0" fontId="51" fillId="2" borderId="0" xfId="1" applyNumberFormat="1" applyFont="1" applyFill="1" applyAlignment="1">
      <alignment horizontal="left" vertical="top" indent="1"/>
    </xf>
    <xf numFmtId="0" fontId="55" fillId="2" borderId="0" xfId="1" applyNumberFormat="1" applyFont="1" applyFill="1"/>
    <xf numFmtId="0" fontId="55" fillId="2" borderId="0" xfId="1" applyNumberFormat="1" applyFont="1" applyFill="1" applyAlignment="1">
      <alignment horizontal="center"/>
    </xf>
    <xf numFmtId="0" fontId="56" fillId="2" borderId="0" xfId="1" applyNumberFormat="1" applyFont="1" applyFill="1" applyBorder="1" applyAlignment="1">
      <alignment horizontal="right"/>
    </xf>
    <xf numFmtId="0" fontId="13" fillId="2" borderId="0" xfId="111" applyFont="1" applyFill="1" applyAlignment="1">
      <alignment horizontal="center"/>
    </xf>
    <xf numFmtId="0" fontId="13" fillId="2" borderId="0" xfId="111" applyFont="1" applyFill="1" applyAlignment="1">
      <alignment horizontal="right"/>
    </xf>
    <xf numFmtId="0" fontId="14" fillId="2" borderId="0" xfId="111" applyFont="1" applyFill="1" applyAlignment="1">
      <alignment horizontal="right"/>
    </xf>
    <xf numFmtId="0" fontId="83" fillId="2" borderId="0" xfId="111" applyFont="1" applyFill="1" applyAlignment="1">
      <alignment horizontal="left"/>
    </xf>
    <xf numFmtId="0" fontId="14" fillId="2" borderId="0" xfId="111" applyFont="1" applyFill="1" applyAlignment="1">
      <alignment horizontal="center"/>
    </xf>
    <xf numFmtId="0" fontId="15" fillId="2" borderId="0" xfId="111" applyFont="1" applyFill="1" applyAlignment="1">
      <alignment horizontal="right"/>
    </xf>
    <xf numFmtId="0" fontId="82" fillId="2" borderId="0" xfId="111" applyFont="1" applyFill="1" applyAlignment="1">
      <alignment horizontal="left"/>
    </xf>
    <xf numFmtId="0" fontId="15" fillId="2" borderId="0" xfId="111" applyFont="1" applyFill="1" applyAlignment="1">
      <alignment horizontal="center"/>
    </xf>
    <xf numFmtId="0" fontId="13" fillId="2" borderId="1" xfId="111" applyFont="1" applyFill="1" applyBorder="1"/>
    <xf numFmtId="0" fontId="13" fillId="2" borderId="1" xfId="111" applyFont="1" applyFill="1" applyBorder="1" applyAlignment="1">
      <alignment horizontal="left"/>
    </xf>
    <xf numFmtId="0" fontId="13" fillId="2" borderId="1" xfId="111" applyFont="1" applyFill="1" applyBorder="1" applyAlignment="1">
      <alignment horizontal="center"/>
    </xf>
    <xf numFmtId="0" fontId="13" fillId="2" borderId="1" xfId="111" applyFont="1" applyFill="1" applyBorder="1" applyAlignment="1">
      <alignment horizontal="right"/>
    </xf>
    <xf numFmtId="168" fontId="16" fillId="2" borderId="0" xfId="90" applyNumberFormat="1" applyFont="1" applyFill="1" applyBorder="1" applyAlignment="1">
      <alignment horizontal="center"/>
    </xf>
    <xf numFmtId="0" fontId="16" fillId="2" borderId="0" xfId="111" applyFont="1" applyFill="1" applyBorder="1" applyAlignment="1">
      <alignment horizontal="right"/>
    </xf>
    <xf numFmtId="168" fontId="17" fillId="2" borderId="0" xfId="90" applyNumberFormat="1" applyFont="1" applyFill="1" applyBorder="1" applyAlignment="1">
      <alignment horizontal="center" vertical="top"/>
    </xf>
    <xf numFmtId="0" fontId="17" fillId="2" borderId="0" xfId="111" applyFont="1" applyFill="1" applyBorder="1" applyAlignment="1">
      <alignment horizontal="right"/>
    </xf>
    <xf numFmtId="0" fontId="11" fillId="2" borderId="0" xfId="111" applyFont="1" applyFill="1" applyBorder="1" applyAlignment="1">
      <alignment vertical="top"/>
    </xf>
    <xf numFmtId="0" fontId="13" fillId="2" borderId="2" xfId="111" applyFont="1" applyFill="1" applyBorder="1" applyAlignment="1"/>
    <xf numFmtId="0" fontId="13" fillId="2" borderId="0" xfId="111" applyFont="1" applyFill="1" applyBorder="1" applyAlignment="1"/>
    <xf numFmtId="0" fontId="17" fillId="2" borderId="0" xfId="111" applyFont="1" applyFill="1" applyBorder="1" applyAlignment="1">
      <alignment horizontal="right" vertical="top"/>
    </xf>
    <xf numFmtId="0" fontId="13" fillId="2" borderId="2" xfId="111" applyFont="1" applyFill="1" applyBorder="1"/>
    <xf numFmtId="0" fontId="11" fillId="2" borderId="2" xfId="111" applyFont="1" applyFill="1" applyBorder="1"/>
    <xf numFmtId="0" fontId="11" fillId="2" borderId="2" xfId="111" applyFont="1" applyFill="1" applyBorder="1" applyAlignment="1">
      <alignment horizontal="center"/>
    </xf>
    <xf numFmtId="0" fontId="11" fillId="2" borderId="2" xfId="111" applyFont="1" applyFill="1" applyBorder="1" applyAlignment="1">
      <alignment horizontal="right"/>
    </xf>
    <xf numFmtId="0" fontId="11" fillId="2" borderId="0" xfId="111" applyFont="1" applyFill="1" applyBorder="1" applyAlignment="1">
      <alignment horizontal="left"/>
    </xf>
    <xf numFmtId="0" fontId="11" fillId="2" borderId="0" xfId="111" applyFont="1" applyFill="1" applyBorder="1" applyAlignment="1">
      <alignment horizontal="right"/>
    </xf>
    <xf numFmtId="0" fontId="13" fillId="2" borderId="4" xfId="111" applyFont="1" applyFill="1" applyBorder="1"/>
    <xf numFmtId="3" fontId="75" fillId="2" borderId="0" xfId="363" applyNumberFormat="1" applyFont="1" applyFill="1" applyBorder="1" applyAlignment="1" applyProtection="1">
      <alignment horizontal="right" vertical="center"/>
    </xf>
    <xf numFmtId="3" fontId="11" fillId="2" borderId="0" xfId="1" applyNumberFormat="1" applyFont="1" applyFill="1" applyBorder="1" applyAlignment="1">
      <alignment horizontal="right" vertical="center"/>
    </xf>
    <xf numFmtId="3" fontId="75" fillId="2" borderId="0" xfId="128" applyNumberFormat="1" applyFont="1" applyFill="1" applyBorder="1" applyAlignment="1">
      <alignment horizontal="right" vertical="center"/>
    </xf>
    <xf numFmtId="0" fontId="11" fillId="2" borderId="3" xfId="128" applyFont="1" applyFill="1" applyBorder="1" applyAlignment="1">
      <alignment horizontal="left"/>
    </xf>
    <xf numFmtId="3" fontId="11" fillId="2" borderId="3" xfId="128" applyNumberFormat="1" applyFont="1" applyFill="1" applyBorder="1" applyAlignment="1">
      <alignment horizontal="right" vertical="center"/>
    </xf>
    <xf numFmtId="3" fontId="11" fillId="2" borderId="3" xfId="1" applyNumberFormat="1" applyFont="1" applyFill="1" applyBorder="1" applyAlignment="1">
      <alignment vertical="center"/>
    </xf>
    <xf numFmtId="0" fontId="86" fillId="2" borderId="0" xfId="128" applyFont="1" applyFill="1" applyAlignment="1">
      <alignment horizontal="right"/>
    </xf>
    <xf numFmtId="0" fontId="87" fillId="2" borderId="0" xfId="128" applyFont="1" applyFill="1" applyAlignment="1">
      <alignment horizontal="right" vertical="top"/>
    </xf>
    <xf numFmtId="3" fontId="75" fillId="2" borderId="0" xfId="1" applyNumberFormat="1" applyFont="1" applyFill="1" applyBorder="1" applyAlignment="1">
      <alignment horizontal="right" vertical="center"/>
    </xf>
    <xf numFmtId="0" fontId="14" fillId="2" borderId="0" xfId="111" applyFont="1" applyFill="1" applyAlignment="1">
      <alignment horizontal="left"/>
    </xf>
    <xf numFmtId="0" fontId="15" fillId="2" borderId="0" xfId="111" applyFont="1" applyFill="1" applyAlignment="1">
      <alignment horizontal="left"/>
    </xf>
    <xf numFmtId="0" fontId="16" fillId="2" borderId="0" xfId="111" applyFont="1" applyFill="1" applyBorder="1"/>
    <xf numFmtId="0" fontId="16" fillId="2" borderId="0" xfId="111" applyFont="1" applyFill="1" applyBorder="1" applyAlignment="1">
      <alignment horizontal="center"/>
    </xf>
    <xf numFmtId="3" fontId="16" fillId="2" borderId="0" xfId="111" applyNumberFormat="1" applyFont="1" applyFill="1"/>
    <xf numFmtId="0" fontId="17" fillId="2" borderId="0" xfId="111" applyFont="1" applyFill="1" applyBorder="1" applyAlignment="1">
      <alignment vertical="top"/>
    </xf>
    <xf numFmtId="3" fontId="16" fillId="2" borderId="0" xfId="111" applyNumberFormat="1" applyFont="1" applyFill="1" applyBorder="1" applyAlignment="1"/>
    <xf numFmtId="0" fontId="13" fillId="2" borderId="3" xfId="111" applyFont="1" applyFill="1" applyBorder="1"/>
    <xf numFmtId="0" fontId="15" fillId="2" borderId="3" xfId="111" applyFont="1" applyFill="1" applyBorder="1" applyAlignment="1">
      <alignment horizontal="left"/>
    </xf>
    <xf numFmtId="0" fontId="15" fillId="2" borderId="3" xfId="111" applyFont="1" applyFill="1" applyBorder="1" applyAlignment="1">
      <alignment horizontal="center"/>
    </xf>
    <xf numFmtId="37" fontId="14" fillId="2" borderId="3" xfId="111" applyNumberFormat="1" applyFont="1" applyFill="1" applyBorder="1" applyAlignment="1" applyProtection="1">
      <alignment horizontal="right"/>
    </xf>
    <xf numFmtId="37" fontId="13" fillId="2" borderId="3" xfId="111" applyNumberFormat="1" applyFont="1" applyFill="1" applyBorder="1" applyProtection="1"/>
    <xf numFmtId="37" fontId="14" fillId="2" borderId="3" xfId="111" applyNumberFormat="1" applyFont="1" applyFill="1" applyBorder="1" applyProtection="1"/>
    <xf numFmtId="0" fontId="20" fillId="2" borderId="0" xfId="111" applyFont="1" applyFill="1" applyBorder="1"/>
    <xf numFmtId="0" fontId="32" fillId="2" borderId="0" xfId="111" applyFont="1" applyFill="1" applyBorder="1" applyAlignment="1">
      <alignment horizontal="left"/>
    </xf>
    <xf numFmtId="0" fontId="32" fillId="2" borderId="0" xfId="111" applyFont="1" applyFill="1" applyBorder="1" applyAlignment="1">
      <alignment horizontal="center"/>
    </xf>
    <xf numFmtId="37" fontId="31" fillId="2" borderId="0" xfId="111" applyNumberFormat="1" applyFont="1" applyFill="1" applyBorder="1" applyAlignment="1" applyProtection="1">
      <alignment horizontal="right"/>
    </xf>
    <xf numFmtId="0" fontId="20" fillId="2" borderId="0" xfId="111" applyFont="1" applyFill="1" applyAlignment="1">
      <alignment horizontal="right"/>
    </xf>
    <xf numFmtId="0" fontId="20" fillId="2" borderId="0" xfId="111" applyFont="1" applyFill="1"/>
    <xf numFmtId="0" fontId="31" fillId="2" borderId="0" xfId="111" applyFont="1" applyFill="1" applyBorder="1" applyAlignment="1">
      <alignment horizontal="left"/>
    </xf>
    <xf numFmtId="37" fontId="31" fillId="2" borderId="0" xfId="111" applyNumberFormat="1" applyFont="1" applyFill="1" applyBorder="1" applyProtection="1"/>
    <xf numFmtId="37" fontId="31" fillId="2" borderId="0" xfId="405" applyFont="1" applyFill="1" applyAlignment="1">
      <alignment horizontal="right"/>
    </xf>
    <xf numFmtId="37" fontId="32" fillId="2" borderId="0" xfId="405" applyFont="1" applyFill="1" applyAlignment="1">
      <alignment horizontal="right" vertical="top"/>
    </xf>
    <xf numFmtId="0" fontId="15" fillId="2" borderId="0" xfId="111" applyFont="1" applyFill="1" applyBorder="1" applyAlignment="1">
      <alignment horizontal="left"/>
    </xf>
    <xf numFmtId="0" fontId="15" fillId="2" borderId="0" xfId="111" applyFont="1" applyFill="1" applyBorder="1" applyAlignment="1">
      <alignment horizontal="center"/>
    </xf>
    <xf numFmtId="37" fontId="14" fillId="2" borderId="0" xfId="111" applyNumberFormat="1" applyFont="1" applyFill="1" applyBorder="1" applyAlignment="1" applyProtection="1">
      <alignment horizontal="right"/>
    </xf>
    <xf numFmtId="0" fontId="35" fillId="2" borderId="0" xfId="111" applyFont="1" applyFill="1" applyBorder="1" applyAlignment="1">
      <alignment horizontal="right"/>
    </xf>
    <xf numFmtId="0" fontId="14" fillId="2" borderId="0" xfId="111" applyFont="1" applyFill="1"/>
    <xf numFmtId="37" fontId="14" fillId="2" borderId="0" xfId="111" applyNumberFormat="1" applyFont="1" applyFill="1" applyBorder="1" applyProtection="1"/>
    <xf numFmtId="168" fontId="14" fillId="2" borderId="0" xfId="90" applyNumberFormat="1" applyFont="1" applyFill="1" applyAlignment="1">
      <alignment horizontal="right"/>
    </xf>
    <xf numFmtId="168" fontId="14" fillId="2" borderId="0" xfId="90" applyNumberFormat="1" applyFont="1" applyFill="1" applyAlignment="1">
      <alignment horizontal="left"/>
    </xf>
    <xf numFmtId="168" fontId="14" fillId="2" borderId="0" xfId="90" applyNumberFormat="1" applyFont="1" applyFill="1"/>
    <xf numFmtId="168" fontId="15" fillId="2" borderId="0" xfId="90" applyNumberFormat="1" applyFont="1" applyFill="1" applyAlignment="1">
      <alignment horizontal="right"/>
    </xf>
    <xf numFmtId="168" fontId="15" fillId="2" borderId="0" xfId="90" applyNumberFormat="1" applyFont="1" applyFill="1" applyAlignment="1">
      <alignment horizontal="left"/>
    </xf>
    <xf numFmtId="168" fontId="13" fillId="2" borderId="1" xfId="90" applyNumberFormat="1" applyFont="1" applyFill="1" applyBorder="1"/>
    <xf numFmtId="168" fontId="13" fillId="2" borderId="3" xfId="90" applyNumberFormat="1" applyFont="1" applyFill="1" applyBorder="1"/>
    <xf numFmtId="166" fontId="16" fillId="2" borderId="0" xfId="76" applyNumberFormat="1" applyFont="1" applyFill="1" applyBorder="1" applyAlignment="1">
      <alignment horizontal="right"/>
    </xf>
    <xf numFmtId="166" fontId="17" fillId="2" borderId="0" xfId="76" applyNumberFormat="1" applyFont="1" applyFill="1" applyBorder="1" applyAlignment="1">
      <alignment horizontal="right"/>
    </xf>
    <xf numFmtId="168" fontId="13" fillId="2" borderId="2" xfId="90" applyNumberFormat="1" applyFont="1" applyFill="1" applyBorder="1"/>
    <xf numFmtId="168" fontId="13" fillId="2" borderId="3" xfId="90" applyNumberFormat="1" applyFont="1" applyFill="1" applyBorder="1" applyAlignment="1">
      <alignment horizontal="left"/>
    </xf>
    <xf numFmtId="168" fontId="15" fillId="2" borderId="3" xfId="90" applyNumberFormat="1" applyFont="1" applyFill="1" applyBorder="1"/>
    <xf numFmtId="168" fontId="20" fillId="2" borderId="0" xfId="90" applyNumberFormat="1" applyFont="1" applyFill="1"/>
    <xf numFmtId="168" fontId="31" fillId="2" borderId="0" xfId="90" applyNumberFormat="1" applyFont="1" applyFill="1"/>
    <xf numFmtId="168" fontId="31" fillId="2" borderId="0" xfId="90" applyNumberFormat="1" applyFont="1" applyFill="1" applyAlignment="1">
      <alignment horizontal="right"/>
    </xf>
    <xf numFmtId="168" fontId="32" fillId="2" borderId="0" xfId="90" applyNumberFormat="1" applyFont="1" applyFill="1" applyAlignment="1">
      <alignment horizontal="right" vertical="top"/>
    </xf>
    <xf numFmtId="168" fontId="14" fillId="2" borderId="0" xfId="90" applyNumberFormat="1" applyFont="1" applyFill="1" applyBorder="1" applyAlignment="1">
      <alignment horizontal="left"/>
    </xf>
    <xf numFmtId="168" fontId="13" fillId="2" borderId="0" xfId="90" applyNumberFormat="1" applyFont="1" applyFill="1" applyAlignment="1">
      <alignment horizontal="center"/>
    </xf>
    <xf numFmtId="168" fontId="14" fillId="2" borderId="0" xfId="90" applyNumberFormat="1" applyFont="1" applyFill="1" applyAlignment="1">
      <alignment horizontal="center"/>
    </xf>
    <xf numFmtId="168" fontId="15" fillId="2" borderId="0" xfId="90" applyNumberFormat="1" applyFont="1" applyFill="1" applyAlignment="1">
      <alignment horizontal="center"/>
    </xf>
    <xf numFmtId="168" fontId="15" fillId="2" borderId="3" xfId="90" applyNumberFormat="1" applyFont="1" applyFill="1" applyBorder="1" applyAlignment="1">
      <alignment horizontal="center"/>
    </xf>
    <xf numFmtId="168" fontId="15" fillId="2" borderId="0" xfId="90" applyNumberFormat="1" applyFont="1" applyFill="1" applyAlignment="1"/>
    <xf numFmtId="168" fontId="13" fillId="2" borderId="1" xfId="90" applyNumberFormat="1" applyFont="1" applyFill="1" applyBorder="1" applyAlignment="1">
      <alignment horizontal="center"/>
    </xf>
    <xf numFmtId="166" fontId="14" fillId="2" borderId="0" xfId="76" applyNumberFormat="1" applyFont="1" applyFill="1" applyBorder="1" applyAlignment="1">
      <alignment horizontal="left"/>
    </xf>
    <xf numFmtId="168" fontId="14" fillId="2" borderId="0" xfId="90" applyNumberFormat="1" applyFont="1" applyFill="1" applyBorder="1" applyAlignment="1">
      <alignment horizontal="center"/>
    </xf>
    <xf numFmtId="168" fontId="14" fillId="2" borderId="0" xfId="90" applyNumberFormat="1" applyFont="1" applyFill="1" applyBorder="1" applyAlignment="1">
      <alignment horizontal="right"/>
    </xf>
    <xf numFmtId="166" fontId="14" fillId="2" borderId="0" xfId="76" applyNumberFormat="1" applyFont="1" applyFill="1" applyBorder="1" applyAlignment="1">
      <alignment horizontal="right"/>
    </xf>
    <xf numFmtId="166" fontId="15" fillId="2" borderId="0" xfId="76" applyNumberFormat="1" applyFont="1" applyFill="1" applyBorder="1" applyAlignment="1">
      <alignment horizontal="left"/>
    </xf>
    <xf numFmtId="168" fontId="15" fillId="2" borderId="0" xfId="90" applyNumberFormat="1" applyFont="1" applyFill="1" applyBorder="1" applyAlignment="1">
      <alignment horizontal="right" vertical="top"/>
    </xf>
    <xf numFmtId="166" fontId="14" fillId="2" borderId="0" xfId="76" applyNumberFormat="1" applyFont="1" applyFill="1" applyBorder="1" applyAlignment="1">
      <alignment horizontal="right" vertical="top"/>
    </xf>
    <xf numFmtId="168" fontId="15" fillId="2" borderId="0" xfId="90" applyNumberFormat="1" applyFont="1" applyFill="1" applyBorder="1" applyAlignment="1">
      <alignment horizontal="right"/>
    </xf>
    <xf numFmtId="166" fontId="15" fillId="2" borderId="0" xfId="76" applyNumberFormat="1" applyFont="1" applyFill="1" applyBorder="1" applyAlignment="1">
      <alignment horizontal="right"/>
    </xf>
    <xf numFmtId="168" fontId="13" fillId="2" borderId="2" xfId="90" applyNumberFormat="1" applyFont="1" applyFill="1" applyBorder="1" applyAlignment="1">
      <alignment horizontal="center"/>
    </xf>
    <xf numFmtId="168" fontId="20" fillId="2" borderId="0" xfId="90" applyNumberFormat="1" applyFont="1" applyFill="1" applyAlignment="1">
      <alignment horizontal="center"/>
    </xf>
    <xf numFmtId="166" fontId="14" fillId="2" borderId="0" xfId="543" applyNumberFormat="1" applyFont="1" applyFill="1"/>
    <xf numFmtId="166" fontId="14" fillId="2" borderId="0" xfId="76" applyNumberFormat="1" applyFont="1" applyFill="1" applyAlignment="1">
      <alignment horizontal="right"/>
    </xf>
    <xf numFmtId="166" fontId="15" fillId="2" borderId="0" xfId="76" applyNumberFormat="1" applyFont="1" applyFill="1" applyAlignment="1">
      <alignment horizontal="right"/>
    </xf>
    <xf numFmtId="166" fontId="15" fillId="2" borderId="0" xfId="543" applyNumberFormat="1" applyFont="1" applyFill="1" applyAlignment="1">
      <alignment horizontal="left"/>
    </xf>
    <xf numFmtId="166" fontId="15" fillId="2" borderId="0" xfId="543" applyNumberFormat="1" applyFont="1" applyFill="1"/>
    <xf numFmtId="166" fontId="13" fillId="2" borderId="1" xfId="543" applyNumberFormat="1" applyFont="1" applyFill="1" applyBorder="1"/>
    <xf numFmtId="166" fontId="14" fillId="2" borderId="1" xfId="543" applyNumberFormat="1" applyFont="1" applyFill="1" applyBorder="1" applyAlignment="1">
      <alignment horizontal="left"/>
    </xf>
    <xf numFmtId="166" fontId="14" fillId="2" borderId="1" xfId="543" applyNumberFormat="1" applyFont="1" applyFill="1" applyBorder="1"/>
    <xf numFmtId="166" fontId="16" fillId="2" borderId="0" xfId="543" applyNumberFormat="1" applyFont="1" applyFill="1" applyBorder="1" applyAlignment="1">
      <alignment horizontal="right"/>
    </xf>
    <xf numFmtId="166" fontId="17" fillId="2" borderId="0" xfId="543" applyNumberFormat="1" applyFont="1" applyFill="1" applyBorder="1" applyAlignment="1">
      <alignment horizontal="left" indent="1"/>
    </xf>
    <xf numFmtId="166" fontId="17" fillId="2" borderId="0" xfId="543" applyNumberFormat="1" applyFont="1" applyFill="1" applyBorder="1" applyAlignment="1">
      <alignment horizontal="right" vertical="top"/>
    </xf>
    <xf numFmtId="166" fontId="16" fillId="2" borderId="0" xfId="543" applyNumberFormat="1" applyFont="1" applyFill="1" applyBorder="1" applyAlignment="1">
      <alignment horizontal="right" vertical="center"/>
    </xf>
    <xf numFmtId="166" fontId="13" fillId="2" borderId="2" xfId="543" applyNumberFormat="1" applyFont="1" applyFill="1" applyBorder="1"/>
    <xf numFmtId="166" fontId="11" fillId="2" borderId="2" xfId="543" applyNumberFormat="1" applyFont="1" applyFill="1" applyBorder="1"/>
    <xf numFmtId="166" fontId="17" fillId="2" borderId="2" xfId="543" applyNumberFormat="1" applyFont="1" applyFill="1" applyBorder="1" applyAlignment="1">
      <alignment horizontal="right"/>
    </xf>
    <xf numFmtId="166" fontId="13" fillId="2" borderId="3" xfId="543" applyNumberFormat="1" applyFont="1" applyFill="1" applyBorder="1"/>
    <xf numFmtId="166" fontId="14" fillId="2" borderId="3" xfId="543" applyNumberFormat="1" applyFont="1" applyFill="1" applyBorder="1" applyAlignment="1"/>
    <xf numFmtId="166" fontId="20" fillId="2" borderId="0" xfId="543" applyNumberFormat="1" applyFont="1" applyFill="1" applyBorder="1"/>
    <xf numFmtId="166" fontId="15" fillId="2" borderId="0" xfId="76" applyNumberFormat="1" applyFont="1" applyFill="1"/>
    <xf numFmtId="166" fontId="15" fillId="2" borderId="0" xfId="76" applyNumberFormat="1" applyFont="1" applyFill="1" applyBorder="1"/>
    <xf numFmtId="166" fontId="15" fillId="2" borderId="0" xfId="76" applyNumberFormat="1" applyFont="1" applyFill="1" applyAlignment="1">
      <alignment horizontal="left"/>
    </xf>
    <xf numFmtId="166" fontId="13" fillId="2" borderId="1" xfId="76" applyNumberFormat="1" applyFont="1" applyFill="1" applyBorder="1"/>
    <xf numFmtId="166" fontId="14" fillId="2" borderId="1" xfId="76" applyNumberFormat="1" applyFont="1" applyFill="1" applyBorder="1" applyAlignment="1">
      <alignment horizontal="left"/>
    </xf>
    <xf numFmtId="166" fontId="14" fillId="2" borderId="1" xfId="76" applyNumberFormat="1" applyFont="1" applyFill="1" applyBorder="1"/>
    <xf numFmtId="166" fontId="17" fillId="2" borderId="0" xfId="76" applyNumberFormat="1" applyFont="1" applyFill="1" applyBorder="1" applyAlignment="1">
      <alignment horizontal="center"/>
    </xf>
    <xf numFmtId="166" fontId="13" fillId="2" borderId="2" xfId="76" applyNumberFormat="1" applyFont="1" applyFill="1" applyBorder="1"/>
    <xf numFmtId="166" fontId="17" fillId="2" borderId="2" xfId="76" applyNumberFormat="1" applyFont="1" applyFill="1" applyBorder="1"/>
    <xf numFmtId="166" fontId="11" fillId="2" borderId="2" xfId="76" applyNumberFormat="1" applyFont="1" applyFill="1" applyBorder="1" applyAlignment="1">
      <alignment horizontal="right"/>
    </xf>
    <xf numFmtId="166" fontId="11" fillId="2" borderId="2" xfId="76" applyNumberFormat="1" applyFont="1" applyFill="1" applyBorder="1"/>
    <xf numFmtId="166" fontId="17" fillId="2" borderId="0" xfId="76" applyNumberFormat="1" applyFont="1" applyFill="1" applyBorder="1"/>
    <xf numFmtId="166" fontId="11" fillId="2" borderId="0" xfId="76" applyNumberFormat="1" applyFont="1" applyFill="1" applyBorder="1" applyAlignment="1">
      <alignment horizontal="right"/>
    </xf>
    <xf numFmtId="3" fontId="16" fillId="2" borderId="0" xfId="76" applyNumberFormat="1" applyFont="1" applyFill="1" applyBorder="1" applyAlignment="1">
      <alignment horizontal="right"/>
    </xf>
    <xf numFmtId="3" fontId="16" fillId="2" borderId="0" xfId="76" applyNumberFormat="1" applyFont="1" applyFill="1"/>
    <xf numFmtId="3" fontId="11" fillId="2" borderId="0" xfId="76" applyNumberFormat="1" applyFont="1" applyFill="1" applyBorder="1" applyAlignment="1">
      <alignment horizontal="right"/>
    </xf>
    <xf numFmtId="166" fontId="13" fillId="2" borderId="3" xfId="76" applyNumberFormat="1" applyFont="1" applyFill="1" applyBorder="1"/>
    <xf numFmtId="166" fontId="15" fillId="2" borderId="3" xfId="76" applyNumberFormat="1" applyFont="1" applyFill="1" applyBorder="1" applyAlignment="1">
      <alignment horizontal="left"/>
    </xf>
    <xf numFmtId="171" fontId="13" fillId="2" borderId="3" xfId="52" applyNumberFormat="1" applyFont="1" applyFill="1" applyBorder="1" applyProtection="1"/>
    <xf numFmtId="166" fontId="20" fillId="2" borderId="0" xfId="76" applyNumberFormat="1" applyFont="1" applyFill="1"/>
    <xf numFmtId="166" fontId="20" fillId="2" borderId="0" xfId="76" applyNumberFormat="1" applyFont="1" applyFill="1" applyBorder="1"/>
    <xf numFmtId="166" fontId="14" fillId="2" borderId="0" xfId="543" applyNumberFormat="1" applyFont="1" applyFill="1" applyAlignment="1">
      <alignment horizontal="right"/>
    </xf>
    <xf numFmtId="166" fontId="14" fillId="2" borderId="0" xfId="543" applyNumberFormat="1" applyFont="1" applyFill="1" applyAlignment="1">
      <alignment horizontal="left"/>
    </xf>
    <xf numFmtId="166" fontId="15" fillId="2" borderId="0" xfId="543" applyNumberFormat="1" applyFont="1" applyFill="1" applyAlignment="1">
      <alignment horizontal="right"/>
    </xf>
    <xf numFmtId="166" fontId="17" fillId="2" borderId="4" xfId="543" applyNumberFormat="1" applyFont="1" applyFill="1" applyBorder="1" applyAlignment="1">
      <alignment horizontal="right"/>
    </xf>
    <xf numFmtId="166" fontId="13" fillId="2" borderId="0" xfId="543" applyNumberFormat="1" applyFont="1" applyFill="1" applyAlignment="1">
      <alignment horizontal="right"/>
    </xf>
    <xf numFmtId="166" fontId="77" fillId="2" borderId="0" xfId="543" applyNumberFormat="1" applyFont="1" applyFill="1" applyBorder="1" applyAlignment="1">
      <alignment horizontal="left" indent="1"/>
    </xf>
    <xf numFmtId="166" fontId="77" fillId="2" borderId="0" xfId="543" applyNumberFormat="1" applyFont="1" applyFill="1" applyBorder="1" applyAlignment="1">
      <alignment horizontal="right"/>
    </xf>
    <xf numFmtId="166" fontId="76" fillId="2" borderId="0" xfId="543" applyNumberFormat="1" applyFont="1" applyFill="1" applyBorder="1" applyAlignment="1">
      <alignment horizontal="left" indent="1"/>
    </xf>
    <xf numFmtId="166" fontId="76" fillId="2" borderId="0" xfId="543" applyNumberFormat="1" applyFont="1" applyFill="1" applyBorder="1" applyAlignment="1">
      <alignment horizontal="right" vertical="top"/>
    </xf>
    <xf numFmtId="166" fontId="77" fillId="2" borderId="0" xfId="543" applyNumberFormat="1" applyFont="1" applyFill="1" applyBorder="1" applyAlignment="1">
      <alignment horizontal="right" vertical="center"/>
    </xf>
    <xf numFmtId="166" fontId="75" fillId="2" borderId="2" xfId="543" applyNumberFormat="1" applyFont="1" applyFill="1" applyBorder="1"/>
    <xf numFmtId="166" fontId="76" fillId="2" borderId="2" xfId="543" applyNumberFormat="1" applyFont="1" applyFill="1" applyBorder="1" applyAlignment="1">
      <alignment horizontal="right"/>
    </xf>
    <xf numFmtId="166" fontId="75" fillId="2" borderId="4" xfId="543" applyNumberFormat="1" applyFont="1" applyFill="1" applyBorder="1"/>
    <xf numFmtId="166" fontId="76" fillId="2" borderId="4" xfId="543" applyNumberFormat="1" applyFont="1" applyFill="1" applyBorder="1" applyAlignment="1">
      <alignment horizontal="right"/>
    </xf>
    <xf numFmtId="166" fontId="77" fillId="2" borderId="0" xfId="543" applyNumberFormat="1" applyFont="1" applyFill="1" applyBorder="1" applyAlignment="1">
      <alignment horizontal="left" vertical="top" indent="1"/>
    </xf>
    <xf numFmtId="166" fontId="76" fillId="2" borderId="0" xfId="543" applyNumberFormat="1" applyFont="1" applyFill="1" applyBorder="1" applyAlignment="1">
      <alignment horizontal="left" vertical="top" indent="1"/>
    </xf>
    <xf numFmtId="166" fontId="75" fillId="2" borderId="3" xfId="76" applyNumberFormat="1" applyFont="1" applyFill="1" applyBorder="1"/>
    <xf numFmtId="166" fontId="76" fillId="2" borderId="3" xfId="76" applyNumberFormat="1" applyFont="1" applyFill="1" applyBorder="1" applyAlignment="1">
      <alignment horizontal="left"/>
    </xf>
    <xf numFmtId="171" fontId="75" fillId="2" borderId="3" xfId="52" applyNumberFormat="1" applyFont="1" applyFill="1" applyBorder="1" applyProtection="1"/>
    <xf numFmtId="166" fontId="75" fillId="2" borderId="0" xfId="76" applyNumberFormat="1" applyFont="1" applyFill="1"/>
    <xf numFmtId="0" fontId="73" fillId="2" borderId="0" xfId="80" applyFont="1" applyFill="1" applyBorder="1" applyAlignment="1">
      <alignment horizontal="left"/>
    </xf>
    <xf numFmtId="166" fontId="13" fillId="2" borderId="0" xfId="542" applyNumberFormat="1" applyFont="1" applyFill="1" applyAlignment="1">
      <alignment horizontal="center"/>
    </xf>
    <xf numFmtId="166" fontId="13" fillId="2" borderId="0" xfId="542" applyNumberFormat="1" applyFont="1" applyFill="1" applyBorder="1"/>
    <xf numFmtId="0" fontId="74" fillId="2" borderId="0" xfId="80" applyFont="1" applyFill="1" applyBorder="1" applyAlignment="1">
      <alignment horizontal="left"/>
    </xf>
    <xf numFmtId="171" fontId="13" fillId="2" borderId="0" xfId="52" applyNumberFormat="1" applyFont="1" applyFill="1" applyBorder="1" applyProtection="1"/>
    <xf numFmtId="166" fontId="14" fillId="2" borderId="0" xfId="76" applyNumberFormat="1" applyFont="1" applyFill="1" applyAlignment="1">
      <alignment horizontal="left"/>
    </xf>
    <xf numFmtId="166" fontId="11" fillId="2" borderId="2" xfId="76" applyNumberFormat="1" applyFont="1" applyFill="1" applyBorder="1" applyAlignment="1">
      <alignment horizontal="left"/>
    </xf>
    <xf numFmtId="166" fontId="11" fillId="2" borderId="0" xfId="76" applyNumberFormat="1" applyFont="1" applyFill="1" applyBorder="1" applyAlignment="1">
      <alignment horizontal="left"/>
    </xf>
    <xf numFmtId="3" fontId="11" fillId="2" borderId="0" xfId="76" applyNumberFormat="1" applyFont="1" applyFill="1"/>
    <xf numFmtId="167" fontId="11" fillId="2" borderId="0" xfId="52" applyNumberFormat="1" applyFont="1" applyFill="1" applyBorder="1" applyAlignment="1" applyProtection="1">
      <alignment vertical="top"/>
    </xf>
    <xf numFmtId="166" fontId="31" fillId="2" borderId="0" xfId="76" applyNumberFormat="1" applyFont="1" applyFill="1" applyAlignment="1"/>
    <xf numFmtId="166" fontId="14" fillId="2" borderId="0" xfId="542" applyNumberFormat="1" applyFont="1" applyFill="1"/>
    <xf numFmtId="166" fontId="15" fillId="2" borderId="0" xfId="542" applyNumberFormat="1" applyFont="1" applyFill="1" applyAlignment="1">
      <alignment horizontal="left"/>
    </xf>
    <xf numFmtId="166" fontId="14" fillId="2" borderId="0" xfId="542" applyNumberFormat="1" applyFont="1" applyFill="1" applyAlignment="1">
      <alignment horizontal="right"/>
    </xf>
    <xf numFmtId="166" fontId="14" fillId="2" borderId="0" xfId="542" applyNumberFormat="1" applyFont="1" applyFill="1" applyAlignment="1">
      <alignment horizontal="left"/>
    </xf>
    <xf numFmtId="166" fontId="14" fillId="2" borderId="0" xfId="542" applyNumberFormat="1" applyFont="1" applyFill="1" applyAlignment="1">
      <alignment horizontal="center"/>
    </xf>
    <xf numFmtId="166" fontId="57" fillId="2" borderId="0" xfId="542" applyNumberFormat="1" applyFont="1" applyFill="1"/>
    <xf numFmtId="166" fontId="57" fillId="2" borderId="0" xfId="542" applyNumberFormat="1" applyFont="1" applyFill="1" applyBorder="1"/>
    <xf numFmtId="166" fontId="15" fillId="2" borderId="0" xfId="542" applyNumberFormat="1" applyFont="1" applyFill="1" applyAlignment="1">
      <alignment horizontal="right"/>
    </xf>
    <xf numFmtId="166" fontId="15" fillId="2" borderId="0" xfId="542" applyNumberFormat="1" applyFont="1" applyFill="1" applyAlignment="1">
      <alignment horizontal="center"/>
    </xf>
    <xf numFmtId="166" fontId="29" fillId="2" borderId="0" xfId="542" applyNumberFormat="1" applyFont="1" applyFill="1"/>
    <xf numFmtId="166" fontId="29" fillId="2" borderId="0" xfId="542" applyNumberFormat="1" applyFont="1" applyFill="1" applyBorder="1"/>
    <xf numFmtId="166" fontId="15" fillId="2" borderId="0" xfId="542" applyNumberFormat="1" applyFont="1" applyFill="1"/>
    <xf numFmtId="166" fontId="13" fillId="2" borderId="1" xfId="542" applyNumberFormat="1" applyFont="1" applyFill="1" applyBorder="1"/>
    <xf numFmtId="166" fontId="14" fillId="2" borderId="1" xfId="542" applyNumberFormat="1" applyFont="1" applyFill="1" applyBorder="1" applyAlignment="1">
      <alignment horizontal="left"/>
    </xf>
    <xf numFmtId="166" fontId="13" fillId="2" borderId="1" xfId="542" applyNumberFormat="1" applyFont="1" applyFill="1" applyBorder="1" applyAlignment="1">
      <alignment horizontal="center"/>
    </xf>
    <xf numFmtId="166" fontId="14" fillId="2" borderId="1" xfId="542" applyNumberFormat="1" applyFont="1" applyFill="1" applyBorder="1"/>
    <xf numFmtId="166" fontId="16" fillId="2" borderId="0" xfId="542" applyNumberFormat="1" applyFont="1" applyFill="1" applyBorder="1" applyAlignment="1">
      <alignment horizontal="left"/>
    </xf>
    <xf numFmtId="166" fontId="16" fillId="2" borderId="0" xfId="542" applyNumberFormat="1" applyFont="1" applyFill="1" applyBorder="1" applyAlignment="1">
      <alignment horizontal="center"/>
    </xf>
    <xf numFmtId="166" fontId="16" fillId="2" borderId="0" xfId="542" applyNumberFormat="1" applyFont="1" applyFill="1" applyBorder="1" applyAlignment="1">
      <alignment horizontal="right"/>
    </xf>
    <xf numFmtId="166" fontId="17" fillId="2" borderId="0" xfId="542" applyNumberFormat="1" applyFont="1" applyFill="1" applyBorder="1" applyAlignment="1">
      <alignment horizontal="left"/>
    </xf>
    <xf numFmtId="166" fontId="17" fillId="2" borderId="0" xfId="542" applyNumberFormat="1" applyFont="1" applyFill="1" applyBorder="1" applyAlignment="1">
      <alignment horizontal="center"/>
    </xf>
    <xf numFmtId="166" fontId="17" fillId="2" borderId="0" xfId="542" applyNumberFormat="1" applyFont="1" applyFill="1" applyBorder="1" applyAlignment="1">
      <alignment horizontal="right"/>
    </xf>
    <xf numFmtId="166" fontId="11" fillId="2" borderId="0" xfId="542" applyNumberFormat="1" applyFont="1" applyFill="1" applyBorder="1" applyAlignment="1">
      <alignment horizontal="center"/>
    </xf>
    <xf numFmtId="166" fontId="11" fillId="2" borderId="0" xfId="542" applyNumberFormat="1" applyFont="1" applyFill="1" applyBorder="1" applyAlignment="1">
      <alignment horizontal="right"/>
    </xf>
    <xf numFmtId="166" fontId="11" fillId="2" borderId="2" xfId="542" applyNumberFormat="1" applyFont="1" applyFill="1" applyBorder="1"/>
    <xf numFmtId="166" fontId="17" fillId="2" borderId="2" xfId="542" applyNumberFormat="1" applyFont="1" applyFill="1" applyBorder="1"/>
    <xf numFmtId="166" fontId="17" fillId="2" borderId="2" xfId="542" applyNumberFormat="1" applyFont="1" applyFill="1" applyBorder="1" applyAlignment="1">
      <alignment horizontal="center"/>
    </xf>
    <xf numFmtId="166" fontId="11" fillId="2" borderId="2" xfId="542" applyNumberFormat="1" applyFont="1" applyFill="1" applyBorder="1" applyAlignment="1">
      <alignment horizontal="right"/>
    </xf>
    <xf numFmtId="166" fontId="17" fillId="2" borderId="0" xfId="542" applyNumberFormat="1" applyFont="1" applyFill="1" applyBorder="1"/>
    <xf numFmtId="3" fontId="16" fillId="2" borderId="0" xfId="542" applyNumberFormat="1" applyFont="1" applyFill="1"/>
    <xf numFmtId="166" fontId="16" fillId="2" borderId="0" xfId="542" applyNumberFormat="1" applyFont="1" applyFill="1" applyBorder="1"/>
    <xf numFmtId="170" fontId="16" fillId="2" borderId="0" xfId="39" applyNumberFormat="1" applyFont="1" applyFill="1" applyBorder="1" applyAlignment="1" applyProtection="1">
      <alignment horizontal="right"/>
    </xf>
    <xf numFmtId="3" fontId="16" fillId="2" borderId="0" xfId="39" applyNumberFormat="1" applyFont="1" applyFill="1" applyBorder="1" applyAlignment="1" applyProtection="1">
      <alignment horizontal="right"/>
    </xf>
    <xf numFmtId="3" fontId="11" fillId="2" borderId="0" xfId="542" applyNumberFormat="1" applyFont="1" applyFill="1"/>
    <xf numFmtId="166" fontId="13" fillId="2" borderId="3" xfId="542" applyNumberFormat="1" applyFont="1" applyFill="1" applyBorder="1"/>
    <xf numFmtId="166" fontId="13" fillId="2" borderId="3" xfId="542" applyNumberFormat="1" applyFont="1" applyFill="1" applyBorder="1" applyAlignment="1">
      <alignment horizontal="center"/>
    </xf>
    <xf numFmtId="37" fontId="13" fillId="2" borderId="3" xfId="542" applyNumberFormat="1" applyFont="1" applyFill="1" applyBorder="1" applyAlignment="1" applyProtection="1">
      <alignment horizontal="right"/>
    </xf>
    <xf numFmtId="166" fontId="20" fillId="2" borderId="0" xfId="542" applyNumberFormat="1" applyFont="1" applyFill="1"/>
    <xf numFmtId="166" fontId="20" fillId="2" borderId="0" xfId="542" applyNumberFormat="1" applyFont="1" applyFill="1" applyAlignment="1">
      <alignment horizontal="center"/>
    </xf>
    <xf numFmtId="166" fontId="31" fillId="2" borderId="0" xfId="542" applyNumberFormat="1" applyFont="1" applyFill="1" applyBorder="1" applyAlignment="1">
      <alignment horizontal="left"/>
    </xf>
    <xf numFmtId="166" fontId="32" fillId="2" borderId="0" xfId="542" applyNumberFormat="1" applyFont="1" applyFill="1" applyBorder="1" applyAlignment="1">
      <alignment horizontal="left" indent="14"/>
    </xf>
    <xf numFmtId="0" fontId="83" fillId="2" borderId="0" xfId="101" applyFont="1" applyFill="1" applyAlignment="1"/>
    <xf numFmtId="0" fontId="41" fillId="2" borderId="0" xfId="1" applyNumberFormat="1" applyFont="1" applyFill="1" applyAlignment="1">
      <alignment vertical="top"/>
    </xf>
    <xf numFmtId="0" fontId="11" fillId="2" borderId="3" xfId="128" applyFont="1" applyFill="1" applyBorder="1" applyAlignment="1">
      <alignment horizontal="center" vertical="center"/>
    </xf>
    <xf numFmtId="0" fontId="14" fillId="2" borderId="0" xfId="101" applyFont="1" applyFill="1" applyAlignment="1">
      <alignment horizontal="left"/>
    </xf>
    <xf numFmtId="0" fontId="15" fillId="2" borderId="0" xfId="101" applyFont="1" applyFill="1" applyAlignment="1">
      <alignment horizontal="left" vertical="top"/>
    </xf>
    <xf numFmtId="0" fontId="80" fillId="3" borderId="0" xfId="1" applyNumberFormat="1" applyFont="1" applyFill="1" applyBorder="1" applyAlignment="1">
      <alignment horizontal="right" wrapText="1"/>
    </xf>
    <xf numFmtId="0" fontId="81" fillId="3" borderId="0" xfId="1" applyNumberFormat="1" applyFont="1" applyFill="1" applyBorder="1" applyAlignment="1">
      <alignment horizontal="right" vertical="top" wrapText="1"/>
    </xf>
    <xf numFmtId="0" fontId="75" fillId="2" borderId="0" xfId="128" applyFont="1" applyFill="1" applyBorder="1" applyAlignment="1">
      <alignment vertical="center"/>
    </xf>
    <xf numFmtId="0" fontId="15" fillId="2" borderId="0" xfId="101" applyFont="1" applyFill="1" applyAlignment="1">
      <alignment horizontal="left" vertical="top" indent="1"/>
    </xf>
    <xf numFmtId="0" fontId="26" fillId="3" borderId="4" xfId="1" applyNumberFormat="1" applyFont="1" applyFill="1" applyBorder="1" applyAlignment="1">
      <alignment horizontal="right" wrapText="1"/>
    </xf>
    <xf numFmtId="171" fontId="21" fillId="2" borderId="0" xfId="1" applyNumberFormat="1" applyFont="1" applyFill="1" applyBorder="1"/>
    <xf numFmtId="0" fontId="14" fillId="2" borderId="0" xfId="101" applyFont="1" applyFill="1" applyBorder="1" applyAlignment="1">
      <alignment vertical="center"/>
    </xf>
    <xf numFmtId="0" fontId="21" fillId="2" borderId="0" xfId="128" applyFont="1" applyFill="1" applyBorder="1" applyAlignment="1">
      <alignment vertical="center"/>
    </xf>
    <xf numFmtId="0" fontId="15" fillId="2" borderId="0" xfId="101" applyFont="1" applyFill="1" applyBorder="1" applyAlignment="1">
      <alignment vertical="top"/>
    </xf>
    <xf numFmtId="0" fontId="27" fillId="2" borderId="0" xfId="128" applyFont="1" applyFill="1" applyBorder="1" applyAlignment="1">
      <alignment vertical="top"/>
    </xf>
    <xf numFmtId="0" fontId="22" fillId="2" borderId="0" xfId="128" applyFont="1" applyFill="1" applyBorder="1" applyAlignment="1">
      <alignment vertical="center"/>
    </xf>
    <xf numFmtId="0" fontId="21" fillId="2" borderId="0" xfId="1" applyNumberFormat="1" applyFont="1" applyFill="1" applyBorder="1"/>
    <xf numFmtId="171" fontId="11" fillId="2" borderId="0" xfId="1" applyNumberFormat="1" applyFont="1" applyFill="1" applyBorder="1" applyAlignment="1">
      <alignment vertical="center"/>
    </xf>
    <xf numFmtId="0" fontId="26" fillId="3" borderId="0" xfId="1" applyNumberFormat="1" applyFont="1" applyFill="1" applyBorder="1" applyAlignment="1">
      <alignment horizontal="center" wrapText="1"/>
    </xf>
    <xf numFmtId="0" fontId="28" fillId="3" borderId="0" xfId="1" applyNumberFormat="1" applyFont="1" applyFill="1" applyBorder="1" applyAlignment="1">
      <alignment horizontal="center" vertical="top" wrapText="1"/>
    </xf>
    <xf numFmtId="166" fontId="16" fillId="2" borderId="0" xfId="71" applyNumberFormat="1" applyFont="1" applyFill="1" applyBorder="1" applyAlignment="1">
      <alignment horizontal="center"/>
    </xf>
    <xf numFmtId="166" fontId="14" fillId="2" borderId="0" xfId="71" applyNumberFormat="1" applyFont="1" applyFill="1" applyBorder="1" applyAlignment="1">
      <alignment horizontal="center"/>
    </xf>
    <xf numFmtId="166" fontId="15" fillId="2" borderId="0" xfId="71" applyNumberFormat="1" applyFont="1" applyFill="1" applyBorder="1" applyAlignment="1">
      <alignment horizontal="center"/>
    </xf>
    <xf numFmtId="166" fontId="16" fillId="2" borderId="1" xfId="71" applyNumberFormat="1" applyFont="1" applyFill="1" applyBorder="1" applyAlignment="1">
      <alignment horizontal="left"/>
    </xf>
    <xf numFmtId="166" fontId="17" fillId="2" borderId="1" xfId="71" applyNumberFormat="1" applyFont="1" applyFill="1" applyBorder="1"/>
    <xf numFmtId="166" fontId="16" fillId="2" borderId="1" xfId="71" applyNumberFormat="1" applyFont="1" applyFill="1" applyBorder="1" applyAlignment="1">
      <alignment horizontal="center"/>
    </xf>
    <xf numFmtId="166" fontId="11" fillId="2" borderId="1" xfId="71" applyNumberFormat="1" applyFont="1" applyFill="1" applyBorder="1" applyAlignment="1">
      <alignment horizontal="left"/>
    </xf>
    <xf numFmtId="166" fontId="17" fillId="2" borderId="1" xfId="71" applyNumberFormat="1" applyFont="1" applyFill="1" applyBorder="1" applyAlignment="1"/>
    <xf numFmtId="166" fontId="16" fillId="2" borderId="1" xfId="71" applyNumberFormat="1" applyFont="1" applyFill="1" applyBorder="1" applyAlignment="1"/>
    <xf numFmtId="3" fontId="16" fillId="2" borderId="0" xfId="550" applyNumberFormat="1" applyFont="1" applyFill="1" applyBorder="1" applyAlignment="1">
      <alignment horizontal="right" vertical="center"/>
    </xf>
    <xf numFmtId="3" fontId="22" fillId="2" borderId="0" xfId="102" quotePrefix="1" applyNumberFormat="1" applyFont="1" applyFill="1" applyBorder="1" applyAlignment="1">
      <alignment horizontal="right" vertical="center"/>
    </xf>
    <xf numFmtId="0" fontId="22" fillId="2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horizontal="left" vertical="center"/>
    </xf>
    <xf numFmtId="166" fontId="16" fillId="2" borderId="1" xfId="110" applyNumberFormat="1" applyFont="1" applyFill="1" applyBorder="1" applyAlignment="1">
      <alignment horizontal="right" vertical="center"/>
    </xf>
    <xf numFmtId="166" fontId="11" fillId="2" borderId="1" xfId="110" applyNumberFormat="1" applyFont="1" applyFill="1" applyBorder="1" applyAlignment="1">
      <alignment vertical="center"/>
    </xf>
    <xf numFmtId="0" fontId="22" fillId="2" borderId="0" xfId="0" applyFont="1" applyFill="1" applyAlignment="1">
      <alignment vertical="center"/>
    </xf>
    <xf numFmtId="0" fontId="22" fillId="2" borderId="0" xfId="0" applyFont="1" applyFill="1" applyBorder="1" applyAlignment="1">
      <alignment vertical="center"/>
    </xf>
    <xf numFmtId="0" fontId="26" fillId="2" borderId="0" xfId="0" applyFont="1" applyFill="1" applyBorder="1" applyAlignment="1">
      <alignment horizontal="left" vertical="center"/>
    </xf>
    <xf numFmtId="0" fontId="26" fillId="2" borderId="0" xfId="0" applyFont="1" applyFill="1" applyBorder="1" applyAlignment="1">
      <alignment vertical="center"/>
    </xf>
    <xf numFmtId="0" fontId="26" fillId="2" borderId="0" xfId="0" applyFont="1" applyFill="1" applyBorder="1" applyAlignment="1">
      <alignment horizontal="center" vertical="center"/>
    </xf>
    <xf numFmtId="0" fontId="22" fillId="2" borderId="0" xfId="0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vertical="center" wrapText="1"/>
    </xf>
    <xf numFmtId="0" fontId="26" fillId="2" borderId="0" xfId="0" applyFont="1" applyFill="1" applyBorder="1" applyAlignment="1">
      <alignment horizontal="right" vertical="center"/>
    </xf>
    <xf numFmtId="0" fontId="22" fillId="2" borderId="0" xfId="0" applyFont="1" applyFill="1" applyAlignment="1">
      <alignment horizontal="center" vertical="center"/>
    </xf>
    <xf numFmtId="0" fontId="28" fillId="2" borderId="0" xfId="0" applyFont="1" applyFill="1" applyBorder="1" applyAlignment="1">
      <alignment horizontal="right" vertical="center"/>
    </xf>
    <xf numFmtId="0" fontId="22" fillId="2" borderId="2" xfId="0" applyFont="1" applyFill="1" applyBorder="1" applyAlignment="1">
      <alignment horizontal="center" vertical="center"/>
    </xf>
    <xf numFmtId="0" fontId="26" fillId="2" borderId="2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horizontal="center" vertical="center" wrapText="1"/>
    </xf>
    <xf numFmtId="0" fontId="26" fillId="2" borderId="2" xfId="0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vertical="center" wrapText="1"/>
    </xf>
    <xf numFmtId="3" fontId="26" fillId="2" borderId="0" xfId="0" applyNumberFormat="1" applyFont="1" applyFill="1" applyBorder="1" applyAlignment="1">
      <alignment vertical="center"/>
    </xf>
    <xf numFmtId="0" fontId="28" fillId="2" borderId="0" xfId="0" applyFont="1" applyFill="1" applyBorder="1" applyAlignment="1">
      <alignment vertical="center"/>
    </xf>
    <xf numFmtId="3" fontId="22" fillId="2" borderId="0" xfId="0" applyNumberFormat="1" applyFont="1" applyFill="1" applyBorder="1" applyAlignment="1">
      <alignment vertical="center"/>
    </xf>
    <xf numFmtId="0" fontId="26" fillId="3" borderId="0" xfId="571" applyNumberFormat="1" applyFont="1" applyFill="1" applyBorder="1" applyAlignment="1">
      <alignment horizontal="left" wrapText="1"/>
    </xf>
    <xf numFmtId="0" fontId="28" fillId="3" borderId="0" xfId="571" applyNumberFormat="1" applyFont="1" applyFill="1" applyBorder="1" applyAlignment="1">
      <alignment horizontal="left" vertical="top" wrapText="1"/>
    </xf>
    <xf numFmtId="3" fontId="22" fillId="2" borderId="0" xfId="0" applyNumberFormat="1" applyFont="1" applyFill="1" applyBorder="1"/>
    <xf numFmtId="0" fontId="28" fillId="3" borderId="0" xfId="571" applyNumberFormat="1" applyFont="1" applyFill="1" applyBorder="1" applyAlignment="1">
      <alignment horizontal="left" vertical="top"/>
    </xf>
    <xf numFmtId="0" fontId="22" fillId="2" borderId="3" xfId="0" applyFont="1" applyFill="1" applyBorder="1" applyAlignment="1">
      <alignment vertical="center"/>
    </xf>
    <xf numFmtId="0" fontId="26" fillId="2" borderId="3" xfId="0" applyFont="1" applyFill="1" applyBorder="1" applyAlignment="1">
      <alignment vertical="center" wrapText="1"/>
    </xf>
    <xf numFmtId="3" fontId="22" fillId="2" borderId="3" xfId="0" applyNumberFormat="1" applyFont="1" applyFill="1" applyBorder="1" applyAlignment="1">
      <alignment vertical="center"/>
    </xf>
    <xf numFmtId="0" fontId="26" fillId="2" borderId="0" xfId="0" applyFont="1" applyFill="1" applyBorder="1" applyAlignment="1">
      <alignment horizontal="center" vertical="center" wrapText="1"/>
    </xf>
    <xf numFmtId="0" fontId="26" fillId="2" borderId="0" xfId="0" applyFont="1" applyFill="1" applyBorder="1" applyAlignment="1">
      <alignment wrapText="1"/>
    </xf>
    <xf numFmtId="0" fontId="28" fillId="2" borderId="0" xfId="0" applyFont="1" applyFill="1" applyBorder="1" applyAlignment="1">
      <alignment vertical="top" wrapText="1"/>
    </xf>
    <xf numFmtId="0" fontId="26" fillId="3" borderId="0" xfId="571" applyNumberFormat="1" applyFont="1" applyFill="1" applyBorder="1" applyAlignment="1">
      <alignment horizontal="left" vertical="top" wrapText="1"/>
    </xf>
    <xf numFmtId="0" fontId="28" fillId="3" borderId="0" xfId="571" applyNumberFormat="1" applyFont="1" applyFill="1" applyBorder="1" applyAlignment="1">
      <alignment horizontal="left" wrapText="1"/>
    </xf>
    <xf numFmtId="166" fontId="19" fillId="2" borderId="0" xfId="105" applyNumberFormat="1" applyFont="1" applyFill="1" applyAlignment="1">
      <alignment horizontal="right" vertical="top"/>
    </xf>
    <xf numFmtId="3" fontId="22" fillId="2" borderId="0" xfId="128" quotePrefix="1" applyNumberFormat="1" applyFont="1" applyFill="1" applyBorder="1" applyAlignment="1">
      <alignment horizontal="right" vertical="center"/>
    </xf>
    <xf numFmtId="0" fontId="16" fillId="2" borderId="0" xfId="111" applyFont="1" applyFill="1" applyBorder="1" applyAlignment="1">
      <alignment horizontal="center"/>
    </xf>
    <xf numFmtId="168" fontId="16" fillId="2" borderId="0" xfId="90" applyNumberFormat="1" applyFont="1" applyFill="1" applyBorder="1" applyAlignment="1">
      <alignment horizontal="left"/>
    </xf>
    <xf numFmtId="168" fontId="16" fillId="0" borderId="0" xfId="90" applyNumberFormat="1" applyFont="1" applyFill="1" applyBorder="1"/>
    <xf numFmtId="168" fontId="11" fillId="0" borderId="0" xfId="90" applyNumberFormat="1" applyFont="1" applyFill="1" applyBorder="1"/>
    <xf numFmtId="168" fontId="17" fillId="0" borderId="0" xfId="90" applyNumberFormat="1" applyFont="1" applyFill="1" applyBorder="1" applyAlignment="1">
      <alignment vertical="top"/>
    </xf>
    <xf numFmtId="168" fontId="16" fillId="0" borderId="0" xfId="90" applyNumberFormat="1" applyFont="1" applyFill="1" applyBorder="1" applyAlignment="1">
      <alignment horizontal="left"/>
    </xf>
    <xf numFmtId="168" fontId="17" fillId="0" borderId="0" xfId="90" applyNumberFormat="1" applyFont="1" applyFill="1" applyBorder="1" applyAlignment="1">
      <alignment horizontal="left" vertical="top"/>
    </xf>
    <xf numFmtId="168" fontId="11" fillId="0" borderId="0" xfId="90" applyNumberFormat="1" applyFont="1" applyFill="1" applyBorder="1" applyAlignment="1">
      <alignment horizontal="left"/>
    </xf>
    <xf numFmtId="168" fontId="16" fillId="0" borderId="0" xfId="90" applyNumberFormat="1" applyFont="1" applyFill="1" applyBorder="1" applyAlignment="1">
      <alignment horizontal="center"/>
    </xf>
    <xf numFmtId="168" fontId="11" fillId="0" borderId="0" xfId="90" applyNumberFormat="1" applyFont="1" applyFill="1" applyBorder="1" applyAlignment="1">
      <alignment horizontal="center"/>
    </xf>
    <xf numFmtId="168" fontId="15" fillId="0" borderId="0" xfId="90" applyNumberFormat="1" applyFont="1" applyFill="1" applyAlignment="1">
      <alignment horizontal="left"/>
    </xf>
    <xf numFmtId="168" fontId="13" fillId="0" borderId="0" xfId="90" applyNumberFormat="1" applyFont="1" applyFill="1"/>
    <xf numFmtId="168" fontId="13" fillId="0" borderId="0" xfId="90" applyNumberFormat="1" applyFont="1" applyFill="1" applyAlignment="1">
      <alignment horizontal="center"/>
    </xf>
    <xf numFmtId="168" fontId="13" fillId="0" borderId="0" xfId="90" applyNumberFormat="1" applyFont="1" applyFill="1" applyAlignment="1">
      <alignment horizontal="right"/>
    </xf>
    <xf numFmtId="168" fontId="14" fillId="0" borderId="0" xfId="90" applyNumberFormat="1" applyFont="1" applyFill="1" applyAlignment="1">
      <alignment horizontal="right"/>
    </xf>
    <xf numFmtId="168" fontId="14" fillId="0" borderId="0" xfId="90" applyNumberFormat="1" applyFont="1" applyFill="1" applyAlignment="1">
      <alignment horizontal="left"/>
    </xf>
    <xf numFmtId="168" fontId="14" fillId="0" borderId="0" xfId="90" applyNumberFormat="1" applyFont="1" applyFill="1" applyAlignment="1">
      <alignment horizontal="center"/>
    </xf>
    <xf numFmtId="168" fontId="14" fillId="0" borderId="0" xfId="90" applyNumberFormat="1" applyFont="1" applyFill="1"/>
    <xf numFmtId="168" fontId="15" fillId="0" borderId="0" xfId="90" applyNumberFormat="1" applyFont="1" applyFill="1" applyAlignment="1">
      <alignment horizontal="right"/>
    </xf>
    <xf numFmtId="168" fontId="15" fillId="0" borderId="0" xfId="90" applyNumberFormat="1" applyFont="1" applyFill="1" applyAlignment="1">
      <alignment horizontal="center"/>
    </xf>
    <xf numFmtId="168" fontId="15" fillId="0" borderId="0" xfId="90" applyNumberFormat="1" applyFont="1" applyFill="1"/>
    <xf numFmtId="168" fontId="13" fillId="0" borderId="1" xfId="90" applyNumberFormat="1" applyFont="1" applyFill="1" applyBorder="1"/>
    <xf numFmtId="168" fontId="11" fillId="0" borderId="1" xfId="90" applyNumberFormat="1" applyFont="1" applyFill="1" applyBorder="1"/>
    <xf numFmtId="168" fontId="11" fillId="0" borderId="1" xfId="90" applyNumberFormat="1" applyFont="1" applyFill="1" applyBorder="1" applyAlignment="1">
      <alignment horizontal="center"/>
    </xf>
    <xf numFmtId="168" fontId="11" fillId="0" borderId="1" xfId="90" applyNumberFormat="1" applyFont="1" applyFill="1" applyBorder="1" applyAlignment="1">
      <alignment horizontal="right"/>
    </xf>
    <xf numFmtId="168" fontId="13" fillId="0" borderId="0" xfId="90" applyNumberFormat="1" applyFont="1" applyFill="1" applyBorder="1"/>
    <xf numFmtId="166" fontId="16" fillId="0" borderId="0" xfId="76" applyNumberFormat="1" applyFont="1" applyFill="1" applyBorder="1" applyAlignment="1">
      <alignment horizontal="left"/>
    </xf>
    <xf numFmtId="168" fontId="16" fillId="0" borderId="0" xfId="90" applyNumberFormat="1" applyFont="1" applyFill="1" applyBorder="1" applyAlignment="1">
      <alignment horizontal="right"/>
    </xf>
    <xf numFmtId="168" fontId="13" fillId="0" borderId="3" xfId="90" applyNumberFormat="1" applyFont="1" applyFill="1" applyBorder="1"/>
    <xf numFmtId="166" fontId="17" fillId="0" borderId="0" xfId="76" applyNumberFormat="1" applyFont="1" applyFill="1" applyBorder="1" applyAlignment="1">
      <alignment horizontal="left"/>
    </xf>
    <xf numFmtId="168" fontId="17" fillId="0" borderId="0" xfId="90" applyNumberFormat="1" applyFont="1" applyFill="1" applyBorder="1" applyAlignment="1">
      <alignment horizontal="center"/>
    </xf>
    <xf numFmtId="168" fontId="17" fillId="0" borderId="0" xfId="90" applyNumberFormat="1" applyFont="1" applyFill="1" applyBorder="1" applyAlignment="1">
      <alignment horizontal="right"/>
    </xf>
    <xf numFmtId="166" fontId="16" fillId="0" borderId="0" xfId="76" applyNumberFormat="1" applyFont="1" applyFill="1" applyBorder="1" applyAlignment="1">
      <alignment horizontal="right"/>
    </xf>
    <xf numFmtId="168" fontId="17" fillId="0" borderId="0" xfId="90" applyNumberFormat="1" applyFont="1" applyFill="1" applyBorder="1" applyAlignment="1">
      <alignment horizontal="right" vertical="top"/>
    </xf>
    <xf numFmtId="166" fontId="17" fillId="0" borderId="0" xfId="76" applyNumberFormat="1" applyFont="1" applyFill="1" applyBorder="1" applyAlignment="1">
      <alignment horizontal="right"/>
    </xf>
    <xf numFmtId="168" fontId="13" fillId="0" borderId="2" xfId="90" applyNumberFormat="1" applyFont="1" applyFill="1" applyBorder="1"/>
    <xf numFmtId="168" fontId="11" fillId="0" borderId="2" xfId="90" applyNumberFormat="1" applyFont="1" applyFill="1" applyBorder="1"/>
    <xf numFmtId="168" fontId="11" fillId="0" borderId="2" xfId="90" applyNumberFormat="1" applyFont="1" applyFill="1" applyBorder="1" applyAlignment="1">
      <alignment horizontal="center"/>
    </xf>
    <xf numFmtId="168" fontId="11" fillId="0" borderId="2" xfId="90" applyNumberFormat="1" applyFont="1" applyFill="1" applyBorder="1" applyAlignment="1">
      <alignment horizontal="right"/>
    </xf>
    <xf numFmtId="168" fontId="11" fillId="0" borderId="0" xfId="90" applyNumberFormat="1" applyFont="1" applyFill="1" applyBorder="1" applyAlignment="1">
      <alignment horizontal="right"/>
    </xf>
    <xf numFmtId="3" fontId="11" fillId="0" borderId="0" xfId="575" applyNumberFormat="1" applyFont="1" applyFill="1" applyBorder="1" applyAlignment="1">
      <alignment horizontal="right"/>
    </xf>
    <xf numFmtId="174" fontId="16" fillId="0" borderId="0" xfId="575" applyNumberFormat="1" applyFont="1" applyFill="1" applyBorder="1" applyAlignment="1">
      <alignment horizontal="right"/>
    </xf>
    <xf numFmtId="174" fontId="11" fillId="0" borderId="0" xfId="576" applyNumberFormat="1" applyFont="1" applyFill="1" applyBorder="1" applyAlignment="1">
      <alignment horizontal="right"/>
    </xf>
    <xf numFmtId="168" fontId="14" fillId="0" borderId="0" xfId="90" applyNumberFormat="1" applyFont="1" applyFill="1" applyBorder="1"/>
    <xf numFmtId="3" fontId="13" fillId="0" borderId="0" xfId="90" applyNumberFormat="1" applyFont="1" applyFill="1"/>
    <xf numFmtId="0" fontId="13" fillId="0" borderId="0" xfId="574" applyFont="1" applyFill="1"/>
    <xf numFmtId="174" fontId="11" fillId="0" borderId="0" xfId="575" applyNumberFormat="1" applyFont="1" applyFill="1" applyBorder="1" applyAlignment="1">
      <alignment horizontal="right"/>
    </xf>
    <xf numFmtId="176" fontId="11" fillId="0" borderId="0" xfId="576" applyNumberFormat="1" applyFont="1" applyFill="1" applyBorder="1" applyAlignment="1" applyProtection="1">
      <alignment horizontal="right"/>
    </xf>
    <xf numFmtId="174" fontId="11" fillId="0" borderId="0" xfId="576" applyNumberFormat="1" applyFont="1" applyFill="1" applyBorder="1" applyAlignment="1" applyProtection="1"/>
    <xf numFmtId="176" fontId="11" fillId="0" borderId="0" xfId="576" applyNumberFormat="1" applyFont="1" applyFill="1" applyBorder="1" applyAlignment="1" applyProtection="1"/>
    <xf numFmtId="176" fontId="11" fillId="0" borderId="0" xfId="576" applyNumberFormat="1" applyFont="1" applyFill="1" applyBorder="1" applyAlignment="1">
      <alignment horizontal="right"/>
    </xf>
    <xf numFmtId="176" fontId="11" fillId="0" borderId="0" xfId="576" applyNumberFormat="1" applyFont="1" applyFill="1" applyBorder="1" applyAlignment="1"/>
    <xf numFmtId="3" fontId="11" fillId="0" borderId="0" xfId="575" applyNumberFormat="1" applyFont="1" applyFill="1" applyBorder="1" applyAlignment="1">
      <alignment horizontal="right" vertical="top"/>
    </xf>
    <xf numFmtId="176" fontId="11" fillId="0" borderId="0" xfId="576" applyNumberFormat="1" applyFont="1" applyFill="1" applyBorder="1" applyAlignment="1">
      <alignment horizontal="right" vertical="top"/>
    </xf>
    <xf numFmtId="168" fontId="13" fillId="0" borderId="0" xfId="90" applyNumberFormat="1" applyFont="1" applyFill="1" applyBorder="1" applyAlignment="1">
      <alignment vertical="top"/>
    </xf>
    <xf numFmtId="168" fontId="11" fillId="0" borderId="0" xfId="90" applyNumberFormat="1" applyFont="1" applyFill="1" applyBorder="1" applyAlignment="1">
      <alignment vertical="top"/>
    </xf>
    <xf numFmtId="168" fontId="13" fillId="0" borderId="0" xfId="90" applyNumberFormat="1" applyFont="1" applyFill="1" applyAlignment="1">
      <alignment vertical="top"/>
    </xf>
    <xf numFmtId="3" fontId="13" fillId="0" borderId="0" xfId="90" applyNumberFormat="1" applyFont="1" applyFill="1" applyAlignment="1">
      <alignment vertical="top"/>
    </xf>
    <xf numFmtId="176" fontId="11" fillId="0" borderId="0" xfId="576" applyNumberFormat="1" applyFont="1" applyFill="1" applyBorder="1" applyAlignment="1">
      <alignment vertical="top"/>
    </xf>
    <xf numFmtId="168" fontId="33" fillId="0" borderId="0" xfId="90" applyNumberFormat="1" applyFont="1" applyFill="1" applyBorder="1" applyAlignment="1">
      <alignment vertical="top"/>
    </xf>
    <xf numFmtId="168" fontId="17" fillId="0" borderId="0" xfId="90" applyNumberFormat="1" applyFont="1" applyFill="1" applyBorder="1" applyAlignment="1">
      <alignment horizontal="left" vertical="top" wrapText="1"/>
    </xf>
    <xf numFmtId="3" fontId="11" fillId="0" borderId="0" xfId="577" applyNumberFormat="1" applyFont="1" applyFill="1" applyBorder="1" applyAlignment="1">
      <alignment horizontal="right"/>
    </xf>
    <xf numFmtId="168" fontId="13" fillId="0" borderId="0" xfId="90" applyNumberFormat="1" applyFont="1" applyFill="1" applyBorder="1" applyAlignment="1">
      <alignment horizontal="left"/>
    </xf>
    <xf numFmtId="168" fontId="11" fillId="0" borderId="0" xfId="90" applyNumberFormat="1" applyFont="1" applyFill="1" applyAlignment="1">
      <alignment horizontal="right"/>
    </xf>
    <xf numFmtId="168" fontId="13" fillId="0" borderId="3" xfId="90" applyNumberFormat="1" applyFont="1" applyFill="1" applyBorder="1" applyAlignment="1">
      <alignment horizontal="left"/>
    </xf>
    <xf numFmtId="168" fontId="15" fillId="0" borderId="3" xfId="90" applyNumberFormat="1" applyFont="1" applyFill="1" applyBorder="1"/>
    <xf numFmtId="168" fontId="15" fillId="0" borderId="3" xfId="90" applyNumberFormat="1" applyFont="1" applyFill="1" applyBorder="1" applyAlignment="1">
      <alignment horizontal="center"/>
    </xf>
    <xf numFmtId="168" fontId="15" fillId="0" borderId="3" xfId="90" applyNumberFormat="1" applyFont="1" applyFill="1" applyBorder="1" applyAlignment="1">
      <alignment horizontal="right"/>
    </xf>
    <xf numFmtId="168" fontId="12" fillId="0" borderId="0" xfId="90" applyNumberFormat="1" applyFont="1" applyFill="1"/>
    <xf numFmtId="168" fontId="18" fillId="0" borderId="0" xfId="90" applyNumberFormat="1" applyFont="1" applyFill="1"/>
    <xf numFmtId="168" fontId="12" fillId="0" borderId="0" xfId="90" applyNumberFormat="1" applyFont="1" applyFill="1" applyAlignment="1">
      <alignment horizontal="center"/>
    </xf>
    <xf numFmtId="168" fontId="12" fillId="0" borderId="0" xfId="90" applyNumberFormat="1" applyFont="1" applyFill="1" applyAlignment="1">
      <alignment horizontal="right"/>
    </xf>
    <xf numFmtId="168" fontId="31" fillId="0" borderId="0" xfId="90" applyNumberFormat="1" applyFont="1" applyFill="1" applyAlignment="1">
      <alignment horizontal="right"/>
    </xf>
    <xf numFmtId="168" fontId="32" fillId="0" borderId="0" xfId="90" applyNumberFormat="1" applyFont="1" applyFill="1" applyAlignment="1">
      <alignment horizontal="right" vertical="top"/>
    </xf>
    <xf numFmtId="168" fontId="14" fillId="0" borderId="0" xfId="90" applyNumberFormat="1" applyFont="1" applyFill="1" applyBorder="1" applyAlignment="1">
      <alignment horizontal="left"/>
    </xf>
    <xf numFmtId="168" fontId="13" fillId="0" borderId="0" xfId="90" applyNumberFormat="1" applyFont="1" applyFill="1" applyAlignment="1">
      <alignment horizontal="center" vertical="center"/>
    </xf>
    <xf numFmtId="168" fontId="14" fillId="0" borderId="0" xfId="90" applyNumberFormat="1" applyFont="1" applyFill="1" applyAlignment="1">
      <alignment horizontal="center" vertical="center"/>
    </xf>
    <xf numFmtId="168" fontId="15" fillId="0" borderId="0" xfId="90" applyNumberFormat="1" applyFont="1" applyFill="1" applyAlignment="1">
      <alignment horizontal="center" vertical="center"/>
    </xf>
    <xf numFmtId="168" fontId="11" fillId="0" borderId="1" xfId="90" applyNumberFormat="1" applyFont="1" applyFill="1" applyBorder="1" applyAlignment="1">
      <alignment horizontal="center" vertical="center"/>
    </xf>
    <xf numFmtId="166" fontId="17" fillId="0" borderId="0" xfId="76" applyNumberFormat="1" applyFont="1" applyFill="1" applyBorder="1" applyAlignment="1">
      <alignment horizontal="left" vertical="top"/>
    </xf>
    <xf numFmtId="168" fontId="16" fillId="0" borderId="0" xfId="90" applyNumberFormat="1" applyFont="1" applyFill="1" applyBorder="1" applyAlignment="1">
      <alignment vertical="top"/>
    </xf>
    <xf numFmtId="168" fontId="17" fillId="0" borderId="0" xfId="90" applyNumberFormat="1" applyFont="1" applyFill="1" applyBorder="1" applyAlignment="1">
      <alignment horizontal="center" vertical="top"/>
    </xf>
    <xf numFmtId="168" fontId="11" fillId="0" borderId="0" xfId="90" applyNumberFormat="1" applyFont="1" applyFill="1" applyBorder="1" applyAlignment="1">
      <alignment horizontal="center" vertical="center"/>
    </xf>
    <xf numFmtId="168" fontId="11" fillId="0" borderId="2" xfId="90" applyNumberFormat="1" applyFont="1" applyFill="1" applyBorder="1" applyAlignment="1">
      <alignment horizontal="center" vertical="center"/>
    </xf>
    <xf numFmtId="174" fontId="11" fillId="0" borderId="0" xfId="575" applyNumberFormat="1" applyFont="1" applyFill="1" applyBorder="1" applyAlignment="1"/>
    <xf numFmtId="0" fontId="13" fillId="0" borderId="0" xfId="577" applyFont="1" applyFill="1"/>
    <xf numFmtId="168" fontId="14" fillId="0" borderId="0" xfId="90" applyNumberFormat="1" applyFont="1" applyFill="1" applyBorder="1" applyAlignment="1">
      <alignment vertical="top"/>
    </xf>
    <xf numFmtId="176" fontId="11" fillId="0" borderId="0" xfId="575" applyNumberFormat="1" applyFont="1" applyFill="1" applyBorder="1" applyAlignment="1"/>
    <xf numFmtId="168" fontId="17" fillId="0" borderId="0" xfId="90" applyNumberFormat="1" applyFont="1" applyFill="1" applyBorder="1"/>
    <xf numFmtId="0" fontId="11" fillId="0" borderId="0" xfId="575" applyNumberFormat="1" applyFont="1" applyFill="1" applyBorder="1" applyAlignment="1">
      <alignment horizontal="right"/>
    </xf>
    <xf numFmtId="168" fontId="17" fillId="0" borderId="0" xfId="90" applyNumberFormat="1" applyFont="1" applyFill="1" applyBorder="1" applyAlignment="1"/>
    <xf numFmtId="168" fontId="13" fillId="0" borderId="0" xfId="90" applyNumberFormat="1" applyFont="1" applyFill="1" applyBorder="1" applyAlignment="1"/>
    <xf numFmtId="168" fontId="17" fillId="0" borderId="0" xfId="90" applyNumberFormat="1" applyFont="1" applyFill="1" applyAlignment="1">
      <alignment vertical="top"/>
    </xf>
    <xf numFmtId="168" fontId="11" fillId="0" borderId="0" xfId="90" applyNumberFormat="1" applyFont="1" applyFill="1"/>
    <xf numFmtId="176" fontId="11" fillId="0" borderId="0" xfId="582" applyNumberFormat="1" applyFont="1" applyFill="1" applyBorder="1" applyAlignment="1"/>
    <xf numFmtId="3" fontId="11" fillId="0" borderId="0" xfId="582" applyNumberFormat="1" applyFont="1" applyFill="1" applyBorder="1" applyAlignment="1"/>
    <xf numFmtId="168" fontId="15" fillId="0" borderId="0" xfId="90" applyNumberFormat="1" applyFont="1" applyFill="1" applyBorder="1" applyAlignment="1">
      <alignment vertical="top"/>
    </xf>
    <xf numFmtId="3" fontId="11" fillId="0" borderId="0" xfId="90" applyNumberFormat="1" applyFont="1" applyFill="1"/>
    <xf numFmtId="168" fontId="15" fillId="0" borderId="3" xfId="90" applyNumberFormat="1" applyFont="1" applyFill="1" applyBorder="1" applyAlignment="1">
      <alignment horizontal="center" vertical="center"/>
    </xf>
    <xf numFmtId="168" fontId="20" fillId="0" borderId="0" xfId="90" applyNumberFormat="1" applyFont="1" applyFill="1"/>
    <xf numFmtId="168" fontId="31" fillId="0" borderId="0" xfId="90" applyNumberFormat="1" applyFont="1" applyFill="1"/>
    <xf numFmtId="168" fontId="20" fillId="0" borderId="0" xfId="90" applyNumberFormat="1" applyFont="1" applyFill="1" applyAlignment="1">
      <alignment horizontal="center" vertical="center"/>
    </xf>
    <xf numFmtId="168" fontId="15" fillId="0" borderId="0" xfId="90" applyNumberFormat="1" applyFont="1" applyFill="1" applyAlignment="1"/>
    <xf numFmtId="168" fontId="13" fillId="0" borderId="1" xfId="90" applyNumberFormat="1" applyFont="1" applyFill="1" applyBorder="1" applyAlignment="1">
      <alignment horizontal="center"/>
    </xf>
    <xf numFmtId="166" fontId="14" fillId="0" borderId="0" xfId="76" applyNumberFormat="1" applyFont="1" applyFill="1" applyBorder="1" applyAlignment="1">
      <alignment horizontal="left"/>
    </xf>
    <xf numFmtId="168" fontId="14" fillId="0" borderId="0" xfId="90" applyNumberFormat="1" applyFont="1" applyFill="1" applyBorder="1" applyAlignment="1">
      <alignment horizontal="center"/>
    </xf>
    <xf numFmtId="168" fontId="14" fillId="0" borderId="0" xfId="90" applyNumberFormat="1" applyFont="1" applyFill="1" applyBorder="1" applyAlignment="1">
      <alignment horizontal="right"/>
    </xf>
    <xf numFmtId="166" fontId="14" fillId="0" borderId="0" xfId="76" applyNumberFormat="1" applyFont="1" applyFill="1" applyBorder="1" applyAlignment="1">
      <alignment horizontal="right"/>
    </xf>
    <xf numFmtId="166" fontId="15" fillId="0" borderId="0" xfId="76" applyNumberFormat="1" applyFont="1" applyFill="1" applyBorder="1" applyAlignment="1">
      <alignment horizontal="left"/>
    </xf>
    <xf numFmtId="168" fontId="13" fillId="0" borderId="0" xfId="90" applyNumberFormat="1" applyFont="1" applyFill="1" applyBorder="1" applyAlignment="1">
      <alignment horizontal="center"/>
    </xf>
    <xf numFmtId="168" fontId="15" fillId="0" borderId="0" xfId="90" applyNumberFormat="1" applyFont="1" applyFill="1" applyBorder="1" applyAlignment="1">
      <alignment horizontal="right" vertical="top"/>
    </xf>
    <xf numFmtId="166" fontId="14" fillId="0" borderId="0" xfId="76" applyNumberFormat="1" applyFont="1" applyFill="1" applyBorder="1" applyAlignment="1">
      <alignment horizontal="right" vertical="top"/>
    </xf>
    <xf numFmtId="168" fontId="15" fillId="0" borderId="0" xfId="90" applyNumberFormat="1" applyFont="1" applyFill="1" applyBorder="1"/>
    <xf numFmtId="168" fontId="15" fillId="0" borderId="0" xfId="90" applyNumberFormat="1" applyFont="1" applyFill="1" applyBorder="1" applyAlignment="1">
      <alignment horizontal="right"/>
    </xf>
    <xf numFmtId="166" fontId="15" fillId="0" borderId="0" xfId="76" applyNumberFormat="1" applyFont="1" applyFill="1" applyBorder="1" applyAlignment="1">
      <alignment horizontal="right"/>
    </xf>
    <xf numFmtId="168" fontId="13" fillId="0" borderId="2" xfId="90" applyNumberFormat="1" applyFont="1" applyFill="1" applyBorder="1" applyAlignment="1">
      <alignment horizontal="center"/>
    </xf>
    <xf numFmtId="37" fontId="14" fillId="0" borderId="0" xfId="576" applyNumberFormat="1" applyFont="1" applyFill="1" applyAlignment="1">
      <alignment horizontal="right"/>
    </xf>
    <xf numFmtId="3" fontId="14" fillId="0" borderId="0" xfId="90" applyNumberFormat="1" applyFont="1" applyFill="1" applyBorder="1" applyAlignment="1" applyProtection="1">
      <alignment horizontal="right"/>
    </xf>
    <xf numFmtId="3" fontId="13" fillId="0" borderId="0" xfId="90" applyNumberFormat="1" applyFont="1" applyFill="1" applyBorder="1" applyAlignment="1" applyProtection="1">
      <alignment horizontal="right"/>
    </xf>
    <xf numFmtId="37" fontId="13" fillId="0" borderId="0" xfId="576" applyNumberFormat="1" applyFont="1" applyFill="1" applyAlignment="1">
      <alignment horizontal="right"/>
    </xf>
    <xf numFmtId="3" fontId="13" fillId="0" borderId="0" xfId="90" quotePrefix="1" applyNumberFormat="1" applyFont="1" applyFill="1" applyBorder="1" applyAlignment="1" applyProtection="1">
      <alignment horizontal="right"/>
    </xf>
    <xf numFmtId="4" fontId="14" fillId="0" borderId="0" xfId="90" applyNumberFormat="1" applyFont="1" applyFill="1" applyBorder="1" applyAlignment="1">
      <alignment horizontal="left"/>
    </xf>
    <xf numFmtId="3" fontId="13" fillId="0" borderId="0" xfId="576" applyNumberFormat="1" applyFont="1" applyFill="1" applyAlignment="1">
      <alignment horizontal="right"/>
    </xf>
    <xf numFmtId="168" fontId="15" fillId="0" borderId="0" xfId="90" applyNumberFormat="1" applyFont="1" applyFill="1" applyBorder="1" applyAlignment="1">
      <alignment horizontal="left" vertical="top"/>
    </xf>
    <xf numFmtId="168" fontId="20" fillId="0" borderId="0" xfId="90" applyNumberFormat="1" applyFont="1" applyFill="1" applyAlignment="1">
      <alignment horizontal="center"/>
    </xf>
    <xf numFmtId="3" fontId="13" fillId="0" borderId="0" xfId="576" quotePrefix="1" applyNumberFormat="1" applyFont="1" applyFill="1" applyAlignment="1">
      <alignment horizontal="right"/>
    </xf>
    <xf numFmtId="174" fontId="14" fillId="0" borderId="0" xfId="90" applyNumberFormat="1" applyFont="1" applyFill="1" applyBorder="1" applyAlignment="1">
      <alignment horizontal="center"/>
    </xf>
    <xf numFmtId="3" fontId="14" fillId="0" borderId="0" xfId="576" quotePrefix="1" applyNumberFormat="1" applyFont="1" applyFill="1" applyAlignment="1">
      <alignment horizontal="right"/>
    </xf>
    <xf numFmtId="166" fontId="16" fillId="2" borderId="0" xfId="543" applyNumberFormat="1" applyFont="1" applyFill="1" applyBorder="1" applyAlignment="1">
      <alignment horizontal="left"/>
    </xf>
    <xf numFmtId="166" fontId="16" fillId="2" borderId="0" xfId="543" applyNumberFormat="1" applyFont="1" applyFill="1" applyBorder="1" applyAlignment="1">
      <alignment horizontal="left" wrapText="1"/>
    </xf>
    <xf numFmtId="166" fontId="17" fillId="2" borderId="0" xfId="543" applyNumberFormat="1" applyFont="1" applyFill="1" applyBorder="1" applyAlignment="1">
      <alignment horizontal="left" vertical="top" wrapText="1"/>
    </xf>
    <xf numFmtId="166" fontId="13" fillId="0" borderId="0" xfId="96" applyNumberFormat="1" applyFont="1" applyFill="1"/>
    <xf numFmtId="166" fontId="15" fillId="0" borderId="0" xfId="96" applyNumberFormat="1" applyFont="1" applyFill="1" applyAlignment="1">
      <alignment horizontal="left"/>
    </xf>
    <xf numFmtId="166" fontId="14" fillId="0" borderId="0" xfId="96" applyNumberFormat="1" applyFont="1" applyFill="1" applyAlignment="1">
      <alignment horizontal="right"/>
    </xf>
    <xf numFmtId="166" fontId="14" fillId="0" borderId="0" xfId="96" applyNumberFormat="1" applyFont="1" applyFill="1" applyAlignment="1">
      <alignment horizontal="left"/>
    </xf>
    <xf numFmtId="166" fontId="14" fillId="0" borderId="0" xfId="96" applyNumberFormat="1" applyFont="1" applyFill="1"/>
    <xf numFmtId="166" fontId="15" fillId="0" borderId="0" xfId="96" applyNumberFormat="1" applyFont="1" applyFill="1" applyAlignment="1">
      <alignment horizontal="right"/>
    </xf>
    <xf numFmtId="166" fontId="15" fillId="0" borderId="0" xfId="96" applyNumberFormat="1" applyFont="1" applyFill="1"/>
    <xf numFmtId="166" fontId="13" fillId="0" borderId="1" xfId="96" applyNumberFormat="1" applyFont="1" applyFill="1" applyBorder="1"/>
    <xf numFmtId="166" fontId="14" fillId="0" borderId="1" xfId="96" applyNumberFormat="1" applyFont="1" applyFill="1" applyBorder="1" applyAlignment="1">
      <alignment horizontal="left"/>
    </xf>
    <xf numFmtId="166" fontId="14" fillId="0" borderId="1" xfId="96" applyNumberFormat="1" applyFont="1" applyFill="1" applyBorder="1"/>
    <xf numFmtId="166" fontId="13" fillId="0" borderId="0" xfId="96" applyNumberFormat="1" applyFont="1" applyFill="1" applyBorder="1"/>
    <xf numFmtId="166" fontId="16" fillId="0" borderId="0" xfId="96" applyNumberFormat="1" applyFont="1" applyFill="1" applyBorder="1" applyAlignment="1">
      <alignment horizontal="left"/>
    </xf>
    <xf numFmtId="166" fontId="16" fillId="0" borderId="0" xfId="96" applyNumberFormat="1" applyFont="1" applyFill="1" applyBorder="1" applyAlignment="1">
      <alignment horizontal="right"/>
    </xf>
    <xf numFmtId="166" fontId="16" fillId="0" borderId="0" xfId="83" applyNumberFormat="1" applyFont="1" applyFill="1" applyBorder="1" applyAlignment="1">
      <alignment horizontal="right"/>
    </xf>
    <xf numFmtId="166" fontId="17" fillId="0" borderId="0" xfId="96" applyNumberFormat="1" applyFont="1" applyFill="1" applyBorder="1" applyAlignment="1">
      <alignment horizontal="right"/>
    </xf>
    <xf numFmtId="166" fontId="17" fillId="0" borderId="0" xfId="96" applyNumberFormat="1" applyFont="1" applyFill="1" applyBorder="1" applyAlignment="1">
      <alignment horizontal="left"/>
    </xf>
    <xf numFmtId="0" fontId="17" fillId="0" borderId="0" xfId="111" applyFont="1" applyFill="1" applyBorder="1" applyAlignment="1">
      <alignment horizontal="right" readingOrder="1"/>
    </xf>
    <xf numFmtId="166" fontId="16" fillId="0" borderId="0" xfId="96" applyNumberFormat="1" applyFont="1" applyFill="1" applyBorder="1"/>
    <xf numFmtId="166" fontId="11" fillId="0" borderId="0" xfId="96" applyNumberFormat="1" applyFont="1" applyFill="1" applyBorder="1" applyAlignment="1">
      <alignment horizontal="right"/>
    </xf>
    <xf numFmtId="166" fontId="11" fillId="0" borderId="0" xfId="96" applyNumberFormat="1" applyFont="1" applyFill="1" applyBorder="1"/>
    <xf numFmtId="166" fontId="17" fillId="0" borderId="0" xfId="96" applyNumberFormat="1" applyFont="1" applyFill="1" applyBorder="1"/>
    <xf numFmtId="166" fontId="17" fillId="0" borderId="0" xfId="83" applyNumberFormat="1" applyFont="1" applyFill="1" applyBorder="1" applyAlignment="1">
      <alignment horizontal="right"/>
    </xf>
    <xf numFmtId="166" fontId="17" fillId="0" borderId="0" xfId="96" applyNumberFormat="1" applyFont="1" applyFill="1" applyBorder="1" applyAlignment="1">
      <alignment horizontal="center"/>
    </xf>
    <xf numFmtId="166" fontId="13" fillId="0" borderId="2" xfId="96" applyNumberFormat="1" applyFont="1" applyFill="1" applyBorder="1"/>
    <xf numFmtId="166" fontId="17" fillId="0" borderId="2" xfId="96" applyNumberFormat="1" applyFont="1" applyFill="1" applyBorder="1"/>
    <xf numFmtId="166" fontId="11" fillId="0" borderId="2" xfId="96" applyNumberFormat="1" applyFont="1" applyFill="1" applyBorder="1"/>
    <xf numFmtId="171" fontId="16" fillId="0" borderId="0" xfId="52" applyNumberFormat="1" applyFont="1" applyFill="1" applyBorder="1" applyProtection="1"/>
    <xf numFmtId="3" fontId="16" fillId="0" borderId="0" xfId="96" applyNumberFormat="1" applyFont="1" applyFill="1"/>
    <xf numFmtId="3" fontId="16" fillId="0" borderId="0" xfId="52" applyNumberFormat="1" applyFont="1" applyFill="1" applyBorder="1" applyProtection="1"/>
    <xf numFmtId="166" fontId="14" fillId="0" borderId="0" xfId="96" applyNumberFormat="1" applyFont="1" applyFill="1" applyBorder="1"/>
    <xf numFmtId="171" fontId="11" fillId="0" borderId="0" xfId="52" applyNumberFormat="1" applyFont="1" applyFill="1" applyBorder="1" applyProtection="1"/>
    <xf numFmtId="3" fontId="11" fillId="0" borderId="0" xfId="52" applyNumberFormat="1" applyFont="1" applyFill="1" applyBorder="1"/>
    <xf numFmtId="3" fontId="11" fillId="0" borderId="0" xfId="545" applyNumberFormat="1" applyFont="1" applyFill="1" applyBorder="1" applyAlignment="1" applyProtection="1"/>
    <xf numFmtId="3" fontId="11" fillId="0" borderId="0" xfId="96" applyNumberFormat="1" applyFont="1" applyFill="1" applyBorder="1" applyAlignment="1"/>
    <xf numFmtId="166" fontId="11" fillId="0" borderId="0" xfId="96" applyNumberFormat="1" applyFont="1" applyFill="1" applyBorder="1" applyAlignment="1">
      <alignment horizontal="left"/>
    </xf>
    <xf numFmtId="3" fontId="11" fillId="0" borderId="0" xfId="52" applyNumberFormat="1" applyFont="1" applyFill="1" applyBorder="1" applyAlignment="1">
      <alignment horizontal="right"/>
    </xf>
    <xf numFmtId="3" fontId="11" fillId="0" borderId="0" xfId="545" applyNumberFormat="1" applyFont="1" applyFill="1" applyBorder="1" applyAlignment="1" applyProtection="1">
      <alignment horizontal="right"/>
    </xf>
    <xf numFmtId="166" fontId="13" fillId="0" borderId="3" xfId="96" applyNumberFormat="1" applyFont="1" applyFill="1" applyBorder="1"/>
    <xf numFmtId="37" fontId="13" fillId="0" borderId="3" xfId="96" applyNumberFormat="1" applyFont="1" applyFill="1" applyBorder="1" applyProtection="1"/>
    <xf numFmtId="166" fontId="20" fillId="0" borderId="0" xfId="543" applyNumberFormat="1" applyFont="1" applyFill="1" applyBorder="1"/>
    <xf numFmtId="37" fontId="31" fillId="0" borderId="0" xfId="405" applyFont="1" applyFill="1" applyAlignment="1">
      <alignment horizontal="right"/>
    </xf>
    <xf numFmtId="37" fontId="32" fillId="0" borderId="0" xfId="405" applyFont="1" applyFill="1" applyAlignment="1">
      <alignment horizontal="right" vertical="top"/>
    </xf>
    <xf numFmtId="166" fontId="13" fillId="0" borderId="0" xfId="96" applyNumberFormat="1" applyFont="1" applyFill="1" applyAlignment="1">
      <alignment horizontal="center"/>
    </xf>
    <xf numFmtId="166" fontId="14" fillId="0" borderId="0" xfId="96" applyNumberFormat="1" applyFont="1" applyFill="1" applyAlignment="1">
      <alignment horizontal="center"/>
    </xf>
    <xf numFmtId="166" fontId="15" fillId="0" borderId="0" xfId="96" applyNumberFormat="1" applyFont="1" applyFill="1" applyAlignment="1">
      <alignment horizontal="center"/>
    </xf>
    <xf numFmtId="166" fontId="14" fillId="0" borderId="1" xfId="96" applyNumberFormat="1" applyFont="1" applyFill="1" applyBorder="1" applyAlignment="1">
      <alignment horizontal="center"/>
    </xf>
    <xf numFmtId="166" fontId="16" fillId="0" borderId="0" xfId="96" applyNumberFormat="1" applyFont="1" applyFill="1" applyBorder="1" applyAlignment="1">
      <alignment horizontal="center"/>
    </xf>
    <xf numFmtId="166" fontId="16" fillId="0" borderId="0" xfId="76" applyNumberFormat="1" applyFont="1" applyFill="1" applyBorder="1" applyAlignment="1">
      <alignment horizontal="right" vertical="top"/>
    </xf>
    <xf numFmtId="166" fontId="11" fillId="0" borderId="2" xfId="96" applyNumberFormat="1" applyFont="1" applyFill="1" applyBorder="1" applyAlignment="1">
      <alignment horizontal="center"/>
    </xf>
    <xf numFmtId="166" fontId="11" fillId="0" borderId="0" xfId="96" applyNumberFormat="1" applyFont="1" applyFill="1" applyBorder="1" applyAlignment="1">
      <alignment horizontal="center"/>
    </xf>
    <xf numFmtId="3" fontId="13" fillId="0" borderId="0" xfId="545" applyNumberFormat="1" applyFont="1" applyFill="1" applyBorder="1" applyAlignment="1" applyProtection="1"/>
    <xf numFmtId="37" fontId="13" fillId="0" borderId="3" xfId="96" applyNumberFormat="1" applyFont="1" applyFill="1" applyBorder="1" applyAlignment="1" applyProtection="1">
      <alignment horizontal="center"/>
    </xf>
    <xf numFmtId="166" fontId="31" fillId="0" borderId="0" xfId="96" applyNumberFormat="1" applyFont="1" applyFill="1"/>
    <xf numFmtId="166" fontId="20" fillId="0" borderId="0" xfId="96" applyNumberFormat="1" applyFont="1" applyFill="1"/>
    <xf numFmtId="166" fontId="20" fillId="0" borderId="0" xfId="96" applyNumberFormat="1" applyFont="1" applyFill="1" applyAlignment="1">
      <alignment horizontal="center"/>
    </xf>
    <xf numFmtId="166" fontId="31" fillId="0" borderId="0" xfId="96" applyNumberFormat="1" applyFont="1" applyFill="1" applyAlignment="1">
      <alignment horizontal="left"/>
    </xf>
    <xf numFmtId="166" fontId="32" fillId="0" borderId="0" xfId="96" applyNumberFormat="1" applyFont="1" applyFill="1"/>
    <xf numFmtId="166" fontId="32" fillId="0" borderId="0" xfId="96" applyNumberFormat="1" applyFont="1" applyFill="1" applyAlignment="1">
      <alignment horizontal="left" indent="9"/>
    </xf>
    <xf numFmtId="0" fontId="20" fillId="0" borderId="0" xfId="361" applyFont="1" applyFill="1" applyAlignment="1">
      <alignment vertical="top"/>
    </xf>
    <xf numFmtId="166" fontId="32" fillId="0" borderId="0" xfId="542" applyNumberFormat="1" applyFont="1" applyFill="1" applyAlignment="1">
      <alignment horizontal="right"/>
    </xf>
    <xf numFmtId="166" fontId="32" fillId="0" borderId="0" xfId="96" applyNumberFormat="1" applyFont="1" applyFill="1" applyAlignment="1">
      <alignment vertical="top"/>
    </xf>
    <xf numFmtId="166" fontId="13" fillId="0" borderId="0" xfId="76" applyNumberFormat="1" applyFont="1" applyFill="1"/>
    <xf numFmtId="166" fontId="13" fillId="0" borderId="0" xfId="76" applyNumberFormat="1" applyFont="1" applyFill="1" applyAlignment="1">
      <alignment horizontal="right"/>
    </xf>
    <xf numFmtId="166" fontId="15" fillId="0" borderId="0" xfId="76" applyNumberFormat="1" applyFont="1" applyFill="1" applyAlignment="1">
      <alignment horizontal="right"/>
    </xf>
    <xf numFmtId="166" fontId="14" fillId="0" borderId="0" xfId="76" applyNumberFormat="1" applyFont="1" applyFill="1" applyAlignment="1">
      <alignment horizontal="right"/>
    </xf>
    <xf numFmtId="166" fontId="14" fillId="0" borderId="0" xfId="86" applyNumberFormat="1" applyFont="1" applyFill="1" applyAlignment="1">
      <alignment horizontal="left"/>
    </xf>
    <xf numFmtId="166" fontId="14" fillId="0" borderId="0" xfId="76" applyNumberFormat="1" applyFont="1" applyFill="1"/>
    <xf numFmtId="166" fontId="15" fillId="0" borderId="0" xfId="78" applyNumberFormat="1" applyFont="1" applyFill="1" applyAlignment="1">
      <alignment horizontal="right"/>
    </xf>
    <xf numFmtId="166" fontId="15" fillId="0" borderId="0" xfId="86" applyNumberFormat="1" applyFont="1" applyFill="1" applyAlignment="1">
      <alignment horizontal="left"/>
    </xf>
    <xf numFmtId="166" fontId="15" fillId="0" borderId="0" xfId="78" applyNumberFormat="1" applyFont="1" applyFill="1" applyAlignment="1">
      <alignment horizontal="left" indent="1"/>
    </xf>
    <xf numFmtId="166" fontId="15" fillId="0" borderId="0" xfId="76" applyNumberFormat="1" applyFont="1" applyFill="1" applyAlignment="1">
      <alignment horizontal="left"/>
    </xf>
    <xf numFmtId="166" fontId="13" fillId="0" borderId="1" xfId="76" applyNumberFormat="1" applyFont="1" applyFill="1" applyBorder="1"/>
    <xf numFmtId="166" fontId="14" fillId="0" borderId="1" xfId="76" applyNumberFormat="1" applyFont="1" applyFill="1" applyBorder="1" applyAlignment="1">
      <alignment horizontal="left"/>
    </xf>
    <xf numFmtId="166" fontId="14" fillId="0" borderId="1" xfId="76" applyNumberFormat="1" applyFont="1" applyFill="1" applyBorder="1"/>
    <xf numFmtId="166" fontId="14" fillId="0" borderId="1" xfId="76" applyNumberFormat="1" applyFont="1" applyFill="1" applyBorder="1" applyAlignment="1">
      <alignment horizontal="right"/>
    </xf>
    <xf numFmtId="166" fontId="11" fillId="0" borderId="0" xfId="76" applyNumberFormat="1" applyFont="1" applyFill="1"/>
    <xf numFmtId="166" fontId="16" fillId="0" borderId="0" xfId="76" applyNumberFormat="1" applyFont="1" applyFill="1" applyAlignment="1">
      <alignment horizontal="left"/>
    </xf>
    <xf numFmtId="166" fontId="16" fillId="0" borderId="0" xfId="96" applyNumberFormat="1" applyFont="1" applyFill="1" applyAlignment="1">
      <alignment horizontal="right"/>
    </xf>
    <xf numFmtId="166" fontId="16" fillId="0" borderId="0" xfId="76" applyNumberFormat="1" applyFont="1" applyFill="1" applyAlignment="1">
      <alignment horizontal="right"/>
    </xf>
    <xf numFmtId="166" fontId="16" fillId="0" borderId="0" xfId="76" applyNumberFormat="1" applyFont="1" applyFill="1" applyAlignment="1">
      <alignment horizontal="right" vertical="top"/>
    </xf>
    <xf numFmtId="166" fontId="16" fillId="0" borderId="0" xfId="96" applyNumberFormat="1" applyFont="1" applyFill="1" applyAlignment="1">
      <alignment horizontal="right" vertical="top"/>
    </xf>
    <xf numFmtId="166" fontId="14" fillId="0" borderId="0" xfId="76" applyNumberFormat="1" applyFont="1" applyFill="1" applyAlignment="1">
      <alignment horizontal="left"/>
    </xf>
    <xf numFmtId="166" fontId="17" fillId="0" borderId="0" xfId="76" applyNumberFormat="1" applyFont="1" applyFill="1" applyAlignment="1">
      <alignment horizontal="left"/>
    </xf>
    <xf numFmtId="166" fontId="17" fillId="0" borderId="0" xfId="96" applyNumberFormat="1" applyFont="1" applyFill="1" applyAlignment="1">
      <alignment horizontal="right"/>
    </xf>
    <xf numFmtId="166" fontId="17" fillId="0" borderId="0" xfId="76" applyNumberFormat="1" applyFont="1" applyFill="1" applyAlignment="1">
      <alignment horizontal="right"/>
    </xf>
    <xf numFmtId="166" fontId="11" fillId="0" borderId="2" xfId="76" applyNumberFormat="1" applyFont="1" applyFill="1" applyBorder="1"/>
    <xf numFmtId="166" fontId="17" fillId="0" borderId="2" xfId="76" applyNumberFormat="1" applyFont="1" applyFill="1" applyBorder="1"/>
    <xf numFmtId="166" fontId="11" fillId="0" borderId="2" xfId="76" applyNumberFormat="1" applyFont="1" applyFill="1" applyBorder="1" applyAlignment="1">
      <alignment horizontal="right"/>
    </xf>
    <xf numFmtId="166" fontId="13" fillId="0" borderId="2" xfId="76" applyNumberFormat="1" applyFont="1" applyFill="1" applyBorder="1" applyAlignment="1">
      <alignment horizontal="left"/>
    </xf>
    <xf numFmtId="166" fontId="17" fillId="0" borderId="0" xfId="76" applyNumberFormat="1" applyFont="1" applyFill="1"/>
    <xf numFmtId="166" fontId="11" fillId="0" borderId="0" xfId="76" applyNumberFormat="1" applyFont="1" applyFill="1" applyAlignment="1">
      <alignment horizontal="right"/>
    </xf>
    <xf numFmtId="166" fontId="13" fillId="0" borderId="0" xfId="76" applyNumberFormat="1" applyFont="1" applyFill="1" applyAlignment="1">
      <alignment horizontal="left"/>
    </xf>
    <xf numFmtId="3" fontId="16" fillId="0" borderId="0" xfId="76" applyNumberFormat="1" applyFont="1" applyFill="1"/>
    <xf numFmtId="166" fontId="11" fillId="0" borderId="0" xfId="76" applyNumberFormat="1" applyFont="1" applyFill="1" applyAlignment="1">
      <alignment vertical="top"/>
    </xf>
    <xf numFmtId="3" fontId="16" fillId="0" borderId="0" xfId="76" applyNumberFormat="1" applyFont="1" applyFill="1" applyAlignment="1">
      <alignment horizontal="right"/>
    </xf>
    <xf numFmtId="3" fontId="11" fillId="0" borderId="0" xfId="76" applyNumberFormat="1" applyFont="1" applyFill="1" applyAlignment="1">
      <alignment horizontal="right"/>
    </xf>
    <xf numFmtId="3" fontId="11" fillId="0" borderId="0" xfId="52" applyNumberFormat="1" applyFont="1" applyFill="1" applyBorder="1" applyAlignment="1" applyProtection="1">
      <alignment horizontal="right"/>
    </xf>
    <xf numFmtId="166" fontId="13" fillId="0" borderId="0" xfId="76" applyNumberFormat="1" applyFont="1" applyFill="1" applyAlignment="1">
      <alignment vertical="top"/>
    </xf>
    <xf numFmtId="166" fontId="17" fillId="0" borderId="0" xfId="78" applyNumberFormat="1" applyFont="1" applyFill="1" applyAlignment="1">
      <alignment horizontal="left" vertical="top"/>
    </xf>
    <xf numFmtId="166" fontId="16" fillId="0" borderId="0" xfId="76" applyNumberFormat="1" applyFont="1" applyFill="1" applyAlignment="1">
      <alignment horizontal="left" indent="2"/>
    </xf>
    <xf numFmtId="166" fontId="17" fillId="0" borderId="0" xfId="76" applyNumberFormat="1" applyFont="1" applyFill="1" applyAlignment="1">
      <alignment horizontal="left" indent="2"/>
    </xf>
    <xf numFmtId="166" fontId="17" fillId="0" borderId="0" xfId="76" applyNumberFormat="1" applyFont="1" applyFill="1" applyAlignment="1">
      <alignment horizontal="left" vertical="top" indent="2"/>
    </xf>
    <xf numFmtId="167" fontId="13" fillId="0" borderId="0" xfId="76" applyNumberFormat="1" applyFont="1" applyFill="1" applyAlignment="1">
      <alignment vertical="top"/>
    </xf>
    <xf numFmtId="166" fontId="13" fillId="0" borderId="3" xfId="76" applyNumberFormat="1" applyFont="1" applyFill="1" applyBorder="1"/>
    <xf numFmtId="166" fontId="15" fillId="0" borderId="3" xfId="76" applyNumberFormat="1" applyFont="1" applyFill="1" applyBorder="1" applyAlignment="1">
      <alignment horizontal="left"/>
    </xf>
    <xf numFmtId="171" fontId="13" fillId="0" borderId="3" xfId="52" applyNumberFormat="1" applyFont="1" applyFill="1" applyBorder="1" applyProtection="1"/>
    <xf numFmtId="171" fontId="13" fillId="0" borderId="3" xfId="52" applyNumberFormat="1" applyFont="1" applyFill="1" applyBorder="1" applyAlignment="1" applyProtection="1">
      <alignment horizontal="right"/>
    </xf>
    <xf numFmtId="166" fontId="20" fillId="0" borderId="0" xfId="76" applyNumberFormat="1" applyFont="1" applyFill="1"/>
    <xf numFmtId="166" fontId="31" fillId="0" borderId="0" xfId="76" applyNumberFormat="1" applyFont="1" applyFill="1" applyAlignment="1">
      <alignment horizontal="right"/>
    </xf>
    <xf numFmtId="166" fontId="32" fillId="0" borderId="0" xfId="76" applyNumberFormat="1" applyFont="1" applyFill="1" applyAlignment="1">
      <alignment horizontal="right" indent="2"/>
    </xf>
    <xf numFmtId="170" fontId="32" fillId="0" borderId="0" xfId="111" applyNumberFormat="1" applyFont="1" applyFill="1" applyAlignment="1">
      <alignment horizontal="right"/>
    </xf>
    <xf numFmtId="166" fontId="13" fillId="0" borderId="2" xfId="76" applyNumberFormat="1" applyFont="1" applyFill="1" applyBorder="1"/>
    <xf numFmtId="166" fontId="11" fillId="0" borderId="0" xfId="76" applyNumberFormat="1" applyFont="1" applyFill="1" applyAlignment="1">
      <alignment horizontal="right" vertical="top"/>
    </xf>
    <xf numFmtId="166" fontId="16" fillId="0" borderId="0" xfId="78" applyNumberFormat="1" applyFont="1" applyFill="1" applyAlignment="1">
      <alignment horizontal="left" vertical="center"/>
    </xf>
    <xf numFmtId="166" fontId="19" fillId="0" borderId="0" xfId="78" applyNumberFormat="1" applyFont="1" applyFill="1"/>
    <xf numFmtId="166" fontId="12" fillId="0" borderId="0" xfId="78" applyNumberFormat="1" applyFont="1" applyFill="1" applyAlignment="1">
      <alignment vertical="top"/>
    </xf>
    <xf numFmtId="166" fontId="13" fillId="0" borderId="0" xfId="76" applyNumberFormat="1" applyFont="1" applyFill="1" applyAlignment="1">
      <alignment horizontal="right" vertical="top"/>
    </xf>
    <xf numFmtId="166" fontId="13" fillId="0" borderId="0" xfId="543" applyNumberFormat="1" applyFont="1" applyFill="1"/>
    <xf numFmtId="166" fontId="13" fillId="0" borderId="0" xfId="543" applyNumberFormat="1" applyFont="1" applyFill="1" applyAlignment="1">
      <alignment horizontal="center"/>
    </xf>
    <xf numFmtId="166" fontId="14" fillId="0" borderId="0" xfId="543" applyNumberFormat="1" applyFont="1" applyFill="1"/>
    <xf numFmtId="166" fontId="14" fillId="0" borderId="0" xfId="543" applyNumberFormat="1" applyFont="1" applyFill="1" applyAlignment="1">
      <alignment horizontal="right"/>
    </xf>
    <xf numFmtId="166" fontId="14" fillId="0" borderId="0" xfId="543" applyNumberFormat="1" applyFont="1" applyFill="1" applyAlignment="1">
      <alignment horizontal="left"/>
    </xf>
    <xf numFmtId="166" fontId="14" fillId="0" borderId="0" xfId="543" applyNumberFormat="1" applyFont="1" applyFill="1" applyAlignment="1">
      <alignment horizontal="center"/>
    </xf>
    <xf numFmtId="166" fontId="15" fillId="0" borderId="0" xfId="543" applyNumberFormat="1" applyFont="1" applyFill="1" applyAlignment="1">
      <alignment horizontal="right"/>
    </xf>
    <xf numFmtId="166" fontId="15" fillId="0" borderId="0" xfId="543" applyNumberFormat="1" applyFont="1" applyFill="1" applyAlignment="1">
      <alignment horizontal="left"/>
    </xf>
    <xf numFmtId="166" fontId="15" fillId="0" borderId="0" xfId="543" applyNumberFormat="1" applyFont="1" applyFill="1" applyAlignment="1">
      <alignment horizontal="center"/>
    </xf>
    <xf numFmtId="166" fontId="15" fillId="0" borderId="0" xfId="543" applyNumberFormat="1" applyFont="1" applyFill="1"/>
    <xf numFmtId="166" fontId="13" fillId="0" borderId="1" xfId="543" applyNumberFormat="1" applyFont="1" applyFill="1" applyBorder="1"/>
    <xf numFmtId="166" fontId="13" fillId="0" borderId="1" xfId="543" applyNumberFormat="1" applyFont="1" applyFill="1" applyBorder="1" applyAlignment="1">
      <alignment horizontal="center"/>
    </xf>
    <xf numFmtId="166" fontId="14" fillId="0" borderId="1" xfId="543" applyNumberFormat="1" applyFont="1" applyFill="1" applyBorder="1" applyAlignment="1">
      <alignment horizontal="left"/>
    </xf>
    <xf numFmtId="166" fontId="14" fillId="0" borderId="1" xfId="543" applyNumberFormat="1" applyFont="1" applyFill="1" applyBorder="1"/>
    <xf numFmtId="166" fontId="11" fillId="0" borderId="0" xfId="543" applyNumberFormat="1" applyFont="1" applyFill="1"/>
    <xf numFmtId="166" fontId="16" fillId="0" borderId="0" xfId="543" applyNumberFormat="1" applyFont="1" applyFill="1" applyAlignment="1">
      <alignment horizontal="left" indent="1"/>
    </xf>
    <xf numFmtId="166" fontId="16" fillId="0" borderId="0" xfId="96" applyNumberFormat="1" applyFont="1" applyFill="1" applyAlignment="1">
      <alignment horizontal="center"/>
    </xf>
    <xf numFmtId="166" fontId="16" fillId="0" borderId="0" xfId="543" applyNumberFormat="1" applyFont="1" applyFill="1" applyAlignment="1">
      <alignment horizontal="right"/>
    </xf>
    <xf numFmtId="166" fontId="17" fillId="0" borderId="0" xfId="543" applyNumberFormat="1" applyFont="1" applyFill="1" applyAlignment="1">
      <alignment horizontal="left" indent="1"/>
    </xf>
    <xf numFmtId="166" fontId="17" fillId="0" borderId="0" xfId="96" applyNumberFormat="1" applyFont="1" applyFill="1" applyAlignment="1">
      <alignment horizontal="center"/>
    </xf>
    <xf numFmtId="166" fontId="17" fillId="0" borderId="0" xfId="543" applyNumberFormat="1" applyFont="1" applyFill="1" applyAlignment="1">
      <alignment horizontal="right" vertical="top"/>
    </xf>
    <xf numFmtId="166" fontId="11" fillId="0" borderId="0" xfId="543" applyNumberFormat="1" applyFont="1" applyFill="1" applyAlignment="1">
      <alignment horizontal="center"/>
    </xf>
    <xf numFmtId="166" fontId="16" fillId="0" borderId="0" xfId="543" applyNumberFormat="1" applyFont="1" applyFill="1" applyAlignment="1">
      <alignment horizontal="right" vertical="center"/>
    </xf>
    <xf numFmtId="166" fontId="16" fillId="0" borderId="0" xfId="543" applyNumberFormat="1" applyFont="1" applyFill="1" applyAlignment="1">
      <alignment horizontal="right" vertical="center" indent="1"/>
    </xf>
    <xf numFmtId="166" fontId="16" fillId="0" borderId="0" xfId="543" applyNumberFormat="1" applyFont="1" applyFill="1" applyAlignment="1">
      <alignment horizontal="right" vertical="center" indent="2"/>
    </xf>
    <xf numFmtId="166" fontId="11" fillId="0" borderId="2" xfId="543" applyNumberFormat="1" applyFont="1" applyFill="1" applyBorder="1"/>
    <xf numFmtId="166" fontId="11" fillId="0" borderId="2" xfId="543" applyNumberFormat="1" applyFont="1" applyFill="1" applyBorder="1" applyAlignment="1">
      <alignment horizontal="center"/>
    </xf>
    <xf numFmtId="166" fontId="17" fillId="0" borderId="2" xfId="543" applyNumberFormat="1" applyFont="1" applyFill="1" applyBorder="1" applyAlignment="1">
      <alignment horizontal="right"/>
    </xf>
    <xf numFmtId="166" fontId="17" fillId="0" borderId="0" xfId="543" applyNumberFormat="1" applyFont="1" applyFill="1" applyAlignment="1">
      <alignment horizontal="right"/>
    </xf>
    <xf numFmtId="166" fontId="11" fillId="0" borderId="4" xfId="543" applyNumberFormat="1" applyFont="1" applyFill="1" applyBorder="1"/>
    <xf numFmtId="166" fontId="11" fillId="0" borderId="4" xfId="543" applyNumberFormat="1" applyFont="1" applyFill="1" applyBorder="1" applyAlignment="1">
      <alignment horizontal="center"/>
    </xf>
    <xf numFmtId="166" fontId="11" fillId="0" borderId="4" xfId="543" applyNumberFormat="1" applyFont="1" applyFill="1" applyBorder="1" applyAlignment="1">
      <alignment horizontal="right"/>
    </xf>
    <xf numFmtId="166" fontId="17" fillId="0" borderId="4" xfId="543" applyNumberFormat="1" applyFont="1" applyFill="1" applyBorder="1" applyAlignment="1">
      <alignment horizontal="right"/>
    </xf>
    <xf numFmtId="0" fontId="26" fillId="0" borderId="0" xfId="584" applyFont="1" applyFill="1"/>
    <xf numFmtId="3" fontId="22" fillId="0" borderId="0" xfId="584" applyNumberFormat="1" applyFont="1" applyFill="1"/>
    <xf numFmtId="0" fontId="22" fillId="0" borderId="0" xfId="584" applyFont="1" applyFill="1"/>
    <xf numFmtId="3" fontId="11" fillId="0" borderId="0" xfId="543" applyNumberFormat="1" applyFont="1" applyFill="1"/>
    <xf numFmtId="166" fontId="11" fillId="0" borderId="0" xfId="543" applyNumberFormat="1" applyFont="1" applyFill="1" applyAlignment="1">
      <alignment vertical="top"/>
    </xf>
    <xf numFmtId="3" fontId="11" fillId="0" borderId="0" xfId="543" applyNumberFormat="1" applyFont="1" applyFill="1" applyAlignment="1">
      <alignment vertical="top"/>
    </xf>
    <xf numFmtId="3" fontId="16" fillId="0" borderId="0" xfId="543" applyNumberFormat="1" applyFont="1" applyFill="1"/>
    <xf numFmtId="4" fontId="16" fillId="0" borderId="0" xfId="543" applyNumberFormat="1" applyFont="1" applyFill="1"/>
    <xf numFmtId="0" fontId="28" fillId="0" borderId="0" xfId="584" applyFont="1" applyFill="1"/>
    <xf numFmtId="4" fontId="16" fillId="0" borderId="0" xfId="543" applyNumberFormat="1" applyFont="1" applyFill="1" applyAlignment="1">
      <alignment vertical="top"/>
    </xf>
    <xf numFmtId="3" fontId="16" fillId="0" borderId="0" xfId="543" applyNumberFormat="1" applyFont="1" applyFill="1" applyAlignment="1">
      <alignment vertical="top"/>
    </xf>
    <xf numFmtId="2" fontId="16" fillId="0" borderId="0" xfId="543" applyNumberFormat="1" applyFont="1" applyFill="1"/>
    <xf numFmtId="2" fontId="16" fillId="0" borderId="0" xfId="543" applyNumberFormat="1" applyFont="1" applyFill="1" applyAlignment="1">
      <alignment vertical="top"/>
    </xf>
    <xf numFmtId="0" fontId="97" fillId="0" borderId="0" xfId="584" applyFont="1" applyFill="1"/>
    <xf numFmtId="0" fontId="3" fillId="0" borderId="0" xfId="584" applyFill="1"/>
    <xf numFmtId="166" fontId="17" fillId="0" borderId="0" xfId="543" applyNumberFormat="1" applyFont="1" applyFill="1"/>
    <xf numFmtId="166" fontId="14" fillId="0" borderId="3" xfId="543" applyNumberFormat="1" applyFont="1" applyFill="1" applyBorder="1"/>
    <xf numFmtId="166" fontId="14" fillId="0" borderId="3" xfId="543" applyNumberFormat="1" applyFont="1" applyFill="1" applyBorder="1" applyAlignment="1">
      <alignment horizontal="center"/>
    </xf>
    <xf numFmtId="166" fontId="13" fillId="0" borderId="3" xfId="543" applyNumberFormat="1" applyFont="1" applyFill="1" applyBorder="1"/>
    <xf numFmtId="166" fontId="20" fillId="0" borderId="6" xfId="76" applyNumberFormat="1" applyFont="1" applyFill="1" applyBorder="1"/>
    <xf numFmtId="166" fontId="20" fillId="0" borderId="0" xfId="76" applyNumberFormat="1" applyFont="1" applyFill="1" applyAlignment="1">
      <alignment horizontal="center"/>
    </xf>
    <xf numFmtId="166" fontId="20" fillId="0" borderId="0" xfId="543" applyNumberFormat="1" applyFont="1" applyFill="1"/>
    <xf numFmtId="166" fontId="20" fillId="0" borderId="0" xfId="543" applyNumberFormat="1" applyFont="1" applyFill="1" applyAlignment="1">
      <alignment horizontal="center"/>
    </xf>
    <xf numFmtId="0" fontId="28" fillId="0" borderId="0" xfId="584" applyFont="1" applyFill="1" applyAlignment="1">
      <alignment wrapText="1"/>
    </xf>
    <xf numFmtId="166" fontId="13" fillId="0" borderId="0" xfId="76" applyNumberFormat="1" applyFont="1" applyFill="1" applyAlignment="1">
      <alignment horizontal="center"/>
    </xf>
    <xf numFmtId="166" fontId="13" fillId="0" borderId="0" xfId="76" applyNumberFormat="1" applyFont="1" applyFill="1" applyBorder="1"/>
    <xf numFmtId="166" fontId="13" fillId="0" borderId="0" xfId="76" applyNumberFormat="1" applyFont="1" applyFill="1" applyBorder="1" applyAlignment="1">
      <alignment horizontal="right"/>
    </xf>
    <xf numFmtId="166" fontId="14" fillId="0" borderId="0" xfId="86" applyNumberFormat="1" applyFont="1" applyFill="1" applyAlignment="1">
      <alignment horizontal="center"/>
    </xf>
    <xf numFmtId="166" fontId="14" fillId="0" borderId="0" xfId="76" applyNumberFormat="1" applyFont="1" applyFill="1" applyBorder="1"/>
    <xf numFmtId="166" fontId="15" fillId="0" borderId="0" xfId="86" applyNumberFormat="1" applyFont="1" applyFill="1" applyAlignment="1">
      <alignment horizontal="center"/>
    </xf>
    <xf numFmtId="166" fontId="15" fillId="0" borderId="0" xfId="76" applyNumberFormat="1" applyFont="1" applyFill="1"/>
    <xf numFmtId="166" fontId="15" fillId="0" borderId="0" xfId="76" applyNumberFormat="1" applyFont="1" applyFill="1" applyBorder="1"/>
    <xf numFmtId="166" fontId="13" fillId="0" borderId="1" xfId="76" applyNumberFormat="1" applyFont="1" applyFill="1" applyBorder="1" applyAlignment="1">
      <alignment horizontal="center"/>
    </xf>
    <xf numFmtId="166" fontId="11" fillId="0" borderId="0" xfId="76" applyNumberFormat="1" applyFont="1" applyFill="1" applyBorder="1"/>
    <xf numFmtId="166" fontId="16" fillId="0" borderId="0" xfId="76" applyNumberFormat="1" applyFont="1" applyFill="1" applyBorder="1" applyAlignment="1">
      <alignment horizontal="center"/>
    </xf>
    <xf numFmtId="166" fontId="17" fillId="0" borderId="0" xfId="76" applyNumberFormat="1" applyFont="1" applyFill="1" applyBorder="1" applyAlignment="1">
      <alignment horizontal="center"/>
    </xf>
    <xf numFmtId="166" fontId="17" fillId="0" borderId="2" xfId="76" applyNumberFormat="1" applyFont="1" applyFill="1" applyBorder="1" applyAlignment="1">
      <alignment horizontal="center"/>
    </xf>
    <xf numFmtId="166" fontId="17" fillId="0" borderId="0" xfId="76" applyNumberFormat="1" applyFont="1" applyFill="1" applyBorder="1"/>
    <xf numFmtId="166" fontId="11" fillId="0" borderId="0" xfId="76" applyNumberFormat="1" applyFont="1" applyFill="1" applyBorder="1" applyAlignment="1">
      <alignment horizontal="right"/>
    </xf>
    <xf numFmtId="166" fontId="13" fillId="0" borderId="0" xfId="76" applyNumberFormat="1" applyFont="1" applyFill="1" applyBorder="1" applyAlignment="1">
      <alignment horizontal="left"/>
    </xf>
    <xf numFmtId="3" fontId="16" fillId="0" borderId="0" xfId="76" applyNumberFormat="1" applyFont="1" applyFill="1" applyBorder="1" applyAlignment="1">
      <alignment horizontal="right"/>
    </xf>
    <xf numFmtId="3" fontId="11" fillId="0" borderId="0" xfId="76" applyNumberFormat="1" applyFont="1" applyFill="1" applyBorder="1" applyAlignment="1">
      <alignment horizontal="right"/>
    </xf>
    <xf numFmtId="3" fontId="11" fillId="0" borderId="0" xfId="52" applyNumberFormat="1" applyFont="1" applyFill="1" applyBorder="1" applyProtection="1"/>
    <xf numFmtId="166" fontId="16" fillId="0" borderId="0" xfId="78" applyNumberFormat="1" applyFont="1" applyFill="1" applyBorder="1" applyAlignment="1">
      <alignment horizontal="left"/>
    </xf>
    <xf numFmtId="166" fontId="13" fillId="0" borderId="0" xfId="76" applyNumberFormat="1" applyFont="1" applyFill="1" applyBorder="1" applyAlignment="1">
      <alignment vertical="top"/>
    </xf>
    <xf numFmtId="166" fontId="17" fillId="0" borderId="0" xfId="78" applyNumberFormat="1" applyFont="1" applyFill="1" applyBorder="1" applyAlignment="1">
      <alignment horizontal="left" vertical="top"/>
    </xf>
    <xf numFmtId="166" fontId="11" fillId="0" borderId="0" xfId="76" applyNumberFormat="1" applyFont="1" applyFill="1" applyBorder="1" applyAlignment="1">
      <alignment vertical="top"/>
    </xf>
    <xf numFmtId="166" fontId="17" fillId="0" borderId="0" xfId="76" applyNumberFormat="1" applyFont="1" applyFill="1" applyBorder="1" applyAlignment="1">
      <alignment horizontal="left" vertical="top" indent="2"/>
    </xf>
    <xf numFmtId="166" fontId="13" fillId="0" borderId="3" xfId="76" applyNumberFormat="1" applyFont="1" applyFill="1" applyBorder="1" applyAlignment="1">
      <alignment horizontal="center"/>
    </xf>
    <xf numFmtId="166" fontId="20" fillId="0" borderId="0" xfId="76" applyNumberFormat="1" applyFont="1" applyFill="1" applyBorder="1"/>
    <xf numFmtId="166" fontId="18" fillId="0" borderId="0" xfId="86" applyNumberFormat="1" applyFont="1" applyFill="1" applyAlignment="1"/>
    <xf numFmtId="0" fontId="20" fillId="0" borderId="0" xfId="361" applyFont="1" applyFill="1" applyAlignment="1"/>
    <xf numFmtId="166" fontId="19" fillId="0" borderId="0" xfId="78" applyNumberFormat="1" applyFont="1" applyFill="1" applyBorder="1" applyAlignment="1"/>
    <xf numFmtId="166" fontId="19" fillId="0" borderId="0" xfId="78" applyNumberFormat="1" applyFont="1" applyFill="1" applyBorder="1" applyAlignment="1">
      <alignment horizontal="center"/>
    </xf>
    <xf numFmtId="166" fontId="18" fillId="0" borderId="0" xfId="78" applyNumberFormat="1" applyFont="1" applyFill="1" applyBorder="1" applyAlignment="1"/>
    <xf numFmtId="166" fontId="12" fillId="0" borderId="0" xfId="78" applyNumberFormat="1" applyFont="1" applyFill="1" applyBorder="1" applyAlignment="1">
      <alignment vertical="top"/>
    </xf>
    <xf numFmtId="166" fontId="12" fillId="0" borderId="0" xfId="78" applyNumberFormat="1" applyFont="1" applyFill="1" applyBorder="1" applyAlignment="1">
      <alignment horizontal="center" vertical="top"/>
    </xf>
    <xf numFmtId="166" fontId="19" fillId="0" borderId="0" xfId="78" applyNumberFormat="1" applyFont="1" applyFill="1" applyBorder="1" applyAlignment="1">
      <alignment horizontal="left" vertical="top"/>
    </xf>
    <xf numFmtId="166" fontId="13" fillId="0" borderId="0" xfId="76" applyNumberFormat="1" applyFont="1" applyFill="1" applyBorder="1" applyAlignment="1">
      <alignment horizontal="right" vertical="top"/>
    </xf>
    <xf numFmtId="166" fontId="32" fillId="0" borderId="0" xfId="76" applyNumberFormat="1" applyFont="1" applyFill="1" applyAlignment="1">
      <alignment vertical="top"/>
    </xf>
    <xf numFmtId="166" fontId="13" fillId="0" borderId="0" xfId="543" applyNumberFormat="1" applyFont="1" applyFill="1" applyBorder="1"/>
    <xf numFmtId="166" fontId="16" fillId="0" borderId="0" xfId="543" applyNumberFormat="1" applyFont="1" applyFill="1" applyBorder="1" applyAlignment="1">
      <alignment horizontal="left" indent="1"/>
    </xf>
    <xf numFmtId="166" fontId="11" fillId="0" borderId="0" xfId="543" applyNumberFormat="1" applyFont="1" applyFill="1" applyBorder="1"/>
    <xf numFmtId="166" fontId="16" fillId="0" borderId="0" xfId="543" applyNumberFormat="1" applyFont="1" applyFill="1" applyBorder="1" applyAlignment="1">
      <alignment horizontal="center"/>
    </xf>
    <xf numFmtId="166" fontId="16" fillId="0" borderId="0" xfId="543" applyNumberFormat="1" applyFont="1" applyFill="1" applyBorder="1" applyAlignment="1">
      <alignment horizontal="right"/>
    </xf>
    <xf numFmtId="166" fontId="17" fillId="0" borderId="0" xfId="543" applyNumberFormat="1" applyFont="1" applyFill="1" applyBorder="1" applyAlignment="1">
      <alignment horizontal="left" indent="1"/>
    </xf>
    <xf numFmtId="166" fontId="17" fillId="0" borderId="0" xfId="543" applyNumberFormat="1" applyFont="1" applyFill="1" applyBorder="1" applyAlignment="1">
      <alignment horizontal="center" vertical="top"/>
    </xf>
    <xf numFmtId="166" fontId="17" fillId="0" borderId="0" xfId="543" applyNumberFormat="1" applyFont="1" applyFill="1" applyBorder="1" applyAlignment="1">
      <alignment horizontal="right" vertical="top"/>
    </xf>
    <xf numFmtId="166" fontId="11" fillId="0" borderId="0" xfId="543" applyNumberFormat="1" applyFont="1" applyFill="1" applyBorder="1" applyAlignment="1">
      <alignment horizontal="center"/>
    </xf>
    <xf numFmtId="166" fontId="16" fillId="0" borderId="0" xfId="543" applyNumberFormat="1" applyFont="1" applyFill="1" applyBorder="1" applyAlignment="1">
      <alignment horizontal="right" vertical="center"/>
    </xf>
    <xf numFmtId="166" fontId="16" fillId="0" borderId="4" xfId="543" applyNumberFormat="1" applyFont="1" applyFill="1" applyBorder="1" applyAlignment="1">
      <alignment horizontal="right" vertical="center"/>
    </xf>
    <xf numFmtId="166" fontId="14" fillId="0" borderId="0" xfId="543" applyNumberFormat="1" applyFont="1" applyFill="1" applyBorder="1" applyAlignment="1">
      <alignment horizontal="right"/>
    </xf>
    <xf numFmtId="166" fontId="17" fillId="0" borderId="0" xfId="543" applyNumberFormat="1" applyFont="1" applyFill="1" applyBorder="1" applyAlignment="1">
      <alignment horizontal="right" vertical="center"/>
    </xf>
    <xf numFmtId="166" fontId="13" fillId="0" borderId="2" xfId="543" applyNumberFormat="1" applyFont="1" applyFill="1" applyBorder="1"/>
    <xf numFmtId="166" fontId="15" fillId="0" borderId="2" xfId="543" applyNumberFormat="1" applyFont="1" applyFill="1" applyBorder="1" applyAlignment="1">
      <alignment horizontal="right"/>
    </xf>
    <xf numFmtId="166" fontId="17" fillId="0" borderId="0" xfId="543" applyNumberFormat="1" applyFont="1" applyFill="1" applyBorder="1" applyAlignment="1">
      <alignment horizontal="right"/>
    </xf>
    <xf numFmtId="166" fontId="15" fillId="0" borderId="0" xfId="543" applyNumberFormat="1" applyFont="1" applyFill="1" applyBorder="1" applyAlignment="1">
      <alignment horizontal="right"/>
    </xf>
    <xf numFmtId="166" fontId="13" fillId="0" borderId="0" xfId="543" applyNumberFormat="1" applyFont="1" applyFill="1" applyAlignment="1"/>
    <xf numFmtId="166" fontId="16" fillId="0" borderId="0" xfId="543" applyNumberFormat="1" applyFont="1" applyFill="1" applyBorder="1" applyAlignment="1">
      <alignment horizontal="left" indent="2"/>
    </xf>
    <xf numFmtId="166" fontId="11" fillId="0" borderId="0" xfId="543" applyNumberFormat="1" applyFont="1" applyFill="1" applyBorder="1" applyAlignment="1"/>
    <xf numFmtId="3" fontId="16" fillId="0" borderId="0" xfId="543" applyNumberFormat="1" applyFont="1" applyFill="1" applyAlignment="1"/>
    <xf numFmtId="3" fontId="17" fillId="0" borderId="0" xfId="543" applyNumberFormat="1" applyFont="1" applyFill="1" applyBorder="1" applyAlignment="1">
      <alignment vertical="top"/>
    </xf>
    <xf numFmtId="3" fontId="13" fillId="0" borderId="0" xfId="543" applyNumberFormat="1" applyFont="1" applyFill="1" applyBorder="1" applyAlignment="1"/>
    <xf numFmtId="166" fontId="13" fillId="0" borderId="0" xfId="543" applyNumberFormat="1" applyFont="1" applyFill="1" applyAlignment="1">
      <alignment vertical="top"/>
    </xf>
    <xf numFmtId="166" fontId="17" fillId="0" borderId="0" xfId="543" applyNumberFormat="1" applyFont="1" applyFill="1" applyBorder="1" applyAlignment="1">
      <alignment horizontal="left" vertical="top" indent="2"/>
    </xf>
    <xf numFmtId="166" fontId="11" fillId="0" borderId="0" xfId="543" applyNumberFormat="1" applyFont="1" applyFill="1" applyBorder="1" applyAlignment="1">
      <alignment vertical="top"/>
    </xf>
    <xf numFmtId="3" fontId="13" fillId="0" borderId="0" xfId="543" applyNumberFormat="1" applyFont="1" applyFill="1" applyBorder="1" applyAlignment="1">
      <alignment vertical="top"/>
    </xf>
    <xf numFmtId="3" fontId="16" fillId="0" borderId="0" xfId="543" applyNumberFormat="1" applyFont="1" applyFill="1" applyBorder="1" applyAlignment="1"/>
    <xf numFmtId="166" fontId="16" fillId="0" borderId="0" xfId="543" applyNumberFormat="1" applyFont="1" applyFill="1" applyBorder="1" applyAlignment="1">
      <alignment horizontal="left" vertical="top" indent="2"/>
    </xf>
    <xf numFmtId="3" fontId="14" fillId="0" borderId="0" xfId="543" applyNumberFormat="1" applyFont="1" applyFill="1" applyBorder="1" applyAlignment="1">
      <alignment vertical="center"/>
    </xf>
    <xf numFmtId="166" fontId="17" fillId="0" borderId="0" xfId="543" applyNumberFormat="1" applyFont="1" applyFill="1" applyBorder="1" applyAlignment="1">
      <alignment horizontal="left" indent="2"/>
    </xf>
    <xf numFmtId="4" fontId="14" fillId="0" borderId="0" xfId="543" applyNumberFormat="1" applyFont="1" applyFill="1" applyBorder="1" applyAlignment="1">
      <alignment vertical="center"/>
    </xf>
    <xf numFmtId="4" fontId="14" fillId="0" borderId="0" xfId="543" applyNumberFormat="1" applyFont="1" applyFill="1" applyBorder="1" applyAlignment="1">
      <alignment vertical="top"/>
    </xf>
    <xf numFmtId="3" fontId="14" fillId="0" borderId="0" xfId="543" applyNumberFormat="1" applyFont="1" applyFill="1" applyBorder="1" applyAlignment="1">
      <alignment vertical="top"/>
    </xf>
    <xf numFmtId="2" fontId="14" fillId="0" borderId="0" xfId="543" applyNumberFormat="1" applyFont="1" applyFill="1" applyBorder="1" applyAlignment="1">
      <alignment vertical="center"/>
    </xf>
    <xf numFmtId="2" fontId="14" fillId="0" borderId="0" xfId="543" applyNumberFormat="1" applyFont="1" applyFill="1" applyBorder="1" applyAlignment="1">
      <alignment vertical="top"/>
    </xf>
    <xf numFmtId="166" fontId="15" fillId="0" borderId="0" xfId="543" applyNumberFormat="1" applyFont="1" applyFill="1" applyBorder="1" applyAlignment="1">
      <alignment horizontal="left" indent="2"/>
    </xf>
    <xf numFmtId="166" fontId="13" fillId="0" borderId="0" xfId="543" applyNumberFormat="1" applyFont="1" applyFill="1" applyBorder="1" applyAlignment="1">
      <alignment vertical="top"/>
    </xf>
    <xf numFmtId="166" fontId="14" fillId="0" borderId="3" xfId="543" applyNumberFormat="1" applyFont="1" applyFill="1" applyBorder="1" applyAlignment="1"/>
    <xf numFmtId="166" fontId="13" fillId="0" borderId="3" xfId="543" applyNumberFormat="1" applyFont="1" applyFill="1" applyBorder="1" applyAlignment="1"/>
    <xf numFmtId="166" fontId="20" fillId="0" borderId="0" xfId="543" applyNumberFormat="1" applyFont="1" applyFill="1" applyBorder="1" applyAlignment="1">
      <alignment horizontal="center"/>
    </xf>
    <xf numFmtId="37" fontId="18" fillId="0" borderId="0" xfId="405" applyFont="1" applyFill="1" applyAlignment="1">
      <alignment horizontal="right"/>
    </xf>
    <xf numFmtId="166" fontId="12" fillId="0" borderId="0" xfId="543" applyNumberFormat="1" applyFont="1" applyFill="1" applyBorder="1"/>
    <xf numFmtId="166" fontId="12" fillId="0" borderId="0" xfId="543" applyNumberFormat="1" applyFont="1" applyFill="1" applyBorder="1" applyAlignment="1">
      <alignment horizontal="center"/>
    </xf>
    <xf numFmtId="37" fontId="19" fillId="0" borderId="0" xfId="405" applyFont="1" applyFill="1" applyAlignment="1">
      <alignment horizontal="right" vertical="top"/>
    </xf>
    <xf numFmtId="166" fontId="12" fillId="0" borderId="0" xfId="543" applyNumberFormat="1" applyFont="1" applyFill="1"/>
    <xf numFmtId="166" fontId="12" fillId="0" borderId="0" xfId="543" applyNumberFormat="1" applyFont="1" applyFill="1" applyAlignment="1">
      <alignment horizontal="center"/>
    </xf>
    <xf numFmtId="166" fontId="18" fillId="2" borderId="6" xfId="105" applyNumberFormat="1" applyFont="1" applyFill="1" applyBorder="1" applyAlignment="1">
      <alignment horizontal="right"/>
    </xf>
    <xf numFmtId="166" fontId="16" fillId="2" borderId="0" xfId="71" applyNumberFormat="1" applyFont="1" applyFill="1" applyBorder="1" applyAlignment="1">
      <alignment horizontal="center"/>
    </xf>
    <xf numFmtId="166" fontId="16" fillId="2" borderId="0" xfId="71" applyNumberFormat="1" applyFont="1" applyFill="1" applyBorder="1" applyAlignment="1">
      <alignment horizontal="center"/>
    </xf>
    <xf numFmtId="0" fontId="16" fillId="0" borderId="0" xfId="128" applyFont="1" applyAlignment="1">
      <alignment horizontal="center" vertical="center"/>
    </xf>
    <xf numFmtId="0" fontId="11" fillId="0" borderId="0" xfId="128" applyFont="1" applyAlignment="1">
      <alignment horizontal="center" vertical="center"/>
    </xf>
    <xf numFmtId="3" fontId="11" fillId="2" borderId="0" xfId="545" applyNumberFormat="1" applyFont="1" applyFill="1"/>
    <xf numFmtId="3" fontId="11" fillId="2" borderId="0" xfId="96" applyNumberFormat="1" applyFont="1" applyFill="1"/>
    <xf numFmtId="3" fontId="11" fillId="2" borderId="0" xfId="545" applyNumberFormat="1" applyFont="1" applyFill="1" applyAlignment="1">
      <alignment horizontal="right"/>
    </xf>
    <xf numFmtId="3" fontId="11" fillId="2" borderId="0" xfId="52" applyNumberFormat="1" applyFont="1" applyFill="1" applyBorder="1"/>
    <xf numFmtId="3" fontId="11" fillId="0" borderId="0" xfId="96" applyNumberFormat="1" applyFont="1"/>
    <xf numFmtId="166" fontId="13" fillId="0" borderId="0" xfId="96" applyNumberFormat="1" applyFont="1"/>
    <xf numFmtId="3" fontId="11" fillId="2" borderId="0" xfId="96" applyNumberFormat="1" applyFont="1" applyFill="1" applyAlignment="1">
      <alignment horizontal="right"/>
    </xf>
    <xf numFmtId="166" fontId="16" fillId="0" borderId="0" xfId="76" applyNumberFormat="1" applyFont="1"/>
    <xf numFmtId="166" fontId="11" fillId="0" borderId="0" xfId="76" applyNumberFormat="1" applyFont="1"/>
    <xf numFmtId="3" fontId="11" fillId="2" borderId="0" xfId="52" quotePrefix="1" applyNumberFormat="1" applyFont="1" applyFill="1" applyBorder="1" applyAlignment="1" applyProtection="1">
      <alignment horizontal="right"/>
    </xf>
    <xf numFmtId="1" fontId="22" fillId="0" borderId="0" xfId="1" applyNumberFormat="1" applyFont="1"/>
    <xf numFmtId="0" fontId="22" fillId="0" borderId="0" xfId="0" applyFont="1"/>
    <xf numFmtId="3" fontId="22" fillId="0" borderId="0" xfId="0" applyNumberFormat="1" applyFont="1"/>
    <xf numFmtId="3" fontId="22" fillId="0" borderId="0" xfId="0" applyNumberFormat="1" applyFont="1" applyAlignment="1">
      <alignment horizontal="right"/>
    </xf>
    <xf numFmtId="1" fontId="22" fillId="0" borderId="0" xfId="1" applyNumberFormat="1" applyFont="1" applyAlignment="1">
      <alignment horizontal="right"/>
    </xf>
    <xf numFmtId="0" fontId="22" fillId="0" borderId="0" xfId="0" applyFont="1" applyAlignment="1">
      <alignment horizontal="right"/>
    </xf>
    <xf numFmtId="0" fontId="22" fillId="0" borderId="0" xfId="0" quotePrefix="1" applyFont="1" applyAlignment="1">
      <alignment horizontal="right"/>
    </xf>
    <xf numFmtId="166" fontId="16" fillId="0" borderId="0" xfId="76" applyNumberFormat="1" applyFont="1" applyAlignment="1">
      <alignment horizontal="center" vertical="center"/>
    </xf>
    <xf numFmtId="166" fontId="11" fillId="0" borderId="0" xfId="76" applyNumberFormat="1" applyFont="1" applyAlignment="1">
      <alignment horizontal="center" vertical="center"/>
    </xf>
    <xf numFmtId="3" fontId="11" fillId="0" borderId="0" xfId="76" applyNumberFormat="1" applyFont="1" applyAlignment="1">
      <alignment horizontal="right" vertical="center"/>
    </xf>
    <xf numFmtId="166" fontId="11" fillId="0" borderId="0" xfId="543" applyNumberFormat="1" applyFont="1" applyAlignment="1">
      <alignment horizontal="center" vertical="center"/>
    </xf>
    <xf numFmtId="3" fontId="11" fillId="0" borderId="0" xfId="543" applyNumberFormat="1" applyFont="1" applyAlignment="1">
      <alignment horizontal="right" vertical="center"/>
    </xf>
    <xf numFmtId="170" fontId="11" fillId="2" borderId="0" xfId="113" quotePrefix="1" applyNumberFormat="1" applyFont="1" applyFill="1" applyBorder="1" applyAlignment="1" applyProtection="1">
      <alignment horizontal="right"/>
    </xf>
    <xf numFmtId="3" fontId="11" fillId="2" borderId="0" xfId="105" applyNumberFormat="1" applyFont="1" applyFill="1" applyBorder="1" applyAlignment="1"/>
    <xf numFmtId="0" fontId="26" fillId="2" borderId="2" xfId="0" applyFont="1" applyFill="1" applyBorder="1" applyAlignment="1">
      <alignment horizontal="center" vertical="center"/>
    </xf>
    <xf numFmtId="0" fontId="16" fillId="2" borderId="0" xfId="111" applyFont="1" applyFill="1" applyBorder="1" applyAlignment="1">
      <alignment horizontal="center"/>
    </xf>
    <xf numFmtId="3" fontId="11" fillId="2" borderId="0" xfId="544" quotePrefix="1" applyNumberFormat="1" applyFont="1" applyFill="1" applyBorder="1" applyAlignment="1" applyProtection="1">
      <alignment horizontal="right"/>
    </xf>
    <xf numFmtId="174" fontId="22" fillId="2" borderId="0" xfId="1" applyNumberFormat="1" applyFont="1" applyFill="1" applyBorder="1"/>
    <xf numFmtId="166" fontId="13" fillId="0" borderId="0" xfId="662" applyNumberFormat="1" applyFont="1"/>
    <xf numFmtId="166" fontId="14" fillId="0" borderId="0" xfId="662" applyNumberFormat="1" applyFont="1" applyAlignment="1">
      <alignment horizontal="left"/>
    </xf>
    <xf numFmtId="166" fontId="14" fillId="0" borderId="0" xfId="662" applyNumberFormat="1" applyFont="1" applyAlignment="1">
      <alignment horizontal="center"/>
    </xf>
    <xf numFmtId="166" fontId="15" fillId="0" borderId="0" xfId="662" applyNumberFormat="1" applyFont="1" applyAlignment="1">
      <alignment horizontal="left"/>
    </xf>
    <xf numFmtId="166" fontId="15" fillId="0" borderId="0" xfId="662" applyNumberFormat="1" applyFont="1" applyAlignment="1">
      <alignment horizontal="center"/>
    </xf>
    <xf numFmtId="166" fontId="15" fillId="0" borderId="0" xfId="662" applyNumberFormat="1" applyFont="1" applyFill="1"/>
    <xf numFmtId="166" fontId="13" fillId="0" borderId="0" xfId="662" applyNumberFormat="1" applyFont="1" applyFill="1"/>
    <xf numFmtId="166" fontId="13" fillId="0" borderId="0" xfId="662" applyNumberFormat="1" applyFont="1" applyFill="1" applyAlignment="1">
      <alignment horizontal="center"/>
    </xf>
    <xf numFmtId="166" fontId="13" fillId="0" borderId="1" xfId="662" applyNumberFormat="1" applyFont="1" applyFill="1" applyBorder="1"/>
    <xf numFmtId="166" fontId="11" fillId="0" borderId="1" xfId="662" applyNumberFormat="1" applyFont="1" applyFill="1" applyBorder="1"/>
    <xf numFmtId="166" fontId="11" fillId="0" borderId="1" xfId="662" applyNumberFormat="1" applyFont="1" applyFill="1" applyBorder="1" applyAlignment="1">
      <alignment horizontal="center"/>
    </xf>
    <xf numFmtId="166" fontId="11" fillId="0" borderId="1" xfId="662" applyNumberFormat="1" applyFont="1" applyFill="1" applyBorder="1" applyAlignment="1">
      <alignment horizontal="right"/>
    </xf>
    <xf numFmtId="166" fontId="13" fillId="5" borderId="0" xfId="662" applyNumberFormat="1" applyFont="1" applyFill="1"/>
    <xf numFmtId="166" fontId="13" fillId="0" borderId="0" xfId="662" applyNumberFormat="1" applyFont="1" applyFill="1" applyBorder="1"/>
    <xf numFmtId="166" fontId="16" fillId="0" borderId="0" xfId="662" applyNumberFormat="1" applyFont="1" applyFill="1" applyBorder="1" applyAlignment="1">
      <alignment horizontal="left"/>
    </xf>
    <xf numFmtId="166" fontId="16" fillId="0" borderId="0" xfId="662" applyNumberFormat="1" applyFont="1" applyFill="1" applyBorder="1" applyAlignment="1">
      <alignment horizontal="center"/>
    </xf>
    <xf numFmtId="166" fontId="16" fillId="0" borderId="0" xfId="663" applyNumberFormat="1" applyFont="1" applyFill="1" applyBorder="1" applyAlignment="1">
      <alignment horizontal="right"/>
    </xf>
    <xf numFmtId="166" fontId="16" fillId="0" borderId="0" xfId="662" applyNumberFormat="1" applyFont="1" applyFill="1" applyBorder="1" applyAlignment="1">
      <alignment horizontal="right" indent="11"/>
    </xf>
    <xf numFmtId="166" fontId="13" fillId="0" borderId="0" xfId="662" applyNumberFormat="1" applyFont="1" applyFill="1" applyBorder="1" applyAlignment="1">
      <alignment vertical="top"/>
    </xf>
    <xf numFmtId="166" fontId="17" fillId="0" borderId="0" xfId="662" applyNumberFormat="1" applyFont="1" applyFill="1" applyBorder="1" applyAlignment="1">
      <alignment horizontal="left" vertical="top"/>
    </xf>
    <xf numFmtId="166" fontId="17" fillId="0" borderId="0" xfId="662" applyNumberFormat="1" applyFont="1" applyFill="1" applyBorder="1" applyAlignment="1">
      <alignment horizontal="center" vertical="top"/>
    </xf>
    <xf numFmtId="166" fontId="17" fillId="0" borderId="0" xfId="663" applyNumberFormat="1" applyFont="1" applyFill="1" applyBorder="1" applyAlignment="1">
      <alignment horizontal="right" vertical="top"/>
    </xf>
    <xf numFmtId="166" fontId="17" fillId="0" borderId="0" xfId="662" applyNumberFormat="1" applyFont="1" applyFill="1" applyBorder="1" applyAlignment="1">
      <alignment horizontal="right" vertical="top"/>
    </xf>
    <xf numFmtId="166" fontId="13" fillId="5" borderId="0" xfId="662" applyNumberFormat="1" applyFont="1" applyFill="1" applyAlignment="1">
      <alignment vertical="top"/>
    </xf>
    <xf numFmtId="166" fontId="13" fillId="0" borderId="2" xfId="662" applyNumberFormat="1" applyFont="1" applyFill="1" applyBorder="1"/>
    <xf numFmtId="166" fontId="11" fillId="0" borderId="2" xfId="662" applyNumberFormat="1" applyFont="1" applyFill="1" applyBorder="1"/>
    <xf numFmtId="166" fontId="11" fillId="0" borderId="2" xfId="662" applyNumberFormat="1" applyFont="1" applyFill="1" applyBorder="1" applyAlignment="1">
      <alignment horizontal="center"/>
    </xf>
    <xf numFmtId="166" fontId="11" fillId="0" borderId="2" xfId="662" applyNumberFormat="1" applyFont="1" applyFill="1" applyBorder="1" applyAlignment="1">
      <alignment horizontal="right" indent="11"/>
    </xf>
    <xf numFmtId="166" fontId="11" fillId="0" borderId="0" xfId="662" applyNumberFormat="1" applyFont="1" applyFill="1" applyBorder="1"/>
    <xf numFmtId="166" fontId="11" fillId="0" borderId="0" xfId="662" applyNumberFormat="1" applyFont="1" applyFill="1" applyBorder="1" applyAlignment="1">
      <alignment horizontal="center"/>
    </xf>
    <xf numFmtId="166" fontId="11" fillId="0" borderId="4" xfId="662" applyNumberFormat="1" applyFont="1" applyFill="1" applyBorder="1"/>
    <xf numFmtId="166" fontId="11" fillId="0" borderId="0" xfId="662" applyNumberFormat="1" applyFont="1" applyFill="1" applyBorder="1" applyAlignment="1">
      <alignment horizontal="right" indent="11"/>
    </xf>
    <xf numFmtId="3" fontId="16" fillId="0" borderId="0" xfId="662" applyNumberFormat="1" applyFont="1" applyFill="1" applyBorder="1" applyAlignment="1">
      <alignment horizontal="right"/>
    </xf>
    <xf numFmtId="3" fontId="16" fillId="0" borderId="0" xfId="52" applyNumberFormat="1" applyFont="1" applyBorder="1" applyAlignment="1">
      <alignment horizontal="right" indent="11"/>
    </xf>
    <xf numFmtId="166" fontId="17" fillId="0" borderId="0" xfId="662" applyNumberFormat="1" applyFont="1" applyFill="1" applyBorder="1" applyAlignment="1">
      <alignment horizontal="left"/>
    </xf>
    <xf numFmtId="3" fontId="11" fillId="0" borderId="0" xfId="52" applyNumberFormat="1" applyFont="1" applyBorder="1" applyAlignment="1">
      <alignment horizontal="right" indent="11"/>
    </xf>
    <xf numFmtId="3" fontId="11" fillId="0" borderId="0" xfId="662" applyNumberFormat="1" applyFont="1" applyFill="1" applyBorder="1" applyAlignment="1">
      <alignment horizontal="right"/>
    </xf>
    <xf numFmtId="166" fontId="16" fillId="0" borderId="0" xfId="664" applyNumberFormat="1" applyFont="1" applyFill="1" applyBorder="1" applyAlignment="1">
      <alignment horizontal="left"/>
    </xf>
    <xf numFmtId="3" fontId="11" fillId="0" borderId="0" xfId="52" applyNumberFormat="1" applyFont="1" applyFill="1" applyBorder="1" applyAlignment="1">
      <alignment horizontal="right" indent="11"/>
    </xf>
    <xf numFmtId="166" fontId="17" fillId="0" borderId="0" xfId="662" applyNumberFormat="1" applyFont="1" applyFill="1" applyBorder="1" applyAlignment="1">
      <alignment horizontal="center"/>
    </xf>
    <xf numFmtId="166" fontId="14" fillId="0" borderId="0" xfId="662" applyNumberFormat="1" applyFont="1" applyFill="1"/>
    <xf numFmtId="166" fontId="16" fillId="0" borderId="0" xfId="665" applyNumberFormat="1" applyFont="1" applyFill="1" applyBorder="1" applyAlignment="1">
      <alignment horizontal="left"/>
    </xf>
    <xf numFmtId="166" fontId="17" fillId="0" borderId="0" xfId="665" applyNumberFormat="1" applyFont="1" applyFill="1" applyBorder="1" applyAlignment="1">
      <alignment horizontal="left" vertical="top"/>
    </xf>
    <xf numFmtId="171" fontId="11" fillId="0" borderId="0" xfId="52" applyNumberFormat="1" applyFont="1" applyBorder="1" applyAlignment="1">
      <alignment horizontal="right" indent="11"/>
    </xf>
    <xf numFmtId="166" fontId="17" fillId="0" borderId="2" xfId="662" applyNumberFormat="1" applyFont="1" applyFill="1" applyBorder="1" applyAlignment="1">
      <alignment horizontal="left"/>
    </xf>
    <xf numFmtId="166" fontId="17" fillId="0" borderId="2" xfId="662" applyNumberFormat="1" applyFont="1" applyFill="1" applyBorder="1" applyAlignment="1">
      <alignment horizontal="center"/>
    </xf>
    <xf numFmtId="37" fontId="11" fillId="0" borderId="2" xfId="662" quotePrefix="1" applyNumberFormat="1" applyFont="1" applyBorder="1" applyAlignment="1" applyProtection="1">
      <alignment horizontal="center"/>
    </xf>
    <xf numFmtId="166" fontId="12" fillId="0" borderId="0" xfId="666" applyNumberFormat="1" applyFont="1" applyFill="1" applyBorder="1"/>
    <xf numFmtId="166" fontId="12" fillId="0" borderId="0" xfId="666" applyNumberFormat="1" applyFont="1" applyFill="1" applyBorder="1" applyAlignment="1">
      <alignment horizontal="center"/>
    </xf>
    <xf numFmtId="166" fontId="18" fillId="0" borderId="0" xfId="664" applyNumberFormat="1" applyFont="1" applyFill="1" applyAlignment="1">
      <alignment horizontal="right"/>
    </xf>
    <xf numFmtId="166" fontId="19" fillId="0" borderId="0" xfId="664" applyNumberFormat="1" applyFont="1" applyFill="1" applyAlignment="1">
      <alignment horizontal="left"/>
    </xf>
    <xf numFmtId="2" fontId="19" fillId="0" borderId="0" xfId="666" applyNumberFormat="1" applyFont="1" applyFill="1" applyAlignment="1">
      <alignment horizontal="left"/>
    </xf>
    <xf numFmtId="37" fontId="12" fillId="0" borderId="0" xfId="666" applyNumberFormat="1" applyFont="1" applyFill="1" applyBorder="1" applyProtection="1"/>
    <xf numFmtId="37" fontId="19" fillId="0" borderId="0" xfId="667" applyFont="1" applyFill="1" applyAlignment="1">
      <alignment horizontal="right" vertical="top"/>
    </xf>
    <xf numFmtId="166" fontId="18" fillId="0" borderId="0" xfId="663" applyNumberFormat="1" applyFont="1" applyFill="1" applyBorder="1" applyAlignment="1">
      <alignment horizontal="left"/>
    </xf>
    <xf numFmtId="166" fontId="12" fillId="0" borderId="0" xfId="662" applyNumberFormat="1" applyFont="1" applyFill="1" applyBorder="1"/>
    <xf numFmtId="166" fontId="12" fillId="0" borderId="0" xfId="662" applyNumberFormat="1" applyFont="1" applyFill="1" applyBorder="1" applyAlignment="1">
      <alignment horizontal="center"/>
    </xf>
    <xf numFmtId="166" fontId="15" fillId="0" borderId="0" xfId="666" applyNumberFormat="1" applyFont="1" applyFill="1" applyBorder="1" applyAlignment="1">
      <alignment horizontal="left" vertical="top"/>
    </xf>
    <xf numFmtId="166" fontId="13" fillId="0" borderId="0" xfId="662" applyNumberFormat="1" applyFont="1" applyFill="1" applyBorder="1" applyAlignment="1">
      <alignment horizontal="center"/>
    </xf>
    <xf numFmtId="166" fontId="14" fillId="0" borderId="0" xfId="666" applyNumberFormat="1" applyFont="1" applyFill="1"/>
    <xf numFmtId="166" fontId="13" fillId="0" borderId="0" xfId="662" applyNumberFormat="1" applyFont="1" applyAlignment="1">
      <alignment horizontal="center"/>
    </xf>
    <xf numFmtId="37" fontId="16" fillId="2" borderId="0" xfId="565" applyNumberFormat="1" applyFont="1" applyFill="1" applyAlignment="1">
      <alignment horizontal="right"/>
    </xf>
    <xf numFmtId="3" fontId="16" fillId="2" borderId="0" xfId="90" applyNumberFormat="1" applyFont="1" applyFill="1" applyAlignment="1">
      <alignment horizontal="right"/>
    </xf>
    <xf numFmtId="3" fontId="16" fillId="2" borderId="0" xfId="90" applyNumberFormat="1" applyFont="1" applyFill="1" applyBorder="1" applyAlignment="1" applyProtection="1">
      <alignment horizontal="right"/>
    </xf>
    <xf numFmtId="3" fontId="16" fillId="2" borderId="0" xfId="565" applyNumberFormat="1" applyFont="1" applyFill="1" applyAlignment="1">
      <alignment horizontal="right"/>
    </xf>
    <xf numFmtId="0" fontId="16" fillId="2" borderId="0" xfId="90" applyNumberFormat="1" applyFont="1" applyFill="1" applyAlignment="1">
      <alignment horizontal="right"/>
    </xf>
    <xf numFmtId="3" fontId="11" fillId="2" borderId="0" xfId="90" applyNumberFormat="1" applyFont="1" applyFill="1" applyBorder="1" applyAlignment="1" applyProtection="1">
      <alignment horizontal="right"/>
    </xf>
    <xf numFmtId="37" fontId="11" fillId="2" borderId="0" xfId="565" applyNumberFormat="1" applyFont="1" applyFill="1" applyAlignment="1">
      <alignment horizontal="right"/>
    </xf>
    <xf numFmtId="3" fontId="11" fillId="2" borderId="0" xfId="90" quotePrefix="1" applyNumberFormat="1" applyFont="1" applyFill="1" applyBorder="1" applyAlignment="1" applyProtection="1">
      <alignment horizontal="right"/>
    </xf>
    <xf numFmtId="3" fontId="11" fillId="2" borderId="0" xfId="90" applyNumberFormat="1" applyFont="1" applyFill="1" applyBorder="1" applyAlignment="1">
      <alignment horizontal="right"/>
    </xf>
    <xf numFmtId="0" fontId="11" fillId="2" borderId="0" xfId="90" quotePrefix="1" applyNumberFormat="1" applyFont="1" applyFill="1" applyBorder="1" applyAlignment="1" applyProtection="1">
      <alignment horizontal="right"/>
    </xf>
    <xf numFmtId="0" fontId="11" fillId="2" borderId="0" xfId="90" applyNumberFormat="1" applyFont="1" applyFill="1" applyBorder="1" applyAlignment="1" applyProtection="1">
      <alignment horizontal="right"/>
    </xf>
    <xf numFmtId="3" fontId="11" fillId="2" borderId="0" xfId="566" applyNumberFormat="1" applyFont="1" applyFill="1" applyBorder="1" applyAlignment="1">
      <alignment horizontal="right"/>
    </xf>
    <xf numFmtId="0" fontId="11" fillId="2" borderId="0" xfId="566" applyNumberFormat="1" applyFont="1" applyFill="1" applyBorder="1" applyAlignment="1">
      <alignment horizontal="right"/>
    </xf>
    <xf numFmtId="3" fontId="11" fillId="2" borderId="0" xfId="552" applyNumberFormat="1" applyFont="1" applyFill="1" applyBorder="1" applyAlignment="1">
      <alignment horizontal="right"/>
    </xf>
    <xf numFmtId="0" fontId="11" fillId="2" borderId="0" xfId="552" applyNumberFormat="1" applyFont="1" applyFill="1" applyBorder="1" applyAlignment="1">
      <alignment horizontal="right"/>
    </xf>
    <xf numFmtId="3" fontId="11" fillId="2" borderId="0" xfId="553" applyNumberFormat="1" applyFont="1" applyFill="1" applyBorder="1" applyAlignment="1">
      <alignment horizontal="right"/>
    </xf>
    <xf numFmtId="3" fontId="11" fillId="2" borderId="0" xfId="553" quotePrefix="1" applyNumberFormat="1" applyFont="1" applyFill="1" applyBorder="1" applyAlignment="1">
      <alignment horizontal="right"/>
    </xf>
    <xf numFmtId="3" fontId="11" fillId="2" borderId="0" xfId="554" applyNumberFormat="1" applyFont="1" applyFill="1" applyBorder="1" applyAlignment="1">
      <alignment horizontal="right"/>
    </xf>
    <xf numFmtId="0" fontId="11" fillId="2" borderId="0" xfId="554" applyNumberFormat="1" applyFont="1" applyFill="1" applyBorder="1" applyAlignment="1">
      <alignment horizontal="right"/>
    </xf>
    <xf numFmtId="3" fontId="11" fillId="2" borderId="0" xfId="555" applyNumberFormat="1" applyFont="1" applyFill="1" applyBorder="1" applyAlignment="1">
      <alignment horizontal="right"/>
    </xf>
    <xf numFmtId="3" fontId="11" fillId="2" borderId="0" xfId="567" quotePrefix="1" applyNumberFormat="1" applyFont="1" applyFill="1" applyBorder="1" applyAlignment="1">
      <alignment horizontal="right"/>
    </xf>
    <xf numFmtId="0" fontId="11" fillId="2" borderId="0" xfId="564" applyNumberFormat="1" applyFont="1" applyFill="1" applyBorder="1" applyAlignment="1">
      <alignment horizontal="right"/>
    </xf>
    <xf numFmtId="3" fontId="11" fillId="2" borderId="0" xfId="564" quotePrefix="1" applyNumberFormat="1" applyFont="1" applyFill="1" applyBorder="1" applyAlignment="1">
      <alignment horizontal="right"/>
    </xf>
    <xf numFmtId="3" fontId="11" fillId="2" borderId="0" xfId="564" applyNumberFormat="1" applyFont="1" applyFill="1" applyBorder="1" applyAlignment="1">
      <alignment horizontal="right"/>
    </xf>
    <xf numFmtId="0" fontId="14" fillId="0" borderId="0" xfId="576" applyNumberFormat="1" applyFont="1" applyFill="1" applyAlignment="1">
      <alignment horizontal="right"/>
    </xf>
    <xf numFmtId="3" fontId="14" fillId="0" borderId="0" xfId="576" applyNumberFormat="1" applyFont="1" applyFill="1" applyAlignment="1">
      <alignment horizontal="right"/>
    </xf>
    <xf numFmtId="0" fontId="13" fillId="0" borderId="0" xfId="576" applyNumberFormat="1" applyFont="1" applyFill="1" applyAlignment="1">
      <alignment horizontal="right"/>
    </xf>
    <xf numFmtId="0" fontId="11" fillId="0" borderId="0" xfId="576" applyNumberFormat="1" applyFont="1" applyFill="1" applyBorder="1" applyAlignment="1" applyProtection="1">
      <alignment horizontal="right"/>
    </xf>
    <xf numFmtId="0" fontId="11" fillId="0" borderId="0" xfId="576" applyNumberFormat="1" applyFont="1" applyFill="1" applyBorder="1" applyAlignment="1">
      <alignment horizontal="right"/>
    </xf>
    <xf numFmtId="0" fontId="11" fillId="0" borderId="0" xfId="575" applyNumberFormat="1" applyFont="1" applyFill="1" applyBorder="1" applyAlignment="1">
      <alignment horizontal="right" vertical="top"/>
    </xf>
    <xf numFmtId="0" fontId="11" fillId="0" borderId="0" xfId="576" applyNumberFormat="1" applyFont="1" applyFill="1" applyBorder="1" applyAlignment="1">
      <alignment horizontal="right" vertical="top"/>
    </xf>
    <xf numFmtId="3" fontId="11" fillId="0" borderId="0" xfId="90" applyNumberFormat="1" applyFont="1" applyFill="1" applyAlignment="1">
      <alignment horizontal="right" vertical="top"/>
    </xf>
    <xf numFmtId="3" fontId="11" fillId="0" borderId="0" xfId="90" applyNumberFormat="1" applyFont="1" applyFill="1" applyAlignment="1">
      <alignment horizontal="right"/>
    </xf>
    <xf numFmtId="174" fontId="11" fillId="0" borderId="0" xfId="90" applyNumberFormat="1" applyFont="1" applyFill="1" applyBorder="1" applyAlignment="1" applyProtection="1"/>
    <xf numFmtId="174" fontId="11" fillId="0" borderId="0" xfId="90" applyNumberFormat="1" applyFont="1" applyFill="1" applyBorder="1" applyAlignment="1" applyProtection="1">
      <alignment horizontal="right"/>
    </xf>
    <xf numFmtId="174" fontId="11" fillId="0" borderId="0" xfId="578" applyNumberFormat="1" applyFont="1" applyFill="1" applyBorder="1" applyAlignment="1"/>
    <xf numFmtId="174" fontId="11" fillId="0" borderId="0" xfId="579" applyNumberFormat="1" applyFont="1" applyFill="1" applyBorder="1" applyAlignment="1"/>
    <xf numFmtId="174" fontId="11" fillId="0" borderId="0" xfId="580" applyNumberFormat="1" applyFont="1" applyFill="1" applyBorder="1" applyAlignment="1"/>
    <xf numFmtId="174" fontId="11" fillId="0" borderId="0" xfId="581" applyNumberFormat="1" applyFont="1" applyFill="1" applyBorder="1" applyAlignment="1"/>
    <xf numFmtId="174" fontId="11" fillId="0" borderId="0" xfId="582" applyNumberFormat="1" applyFont="1" applyFill="1" applyBorder="1" applyAlignment="1"/>
    <xf numFmtId="168" fontId="13" fillId="0" borderId="2" xfId="90" applyNumberFormat="1" applyFont="1" applyFill="1" applyBorder="1" applyAlignment="1">
      <alignment horizontal="left"/>
    </xf>
    <xf numFmtId="174" fontId="14" fillId="0" borderId="0" xfId="90" applyNumberFormat="1" applyFont="1" applyFill="1" applyBorder="1" applyAlignment="1">
      <alignment horizontal="left"/>
    </xf>
    <xf numFmtId="174" fontId="15" fillId="0" borderId="0" xfId="90" applyNumberFormat="1" applyFont="1" applyFill="1" applyBorder="1" applyAlignment="1">
      <alignment horizontal="left"/>
    </xf>
    <xf numFmtId="3" fontId="11" fillId="0" borderId="0" xfId="576" quotePrefix="1" applyNumberFormat="1" applyFont="1" applyFill="1" applyAlignment="1">
      <alignment horizontal="right"/>
    </xf>
    <xf numFmtId="166" fontId="17" fillId="0" borderId="0" xfId="664" applyNumberFormat="1" applyFont="1" applyFill="1" applyBorder="1" applyAlignment="1">
      <alignment horizontal="left" vertical="top"/>
    </xf>
    <xf numFmtId="166" fontId="17" fillId="0" borderId="0" xfId="664" applyNumberFormat="1" applyFont="1" applyFill="1" applyBorder="1" applyAlignment="1">
      <alignment horizontal="left" vertical="center"/>
    </xf>
    <xf numFmtId="3" fontId="11" fillId="0" borderId="0" xfId="96" applyNumberFormat="1" applyFont="1" applyAlignment="1">
      <alignment horizontal="right"/>
    </xf>
    <xf numFmtId="166" fontId="13" fillId="2" borderId="0" xfId="119" applyNumberFormat="1" applyFont="1" applyFill="1" applyBorder="1" applyAlignment="1">
      <alignment vertical="center"/>
    </xf>
    <xf numFmtId="166" fontId="16" fillId="2" borderId="0" xfId="119" applyNumberFormat="1" applyFont="1" applyFill="1" applyBorder="1" applyAlignment="1">
      <alignment horizontal="left" vertical="center"/>
    </xf>
    <xf numFmtId="166" fontId="16" fillId="2" borderId="0" xfId="119" applyNumberFormat="1" applyFont="1" applyFill="1" applyBorder="1" applyAlignment="1">
      <alignment vertical="center"/>
    </xf>
    <xf numFmtId="166" fontId="11" fillId="2" borderId="0" xfId="71" applyNumberFormat="1" applyFont="1" applyFill="1" applyBorder="1" applyAlignment="1">
      <alignment horizontal="center" vertical="center"/>
    </xf>
    <xf numFmtId="3" fontId="11" fillId="2" borderId="0" xfId="119" applyNumberFormat="1" applyFont="1" applyFill="1" applyBorder="1" applyAlignment="1">
      <alignment horizontal="right" vertical="center"/>
    </xf>
    <xf numFmtId="166" fontId="13" fillId="2" borderId="0" xfId="119" applyNumberFormat="1" applyFont="1" applyFill="1" applyAlignment="1">
      <alignment vertical="center"/>
    </xf>
    <xf numFmtId="166" fontId="17" fillId="2" borderId="0" xfId="119" applyNumberFormat="1" applyFont="1" applyFill="1" applyBorder="1" applyAlignment="1">
      <alignment horizontal="left" vertical="center"/>
    </xf>
    <xf numFmtId="166" fontId="11" fillId="2" borderId="0" xfId="119" applyNumberFormat="1" applyFont="1" applyFill="1" applyBorder="1" applyAlignment="1">
      <alignment horizontal="right" vertical="center"/>
    </xf>
    <xf numFmtId="166" fontId="11" fillId="2" borderId="0" xfId="119" applyNumberFormat="1" applyFont="1" applyFill="1" applyBorder="1" applyAlignment="1">
      <alignment horizontal="left" vertical="center"/>
    </xf>
    <xf numFmtId="166" fontId="11" fillId="2" borderId="0" xfId="119" applyNumberFormat="1" applyFont="1" applyFill="1" applyBorder="1" applyAlignment="1">
      <alignment vertical="center"/>
    </xf>
    <xf numFmtId="166" fontId="17" fillId="2" borderId="0" xfId="71" applyNumberFormat="1" applyFont="1" applyFill="1" applyBorder="1" applyAlignment="1">
      <alignment horizontal="left" vertical="center"/>
    </xf>
    <xf numFmtId="166" fontId="17" fillId="2" borderId="0" xfId="119" applyNumberFormat="1" applyFont="1" applyFill="1" applyBorder="1" applyAlignment="1">
      <alignment vertical="center"/>
    </xf>
    <xf numFmtId="3" fontId="16" fillId="2" borderId="0" xfId="119" applyNumberFormat="1" applyFont="1" applyFill="1" applyBorder="1" applyAlignment="1" applyProtection="1">
      <alignment horizontal="right" vertical="center"/>
    </xf>
    <xf numFmtId="0" fontId="26" fillId="3" borderId="0" xfId="1" applyNumberFormat="1" applyFont="1" applyFill="1" applyBorder="1" applyAlignment="1">
      <alignment horizontal="center" wrapText="1"/>
    </xf>
    <xf numFmtId="0" fontId="28" fillId="3" borderId="0" xfId="1" applyNumberFormat="1" applyFont="1" applyFill="1" applyBorder="1" applyAlignment="1">
      <alignment horizontal="center" vertical="top" wrapText="1"/>
    </xf>
    <xf numFmtId="0" fontId="26" fillId="3" borderId="0" xfId="1" applyNumberFormat="1" applyFont="1" applyFill="1" applyBorder="1" applyAlignment="1">
      <alignment horizontal="center"/>
    </xf>
    <xf numFmtId="166" fontId="16" fillId="2" borderId="0" xfId="71" applyNumberFormat="1" applyFont="1" applyFill="1" applyBorder="1" applyAlignment="1">
      <alignment horizontal="center"/>
    </xf>
    <xf numFmtId="0" fontId="11" fillId="2" borderId="0" xfId="128" applyFont="1" applyFill="1" applyBorder="1" applyAlignment="1"/>
    <xf numFmtId="0" fontId="16" fillId="2" borderId="0" xfId="128" applyFont="1" applyFill="1" applyBorder="1" applyAlignment="1"/>
    <xf numFmtId="0" fontId="11" fillId="2" borderId="0" xfId="128" applyFont="1" applyFill="1" applyBorder="1" applyAlignment="1">
      <alignment horizontal="center"/>
    </xf>
    <xf numFmtId="3" fontId="11" fillId="2" borderId="0" xfId="363" quotePrefix="1" applyNumberFormat="1" applyFont="1" applyFill="1" applyBorder="1" applyAlignment="1" applyProtection="1">
      <alignment horizontal="right"/>
    </xf>
    <xf numFmtId="3" fontId="75" fillId="2" borderId="0" xfId="363" quotePrefix="1" applyNumberFormat="1" applyFont="1" applyFill="1" applyBorder="1" applyAlignment="1" applyProtection="1">
      <alignment horizontal="right"/>
    </xf>
    <xf numFmtId="171" fontId="22" fillId="2" borderId="0" xfId="1" applyNumberFormat="1" applyFont="1" applyFill="1" applyAlignment="1"/>
    <xf numFmtId="3" fontId="11" fillId="2" borderId="0" xfId="565" applyNumberFormat="1" applyFont="1" applyFill="1" applyAlignment="1">
      <alignment horizontal="right"/>
    </xf>
    <xf numFmtId="0" fontId="11" fillId="2" borderId="0" xfId="565" applyNumberFormat="1" applyFont="1" applyFill="1" applyAlignment="1">
      <alignment horizontal="right"/>
    </xf>
    <xf numFmtId="166" fontId="17" fillId="0" borderId="0" xfId="76" applyNumberFormat="1" applyFont="1" applyFill="1" applyBorder="1" applyAlignment="1">
      <alignment horizontal="right" vertical="top"/>
    </xf>
    <xf numFmtId="174" fontId="11" fillId="0" borderId="0" xfId="575" applyNumberFormat="1" applyFont="1" applyFill="1" applyBorder="1" applyAlignment="1">
      <alignment horizontal="right" vertical="top"/>
    </xf>
    <xf numFmtId="0" fontId="11" fillId="0" borderId="0" xfId="90" applyNumberFormat="1" applyFont="1" applyFill="1" applyBorder="1" applyAlignment="1">
      <alignment horizontal="right" vertical="top"/>
    </xf>
    <xf numFmtId="0" fontId="11" fillId="0" borderId="0" xfId="90" applyNumberFormat="1" applyFont="1" applyFill="1" applyBorder="1" applyAlignment="1">
      <alignment horizontal="right"/>
    </xf>
    <xf numFmtId="174" fontId="11" fillId="0" borderId="3" xfId="575" applyNumberFormat="1" applyFont="1" applyFill="1" applyBorder="1" applyAlignment="1">
      <alignment horizontal="right"/>
    </xf>
    <xf numFmtId="3" fontId="11" fillId="0" borderId="0" xfId="575" applyNumberFormat="1" applyFont="1" applyFill="1" applyBorder="1" applyAlignment="1"/>
    <xf numFmtId="37" fontId="11" fillId="0" borderId="0" xfId="90" applyNumberFormat="1" applyFont="1" applyFill="1" applyBorder="1" applyAlignment="1" applyProtection="1"/>
    <xf numFmtId="3" fontId="11" fillId="0" borderId="0" xfId="578" applyNumberFormat="1" applyFont="1" applyFill="1" applyBorder="1" applyAlignment="1"/>
    <xf numFmtId="3" fontId="11" fillId="0" borderId="0" xfId="579" applyNumberFormat="1" applyFont="1" applyFill="1" applyBorder="1" applyAlignment="1"/>
    <xf numFmtId="3" fontId="11" fillId="0" borderId="0" xfId="580" applyNumberFormat="1" applyFont="1" applyFill="1" applyBorder="1" applyAlignment="1"/>
    <xf numFmtId="3" fontId="11" fillId="0" borderId="0" xfId="581" applyNumberFormat="1" applyFont="1" applyFill="1" applyBorder="1" applyAlignment="1"/>
    <xf numFmtId="174" fontId="11" fillId="0" borderId="0" xfId="90" applyNumberFormat="1" applyFont="1" applyFill="1" applyBorder="1"/>
    <xf numFmtId="168" fontId="15" fillId="0" borderId="0" xfId="90" applyNumberFormat="1" applyFont="1" applyFill="1" applyBorder="1" applyAlignment="1">
      <alignment horizontal="left"/>
    </xf>
    <xf numFmtId="3" fontId="22" fillId="2" borderId="0" xfId="0" applyNumberFormat="1" applyFont="1" applyFill="1" applyBorder="1" applyAlignment="1">
      <alignment horizontal="right" vertical="center"/>
    </xf>
    <xf numFmtId="0" fontId="17" fillId="3" borderId="0" xfId="128" applyFont="1" applyFill="1" applyBorder="1" applyAlignment="1"/>
    <xf numFmtId="0" fontId="28" fillId="3" borderId="0" xfId="1" applyNumberFormat="1" applyFont="1" applyFill="1" applyBorder="1" applyAlignment="1">
      <alignment horizontal="center" wrapText="1"/>
    </xf>
    <xf numFmtId="0" fontId="21" fillId="2" borderId="0" xfId="1" applyNumberFormat="1" applyFont="1" applyFill="1" applyAlignment="1"/>
    <xf numFmtId="0" fontId="26" fillId="3" borderId="0" xfId="1" applyNumberFormat="1" applyFont="1" applyFill="1" applyBorder="1" applyAlignment="1">
      <alignment horizontal="center" vertical="top" wrapText="1"/>
    </xf>
    <xf numFmtId="0" fontId="21" fillId="2" borderId="0" xfId="1" applyNumberFormat="1" applyFont="1" applyFill="1" applyAlignment="1">
      <alignment vertical="top"/>
    </xf>
    <xf numFmtId="0" fontId="21" fillId="2" borderId="2" xfId="1" applyNumberFormat="1" applyFont="1" applyFill="1" applyBorder="1"/>
    <xf numFmtId="0" fontId="24" fillId="2" borderId="0" xfId="102" applyFont="1" applyFill="1" applyAlignment="1">
      <alignment horizontal="right"/>
    </xf>
    <xf numFmtId="0" fontId="26" fillId="3" borderId="0" xfId="1" applyNumberFormat="1" applyFont="1" applyFill="1" applyBorder="1" applyAlignment="1">
      <alignment horizontal="center" wrapText="1"/>
    </xf>
    <xf numFmtId="0" fontId="28" fillId="3" borderId="2" xfId="1" applyNumberFormat="1" applyFont="1" applyFill="1" applyBorder="1" applyAlignment="1">
      <alignment horizontal="center" vertical="top" wrapText="1"/>
    </xf>
    <xf numFmtId="0" fontId="16" fillId="4" borderId="0" xfId="57" applyNumberFormat="1" applyFont="1" applyFill="1" applyBorder="1" applyAlignment="1">
      <alignment horizontal="center" vertical="center" wrapText="1"/>
    </xf>
    <xf numFmtId="0" fontId="17" fillId="4" borderId="2" xfId="57" applyNumberFormat="1" applyFont="1" applyFill="1" applyBorder="1" applyAlignment="1">
      <alignment horizontal="center" vertical="center" wrapText="1"/>
    </xf>
    <xf numFmtId="0" fontId="28" fillId="3" borderId="0" xfId="1" applyNumberFormat="1" applyFont="1" applyFill="1" applyBorder="1" applyAlignment="1">
      <alignment horizontal="center" vertical="top" wrapText="1"/>
    </xf>
    <xf numFmtId="0" fontId="26" fillId="3" borderId="4" xfId="1" applyNumberFormat="1" applyFont="1" applyFill="1" applyBorder="1" applyAlignment="1">
      <alignment horizontal="center" wrapText="1"/>
    </xf>
    <xf numFmtId="0" fontId="85" fillId="2" borderId="0" xfId="1" applyNumberFormat="1" applyFont="1" applyFill="1" applyAlignment="1">
      <alignment horizontal="center"/>
    </xf>
    <xf numFmtId="0" fontId="84" fillId="2" borderId="2" xfId="1" applyNumberFormat="1" applyFont="1" applyFill="1" applyBorder="1" applyAlignment="1">
      <alignment horizontal="center" vertical="top"/>
    </xf>
    <xf numFmtId="166" fontId="16" fillId="2" borderId="0" xfId="78" applyNumberFormat="1" applyFont="1" applyFill="1" applyBorder="1" applyAlignment="1">
      <alignment horizontal="left" vertical="center" wrapText="1"/>
    </xf>
    <xf numFmtId="166" fontId="17" fillId="2" borderId="0" xfId="78" applyNumberFormat="1" applyFont="1" applyFill="1" applyBorder="1" applyAlignment="1">
      <alignment horizontal="left" vertical="top" wrapText="1"/>
    </xf>
    <xf numFmtId="166" fontId="77" fillId="2" borderId="0" xfId="543" applyNumberFormat="1" applyFont="1" applyFill="1" applyBorder="1" applyAlignment="1">
      <alignment horizontal="center"/>
    </xf>
    <xf numFmtId="166" fontId="76" fillId="2" borderId="2" xfId="543" applyNumberFormat="1" applyFont="1" applyFill="1" applyBorder="1" applyAlignment="1">
      <alignment horizontal="center"/>
    </xf>
    <xf numFmtId="166" fontId="76" fillId="2" borderId="0" xfId="543" applyNumberFormat="1" applyFont="1" applyFill="1" applyBorder="1" applyAlignment="1">
      <alignment horizontal="center"/>
    </xf>
    <xf numFmtId="166" fontId="16" fillId="2" borderId="0" xfId="543" applyNumberFormat="1" applyFont="1" applyFill="1" applyBorder="1" applyAlignment="1">
      <alignment horizontal="center"/>
    </xf>
    <xf numFmtId="166" fontId="17" fillId="2" borderId="2" xfId="543" applyNumberFormat="1" applyFont="1" applyFill="1" applyBorder="1" applyAlignment="1">
      <alignment horizontal="center"/>
    </xf>
    <xf numFmtId="166" fontId="17" fillId="2" borderId="0" xfId="543" applyNumberFormat="1" applyFont="1" applyFill="1" applyBorder="1" applyAlignment="1">
      <alignment horizontal="center"/>
    </xf>
    <xf numFmtId="166" fontId="16" fillId="0" borderId="0" xfId="78" applyNumberFormat="1" applyFont="1" applyFill="1" applyAlignment="1">
      <alignment horizontal="left" vertical="top"/>
    </xf>
    <xf numFmtId="166" fontId="17" fillId="0" borderId="0" xfId="78" applyNumberFormat="1" applyFont="1" applyFill="1" applyAlignment="1">
      <alignment horizontal="left" vertical="top"/>
    </xf>
    <xf numFmtId="166" fontId="16" fillId="0" borderId="0" xfId="543" applyNumberFormat="1" applyFont="1" applyFill="1" applyAlignment="1">
      <alignment horizontal="center"/>
    </xf>
    <xf numFmtId="166" fontId="17" fillId="0" borderId="2" xfId="543" applyNumberFormat="1" applyFont="1" applyFill="1" applyBorder="1" applyAlignment="1">
      <alignment horizontal="center"/>
    </xf>
    <xf numFmtId="166" fontId="17" fillId="0" borderId="0" xfId="543" applyNumberFormat="1" applyFont="1" applyFill="1" applyAlignment="1">
      <alignment horizontal="center"/>
    </xf>
    <xf numFmtId="166" fontId="16" fillId="0" borderId="4" xfId="543" applyNumberFormat="1" applyFont="1" applyFill="1" applyBorder="1" applyAlignment="1">
      <alignment horizontal="center"/>
    </xf>
    <xf numFmtId="166" fontId="17" fillId="0" borderId="0" xfId="543" applyNumberFormat="1" applyFont="1" applyFill="1" applyAlignment="1">
      <alignment horizontal="center" vertical="top"/>
    </xf>
    <xf numFmtId="166" fontId="17" fillId="2" borderId="0" xfId="543" applyNumberFormat="1" applyFont="1" applyFill="1" applyBorder="1" applyAlignment="1">
      <alignment horizontal="left" vertical="top" wrapText="1"/>
    </xf>
    <xf numFmtId="166" fontId="16" fillId="0" borderId="0" xfId="543" applyNumberFormat="1" applyFont="1" applyFill="1" applyBorder="1" applyAlignment="1">
      <alignment horizontal="center"/>
    </xf>
    <xf numFmtId="166" fontId="17" fillId="0" borderId="0" xfId="543" applyNumberFormat="1" applyFont="1" applyFill="1" applyBorder="1" applyAlignment="1">
      <alignment horizontal="center"/>
    </xf>
    <xf numFmtId="168" fontId="16" fillId="0" borderId="1" xfId="90" applyNumberFormat="1" applyFont="1" applyFill="1" applyBorder="1" applyAlignment="1">
      <alignment horizontal="center" vertical="center" wrapText="1"/>
    </xf>
    <xf numFmtId="0" fontId="11" fillId="0" borderId="1" xfId="574" applyFont="1" applyFill="1" applyBorder="1" applyAlignment="1">
      <alignment horizontal="center" vertical="center" wrapText="1"/>
    </xf>
    <xf numFmtId="0" fontId="11" fillId="0" borderId="3" xfId="574" applyFont="1" applyFill="1" applyBorder="1" applyAlignment="1">
      <alignment horizontal="center" vertical="center" wrapText="1"/>
    </xf>
    <xf numFmtId="168" fontId="16" fillId="0" borderId="0" xfId="90" applyNumberFormat="1" applyFont="1" applyFill="1" applyBorder="1" applyAlignment="1">
      <alignment horizontal="left"/>
    </xf>
    <xf numFmtId="168" fontId="16" fillId="0" borderId="0" xfId="90" applyNumberFormat="1" applyFont="1" applyFill="1" applyBorder="1" applyAlignment="1">
      <alignment horizontal="left" vertical="top"/>
    </xf>
    <xf numFmtId="0" fontId="11" fillId="0" borderId="1" xfId="577" applyFont="1" applyFill="1" applyBorder="1" applyAlignment="1">
      <alignment horizontal="center" vertical="center" wrapText="1"/>
    </xf>
    <xf numFmtId="0" fontId="11" fillId="0" borderId="3" xfId="577" applyFont="1" applyFill="1" applyBorder="1" applyAlignment="1">
      <alignment horizontal="center" vertical="center" wrapText="1"/>
    </xf>
    <xf numFmtId="0" fontId="16" fillId="2" borderId="0" xfId="111" applyFont="1" applyFill="1" applyBorder="1" applyAlignment="1">
      <alignment horizontal="center"/>
    </xf>
    <xf numFmtId="0" fontId="17" fillId="2" borderId="2" xfId="111" applyFont="1" applyFill="1" applyBorder="1" applyAlignment="1">
      <alignment horizontal="center"/>
    </xf>
    <xf numFmtId="0" fontId="17" fillId="2" borderId="2" xfId="111" applyFont="1" applyFill="1" applyBorder="1" applyAlignment="1">
      <alignment horizontal="center" vertical="top"/>
    </xf>
    <xf numFmtId="0" fontId="26" fillId="3" borderId="0" xfId="1" applyNumberFormat="1" applyFont="1" applyFill="1" applyBorder="1" applyAlignment="1">
      <alignment horizontal="center"/>
    </xf>
    <xf numFmtId="0" fontId="28" fillId="3" borderId="0" xfId="1" applyNumberFormat="1" applyFont="1" applyFill="1" applyBorder="1" applyAlignment="1">
      <alignment horizontal="center" vertical="top"/>
    </xf>
    <xf numFmtId="0" fontId="16" fillId="3" borderId="0" xfId="1" applyNumberFormat="1" applyFont="1" applyFill="1" applyBorder="1" applyAlignment="1">
      <alignment horizontal="center"/>
    </xf>
    <xf numFmtId="0" fontId="17" fillId="3" borderId="2" xfId="1" applyNumberFormat="1" applyFont="1" applyFill="1" applyBorder="1" applyAlignment="1">
      <alignment horizontal="center"/>
    </xf>
    <xf numFmtId="0" fontId="16" fillId="3" borderId="0" xfId="1" applyNumberFormat="1" applyFont="1" applyFill="1" applyBorder="1" applyAlignment="1">
      <alignment horizontal="center" vertical="top"/>
    </xf>
    <xf numFmtId="0" fontId="17" fillId="3" borderId="2" xfId="1" applyNumberFormat="1" applyFont="1" applyFill="1" applyBorder="1" applyAlignment="1">
      <alignment horizontal="center" wrapText="1"/>
    </xf>
    <xf numFmtId="166" fontId="16" fillId="2" borderId="0" xfId="105" applyNumberFormat="1" applyFont="1" applyFill="1" applyBorder="1" applyAlignment="1">
      <alignment horizontal="center"/>
    </xf>
    <xf numFmtId="166" fontId="17" fillId="2" borderId="2" xfId="105" applyNumberFormat="1" applyFont="1" applyFill="1" applyBorder="1" applyAlignment="1">
      <alignment horizontal="center" vertical="top"/>
    </xf>
    <xf numFmtId="166" fontId="17" fillId="2" borderId="0" xfId="105" applyNumberFormat="1" applyFont="1" applyFill="1" applyBorder="1" applyAlignment="1">
      <alignment horizontal="center"/>
    </xf>
    <xf numFmtId="166" fontId="17" fillId="2" borderId="0" xfId="105" applyNumberFormat="1" applyFont="1" applyFill="1" applyBorder="1" applyAlignment="1">
      <alignment horizontal="center" vertical="top"/>
    </xf>
    <xf numFmtId="166" fontId="16" fillId="2" borderId="1" xfId="105" applyNumberFormat="1" applyFont="1" applyFill="1" applyBorder="1" applyAlignment="1">
      <alignment horizontal="center"/>
    </xf>
    <xf numFmtId="166" fontId="16" fillId="2" borderId="0" xfId="107" applyNumberFormat="1" applyFont="1" applyFill="1" applyBorder="1" applyAlignment="1">
      <alignment horizontal="center"/>
    </xf>
    <xf numFmtId="166" fontId="17" fillId="2" borderId="2" xfId="107" applyNumberFormat="1" applyFont="1" applyFill="1" applyBorder="1" applyAlignment="1">
      <alignment horizontal="center" vertical="top"/>
    </xf>
    <xf numFmtId="166" fontId="17" fillId="2" borderId="2" xfId="105" applyNumberFormat="1" applyFont="1" applyFill="1" applyBorder="1" applyAlignment="1">
      <alignment horizontal="center"/>
    </xf>
    <xf numFmtId="166" fontId="17" fillId="2" borderId="2" xfId="107" applyNumberFormat="1" applyFont="1" applyFill="1" applyBorder="1" applyAlignment="1">
      <alignment horizontal="center"/>
    </xf>
    <xf numFmtId="166" fontId="16" fillId="2" borderId="0" xfId="71" applyNumberFormat="1" applyFont="1" applyFill="1" applyBorder="1" applyAlignment="1">
      <alignment horizontal="center"/>
    </xf>
    <xf numFmtId="166" fontId="17" fillId="2" borderId="0" xfId="71" applyNumberFormat="1" applyFont="1" applyFill="1" applyBorder="1" applyAlignment="1">
      <alignment horizontal="center"/>
    </xf>
    <xf numFmtId="166" fontId="17" fillId="2" borderId="2" xfId="71" applyNumberFormat="1" applyFont="1" applyFill="1" applyBorder="1" applyAlignment="1">
      <alignment horizontal="center" vertical="top"/>
    </xf>
    <xf numFmtId="166" fontId="17" fillId="2" borderId="2" xfId="71" applyNumberFormat="1" applyFont="1" applyFill="1" applyBorder="1" applyAlignment="1">
      <alignment horizontal="center"/>
    </xf>
    <xf numFmtId="166" fontId="14" fillId="2" borderId="0" xfId="71" applyNumberFormat="1" applyFont="1" applyFill="1" applyBorder="1" applyAlignment="1">
      <alignment horizontal="center"/>
    </xf>
    <xf numFmtId="166" fontId="15" fillId="2" borderId="0" xfId="71" applyNumberFormat="1" applyFont="1" applyFill="1" applyBorder="1" applyAlignment="1">
      <alignment horizontal="center"/>
    </xf>
    <xf numFmtId="166" fontId="16" fillId="2" borderId="1" xfId="71" applyNumberFormat="1" applyFont="1" applyFill="1" applyBorder="1" applyAlignment="1">
      <alignment horizontal="center"/>
    </xf>
    <xf numFmtId="0" fontId="26" fillId="2" borderId="2" xfId="0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left" vertical="top" wrapText="1"/>
    </xf>
    <xf numFmtId="0" fontId="26" fillId="3" borderId="0" xfId="1" applyNumberFormat="1" applyFont="1" applyFill="1" applyBorder="1" applyAlignment="1">
      <alignment horizontal="center" vertical="top" wrapText="1"/>
    </xf>
  </cellXfs>
  <cellStyles count="668">
    <cellStyle name="Comma" xfId="1" builtinId="3"/>
    <cellStyle name="Comma [0] 2" xfId="48" xr:uid="{00000000-0005-0000-0000-000001000000}"/>
    <cellStyle name="Comma 10" xfId="587" xr:uid="{00000000-0005-0000-0000-000077020000}"/>
    <cellStyle name="Comma 11" xfId="588" xr:uid="{00000000-0005-0000-0000-00007C020000}"/>
    <cellStyle name="Comma 12" xfId="594" xr:uid="{00000000-0005-0000-0000-00007E020000}"/>
    <cellStyle name="Comma 13" xfId="590" xr:uid="{00000000-0005-0000-0000-000080020000}"/>
    <cellStyle name="Comma 14" xfId="596" xr:uid="{00000000-0005-0000-0000-000082020000}"/>
    <cellStyle name="Comma 15" xfId="598" xr:uid="{00000000-0005-0000-0000-000084020000}"/>
    <cellStyle name="Comma 16" xfId="600" xr:uid="{00000000-0005-0000-0000-000086020000}"/>
    <cellStyle name="Comma 17" xfId="602" xr:uid="{00000000-0005-0000-0000-000088020000}"/>
    <cellStyle name="Comma 18" xfId="604" xr:uid="{00000000-0005-0000-0000-00008A020000}"/>
    <cellStyle name="Comma 19" xfId="606" xr:uid="{00000000-0005-0000-0000-00008C020000}"/>
    <cellStyle name="Comma 2" xfId="47" xr:uid="{00000000-0005-0000-0000-000002000000}"/>
    <cellStyle name="Comma 2 2" xfId="39" xr:uid="{00000000-0005-0000-0000-000003000000}"/>
    <cellStyle name="Comma 2 3" xfId="46" xr:uid="{00000000-0005-0000-0000-000004000000}"/>
    <cellStyle name="Comma 20" xfId="608" xr:uid="{00000000-0005-0000-0000-00008E020000}"/>
    <cellStyle name="Comma 21" xfId="610" xr:uid="{00000000-0005-0000-0000-000090020000}"/>
    <cellStyle name="Comma 22" xfId="612" xr:uid="{00000000-0005-0000-0000-000092020000}"/>
    <cellStyle name="Comma 23" xfId="614" xr:uid="{00000000-0005-0000-0000-000094020000}"/>
    <cellStyle name="Comma 24" xfId="616" xr:uid="{00000000-0005-0000-0000-000096020000}"/>
    <cellStyle name="Comma 25" xfId="618" xr:uid="{00000000-0005-0000-0000-000098020000}"/>
    <cellStyle name="Comma 26" xfId="620" xr:uid="{00000000-0005-0000-0000-00009A020000}"/>
    <cellStyle name="Comma 27" xfId="622" xr:uid="{00000000-0005-0000-0000-00009C020000}"/>
    <cellStyle name="Comma 28" xfId="624" xr:uid="{00000000-0005-0000-0000-00009E020000}"/>
    <cellStyle name="Comma 29" xfId="626" xr:uid="{00000000-0005-0000-0000-0000A0020000}"/>
    <cellStyle name="Comma 3" xfId="52" xr:uid="{00000000-0005-0000-0000-000005000000}"/>
    <cellStyle name="Comma 30" xfId="628" xr:uid="{00000000-0005-0000-0000-0000A2020000}"/>
    <cellStyle name="Comma 31" xfId="630" xr:uid="{00000000-0005-0000-0000-0000A4020000}"/>
    <cellStyle name="Comma 32" xfId="632" xr:uid="{00000000-0005-0000-0000-0000A6020000}"/>
    <cellStyle name="Comma 33" xfId="634" xr:uid="{00000000-0005-0000-0000-0000A8020000}"/>
    <cellStyle name="Comma 34" xfId="636" xr:uid="{00000000-0005-0000-0000-0000AA020000}"/>
    <cellStyle name="Comma 35" xfId="638" xr:uid="{00000000-0005-0000-0000-0000AC020000}"/>
    <cellStyle name="Comma 36" xfId="640" xr:uid="{00000000-0005-0000-0000-0000AE020000}"/>
    <cellStyle name="Comma 37" xfId="642" xr:uid="{00000000-0005-0000-0000-0000B0020000}"/>
    <cellStyle name="Comma 38" xfId="644" xr:uid="{00000000-0005-0000-0000-0000B2020000}"/>
    <cellStyle name="Comma 39" xfId="646" xr:uid="{00000000-0005-0000-0000-0000B4020000}"/>
    <cellStyle name="Comma 4" xfId="54" xr:uid="{00000000-0005-0000-0000-000006000000}"/>
    <cellStyle name="Comma 4 2" xfId="23" xr:uid="{00000000-0005-0000-0000-000007000000}"/>
    <cellStyle name="Comma 40" xfId="648" xr:uid="{00000000-0005-0000-0000-0000B6020000}"/>
    <cellStyle name="Comma 41" xfId="650" xr:uid="{00000000-0005-0000-0000-0000B8020000}"/>
    <cellStyle name="Comma 42" xfId="652" xr:uid="{00000000-0005-0000-0000-0000BA020000}"/>
    <cellStyle name="Comma 5" xfId="57" xr:uid="{00000000-0005-0000-0000-000008000000}"/>
    <cellStyle name="Comma 5 2" xfId="569" xr:uid="{00000000-0005-0000-0000-000009000000}"/>
    <cellStyle name="Comma 6" xfId="550" xr:uid="{00000000-0005-0000-0000-00000A000000}"/>
    <cellStyle name="Comma 7" xfId="565" xr:uid="{00000000-0005-0000-0000-00000B000000}"/>
    <cellStyle name="Comma 7 2" xfId="576" xr:uid="{00000000-0005-0000-0000-00000C000000}"/>
    <cellStyle name="Comma 8" xfId="571" xr:uid="{00000000-0005-0000-0000-00000D000000}"/>
    <cellStyle name="Comma 9" xfId="585" xr:uid="{00000000-0005-0000-0000-00000E000000}"/>
    <cellStyle name="Hyperlink 2" xfId="58" xr:uid="{00000000-0005-0000-0000-00000F000000}"/>
    <cellStyle name="Hyperlink 2 2" xfId="56" xr:uid="{00000000-0005-0000-0000-000010000000}"/>
    <cellStyle name="Hyperlink 3" xfId="59" xr:uid="{00000000-0005-0000-0000-000011000000}"/>
    <cellStyle name="Hyperlink 4" xfId="63" xr:uid="{00000000-0005-0000-0000-000012000000}"/>
    <cellStyle name="Hyperlink 5" xfId="16" xr:uid="{00000000-0005-0000-0000-000013000000}"/>
    <cellStyle name="Normal" xfId="0" builtinId="0"/>
    <cellStyle name="Normal - Style1" xfId="34" xr:uid="{00000000-0005-0000-0000-000015000000}"/>
    <cellStyle name="Normal - Style2" xfId="38" xr:uid="{00000000-0005-0000-0000-000016000000}"/>
    <cellStyle name="Normal - Style3" xfId="45" xr:uid="{00000000-0005-0000-0000-000017000000}"/>
    <cellStyle name="Normal - Style4" xfId="64" xr:uid="{00000000-0005-0000-0000-000018000000}"/>
    <cellStyle name="Normal - Style5" xfId="67" xr:uid="{00000000-0005-0000-0000-000019000000}"/>
    <cellStyle name="Normal - Style6" xfId="70" xr:uid="{00000000-0005-0000-0000-00001A000000}"/>
    <cellStyle name="Normal - Style7" xfId="73" xr:uid="{00000000-0005-0000-0000-00001B000000}"/>
    <cellStyle name="Normal - Style8" xfId="75" xr:uid="{00000000-0005-0000-0000-00001C000000}"/>
    <cellStyle name="Normal 10" xfId="76" xr:uid="{00000000-0005-0000-0000-00001D000000}"/>
    <cellStyle name="Normal 100" xfId="658" xr:uid="{00000000-0005-0000-0000-0000BF020000}"/>
    <cellStyle name="Normal 101" xfId="659" xr:uid="{00000000-0005-0000-0000-0000C0020000}"/>
    <cellStyle name="Normal 102" xfId="660" xr:uid="{00000000-0005-0000-0000-0000C1020000}"/>
    <cellStyle name="Normal 103" xfId="661" xr:uid="{00000000-0005-0000-0000-0000C2020000}"/>
    <cellStyle name="Normal 11" xfId="77" xr:uid="{00000000-0005-0000-0000-00001E000000}"/>
    <cellStyle name="Normal 12" xfId="78" xr:uid="{00000000-0005-0000-0000-00001F000000}"/>
    <cellStyle name="Normal 13" xfId="79" xr:uid="{00000000-0005-0000-0000-000020000000}"/>
    <cellStyle name="Normal 13 2" xfId="80" xr:uid="{00000000-0005-0000-0000-000021000000}"/>
    <cellStyle name="Normal 13 2 6" xfId="546" xr:uid="{00000000-0005-0000-0000-000022000000}"/>
    <cellStyle name="Normal 14" xfId="83" xr:uid="{00000000-0005-0000-0000-000023000000}"/>
    <cellStyle name="Normal 15" xfId="86" xr:uid="{00000000-0005-0000-0000-000024000000}"/>
    <cellStyle name="Normal 16" xfId="90" xr:uid="{00000000-0005-0000-0000-000025000000}"/>
    <cellStyle name="Normal 17" xfId="92" xr:uid="{00000000-0005-0000-0000-000026000000}"/>
    <cellStyle name="Normal 18" xfId="94" xr:uid="{00000000-0005-0000-0000-000027000000}"/>
    <cellStyle name="Normal 19" xfId="96" xr:uid="{00000000-0005-0000-0000-000028000000}"/>
    <cellStyle name="Normal 2" xfId="98" xr:uid="{00000000-0005-0000-0000-000029000000}"/>
    <cellStyle name="Normal 2 2" xfId="100" xr:uid="{00000000-0005-0000-0000-00002A000000}"/>
    <cellStyle name="Normal 2 2 2" xfId="101" xr:uid="{00000000-0005-0000-0000-00002B000000}"/>
    <cellStyle name="Normal 2 2 2 2" xfId="29" xr:uid="{00000000-0005-0000-0000-00002C000000}"/>
    <cellStyle name="Normal 2 2 2 3" xfId="32" xr:uid="{00000000-0005-0000-0000-00002D000000}"/>
    <cellStyle name="Normal 2 3" xfId="102" xr:uid="{00000000-0005-0000-0000-00002E000000}"/>
    <cellStyle name="Normal 2 4" xfId="591" xr:uid="{BD0B3C0D-8822-447D-B1E7-19E101DFDD70}"/>
    <cellStyle name="Normal 20" xfId="87" xr:uid="{00000000-0005-0000-0000-00002F000000}"/>
    <cellStyle name="Normal 20 2" xfId="105" xr:uid="{00000000-0005-0000-0000-000030000000}"/>
    <cellStyle name="Normal 20 3" xfId="664" xr:uid="{42A2E52E-86ED-41AD-B4CF-905488EB9178}"/>
    <cellStyle name="Normal 21" xfId="91" xr:uid="{00000000-0005-0000-0000-000031000000}"/>
    <cellStyle name="Normal 21 2" xfId="106" xr:uid="{00000000-0005-0000-0000-000032000000}"/>
    <cellStyle name="Normal 21 3" xfId="663" xr:uid="{481B0864-9FC7-4363-A375-A9D3B7743CC0}"/>
    <cellStyle name="Normal 22" xfId="93" xr:uid="{00000000-0005-0000-0000-000033000000}"/>
    <cellStyle name="Normal 22 2" xfId="107" xr:uid="{00000000-0005-0000-0000-000034000000}"/>
    <cellStyle name="Normal 22 3" xfId="665" xr:uid="{54EB2997-057E-45E7-84C8-CFBD3A9A39C4}"/>
    <cellStyle name="Normal 23" xfId="95" xr:uid="{00000000-0005-0000-0000-000035000000}"/>
    <cellStyle name="Normal 24" xfId="97" xr:uid="{00000000-0005-0000-0000-000036000000}"/>
    <cellStyle name="Normal 25" xfId="108" xr:uid="{00000000-0005-0000-0000-000037000000}"/>
    <cellStyle name="Normal 25 2" xfId="110" xr:uid="{00000000-0005-0000-0000-000038000000}"/>
    <cellStyle name="Normal 25 3" xfId="662" xr:uid="{67AE791C-FD2C-4962-B65B-5821DC1A94F5}"/>
    <cellStyle name="Normal 26" xfId="111" xr:uid="{00000000-0005-0000-0000-000039000000}"/>
    <cellStyle name="Normal 26 2" xfId="113" xr:uid="{00000000-0005-0000-0000-00003A000000}"/>
    <cellStyle name="Normal 27" xfId="115" xr:uid="{00000000-0005-0000-0000-00003B000000}"/>
    <cellStyle name="Normal 28" xfId="117" xr:uid="{00000000-0005-0000-0000-00003C000000}"/>
    <cellStyle name="Normal 28 2" xfId="119" xr:uid="{00000000-0005-0000-0000-00003D000000}"/>
    <cellStyle name="Normal 29" xfId="121" xr:uid="{00000000-0005-0000-0000-00003E000000}"/>
    <cellStyle name="Normal 29 2" xfId="71" xr:uid="{00000000-0005-0000-0000-00003F000000}"/>
    <cellStyle name="Normal 29 3" xfId="666" xr:uid="{A1025D4A-1C59-4387-BC3E-69AB534D82C8}"/>
    <cellStyle name="Normal 3" xfId="126" xr:uid="{00000000-0005-0000-0000-000040000000}"/>
    <cellStyle name="Normal 3 2" xfId="592" xr:uid="{D6B044D6-E70E-4A99-8ED8-6E6CAF66C2A6}"/>
    <cellStyle name="Normal 3 2 3" xfId="128" xr:uid="{00000000-0005-0000-0000-000041000000}"/>
    <cellStyle name="Normal 3 2 3 2" xfId="129" xr:uid="{00000000-0005-0000-0000-000042000000}"/>
    <cellStyle name="Normal 3 2 3 3" xfId="130" xr:uid="{00000000-0005-0000-0000-000043000000}"/>
    <cellStyle name="Normal 3 2 3 3 2" xfId="568" xr:uid="{00000000-0005-0000-0000-000044000000}"/>
    <cellStyle name="Normal 3 2 3 3 3" xfId="547" xr:uid="{00000000-0005-0000-0000-000045000000}"/>
    <cellStyle name="Normal 3 2 3 3 3 2" xfId="570" xr:uid="{00000000-0005-0000-0000-000046000000}"/>
    <cellStyle name="Normal 3 2 3 4" xfId="548" xr:uid="{00000000-0005-0000-0000-000047000000}"/>
    <cellStyle name="Normal 3 2 3 4 2" xfId="573" xr:uid="{00000000-0005-0000-0000-000048000000}"/>
    <cellStyle name="Normal 3 2 3 5" xfId="572" xr:uid="{00000000-0005-0000-0000-000049000000}"/>
    <cellStyle name="Normal 3 2 3 6" xfId="584" xr:uid="{00000000-0005-0000-0000-00004A000000}"/>
    <cellStyle name="Normal 3 5 2 5 5" xfId="131" xr:uid="{00000000-0005-0000-0000-00004B000000}"/>
    <cellStyle name="Normal 30" xfId="109" xr:uid="{00000000-0005-0000-0000-00004C000000}"/>
    <cellStyle name="Normal 31" xfId="112" xr:uid="{00000000-0005-0000-0000-00004D000000}"/>
    <cellStyle name="Normal 31 2" xfId="114" xr:uid="{00000000-0005-0000-0000-00004E000000}"/>
    <cellStyle name="Normal 32" xfId="116" xr:uid="{00000000-0005-0000-0000-00004F000000}"/>
    <cellStyle name="Normal 32 2" xfId="123" xr:uid="{00000000-0005-0000-0000-000050000000}"/>
    <cellStyle name="Normal 32 3" xfId="134" xr:uid="{00000000-0005-0000-0000-000051000000}"/>
    <cellStyle name="Normal 32 3 2" xfId="549" xr:uid="{00000000-0005-0000-0000-000052000000}"/>
    <cellStyle name="Normal 32 3 3" xfId="556" xr:uid="{00000000-0005-0000-0000-000053000000}"/>
    <cellStyle name="Normal 32 3 3 2" xfId="582" xr:uid="{00000000-0005-0000-0000-000054000000}"/>
    <cellStyle name="Normal 33" xfId="118" xr:uid="{00000000-0005-0000-0000-000055000000}"/>
    <cellStyle name="Normal 33 2" xfId="120" xr:uid="{00000000-0005-0000-0000-000056000000}"/>
    <cellStyle name="Normal 33 2 2" xfId="135" xr:uid="{00000000-0005-0000-0000-000057000000}"/>
    <cellStyle name="Normal 33 2 2 2" xfId="137" xr:uid="{00000000-0005-0000-0000-000058000000}"/>
    <cellStyle name="Normal 33 2 2 2 2" xfId="22" xr:uid="{00000000-0005-0000-0000-000059000000}"/>
    <cellStyle name="Normal 33 2 2 3" xfId="138" xr:uid="{00000000-0005-0000-0000-00005A000000}"/>
    <cellStyle name="Normal 33 2 3" xfId="139" xr:uid="{00000000-0005-0000-0000-00005B000000}"/>
    <cellStyle name="Normal 33 2 3 2" xfId="141" xr:uid="{00000000-0005-0000-0000-00005C000000}"/>
    <cellStyle name="Normal 33 2 4" xfId="142" xr:uid="{00000000-0005-0000-0000-00005D000000}"/>
    <cellStyle name="Normal 33 3" xfId="143" xr:uid="{00000000-0005-0000-0000-00005E000000}"/>
    <cellStyle name="Normal 33 3 2" xfId="144" xr:uid="{00000000-0005-0000-0000-00005F000000}"/>
    <cellStyle name="Normal 33 3 2 2" xfId="145" xr:uid="{00000000-0005-0000-0000-000060000000}"/>
    <cellStyle name="Normal 33 3 3" xfId="146" xr:uid="{00000000-0005-0000-0000-000061000000}"/>
    <cellStyle name="Normal 33 4" xfId="147" xr:uid="{00000000-0005-0000-0000-000062000000}"/>
    <cellStyle name="Normal 33 4 2" xfId="148" xr:uid="{00000000-0005-0000-0000-000063000000}"/>
    <cellStyle name="Normal 33 5" xfId="149" xr:uid="{00000000-0005-0000-0000-000064000000}"/>
    <cellStyle name="Normal 33 6" xfId="136" xr:uid="{00000000-0005-0000-0000-000065000000}"/>
    <cellStyle name="Normal 33 6 2" xfId="566" xr:uid="{00000000-0005-0000-0000-000066000000}"/>
    <cellStyle name="Normal 33 6 2 2" xfId="578" xr:uid="{00000000-0005-0000-0000-000067000000}"/>
    <cellStyle name="Normal 34" xfId="122" xr:uid="{00000000-0005-0000-0000-000068000000}"/>
    <cellStyle name="Normal 34 2" xfId="72" xr:uid="{00000000-0005-0000-0000-000069000000}"/>
    <cellStyle name="Normal 34 2 2" xfId="152" xr:uid="{00000000-0005-0000-0000-00006A000000}"/>
    <cellStyle name="Normal 34 2 2 2" xfId="62" xr:uid="{00000000-0005-0000-0000-00006B000000}"/>
    <cellStyle name="Normal 34 2 2 2 2" xfId="155" xr:uid="{00000000-0005-0000-0000-00006C000000}"/>
    <cellStyle name="Normal 34 2 2 3" xfId="15" xr:uid="{00000000-0005-0000-0000-00006D000000}"/>
    <cellStyle name="Normal 34 2 3" xfId="158" xr:uid="{00000000-0005-0000-0000-00006E000000}"/>
    <cellStyle name="Normal 34 2 3 2" xfId="161" xr:uid="{00000000-0005-0000-0000-00006F000000}"/>
    <cellStyle name="Normal 34 2 4" xfId="164" xr:uid="{00000000-0005-0000-0000-000070000000}"/>
    <cellStyle name="Normal 34 3" xfId="74" xr:uid="{00000000-0005-0000-0000-000071000000}"/>
    <cellStyle name="Normal 34 3 2" xfId="167" xr:uid="{00000000-0005-0000-0000-000072000000}"/>
    <cellStyle name="Normal 34 3 2 2" xfId="170" xr:uid="{00000000-0005-0000-0000-000073000000}"/>
    <cellStyle name="Normal 34 3 3" xfId="173" xr:uid="{00000000-0005-0000-0000-000074000000}"/>
    <cellStyle name="Normal 34 4" xfId="174" xr:uid="{00000000-0005-0000-0000-000075000000}"/>
    <cellStyle name="Normal 34 4 2" xfId="177" xr:uid="{00000000-0005-0000-0000-000076000000}"/>
    <cellStyle name="Normal 34 5" xfId="178" xr:uid="{00000000-0005-0000-0000-000077000000}"/>
    <cellStyle name="Normal 34 6" xfId="140" xr:uid="{00000000-0005-0000-0000-000078000000}"/>
    <cellStyle name="Normal 34 6 2" xfId="567" xr:uid="{00000000-0005-0000-0000-000079000000}"/>
    <cellStyle name="Normal 35" xfId="132" xr:uid="{00000000-0005-0000-0000-00007A000000}"/>
    <cellStyle name="Normal 35 2" xfId="179" xr:uid="{00000000-0005-0000-0000-00007B000000}"/>
    <cellStyle name="Normal 35 2 2" xfId="181" xr:uid="{00000000-0005-0000-0000-00007C000000}"/>
    <cellStyle name="Normal 35 2 2 2" xfId="65" xr:uid="{00000000-0005-0000-0000-00007D000000}"/>
    <cellStyle name="Normal 35 2 2 2 2" xfId="184" xr:uid="{00000000-0005-0000-0000-00007E000000}"/>
    <cellStyle name="Normal 35 2 2 3" xfId="68" xr:uid="{00000000-0005-0000-0000-00007F000000}"/>
    <cellStyle name="Normal 35 2 3" xfId="186" xr:uid="{00000000-0005-0000-0000-000080000000}"/>
    <cellStyle name="Normal 35 2 3 2" xfId="188" xr:uid="{00000000-0005-0000-0000-000081000000}"/>
    <cellStyle name="Normal 35 2 4" xfId="20" xr:uid="{00000000-0005-0000-0000-000082000000}"/>
    <cellStyle name="Normal 35 3" xfId="190" xr:uid="{00000000-0005-0000-0000-000083000000}"/>
    <cellStyle name="Normal 35 3 2" xfId="192" xr:uid="{00000000-0005-0000-0000-000084000000}"/>
    <cellStyle name="Normal 35 3 2 2" xfId="194" xr:uid="{00000000-0005-0000-0000-000085000000}"/>
    <cellStyle name="Normal 35 3 3" xfId="196" xr:uid="{00000000-0005-0000-0000-000086000000}"/>
    <cellStyle name="Normal 35 4" xfId="198" xr:uid="{00000000-0005-0000-0000-000087000000}"/>
    <cellStyle name="Normal 35 4 2" xfId="202" xr:uid="{00000000-0005-0000-0000-000088000000}"/>
    <cellStyle name="Normal 35 5" xfId="204" xr:uid="{00000000-0005-0000-0000-000089000000}"/>
    <cellStyle name="Normal 35 6" xfId="206" xr:uid="{00000000-0005-0000-0000-00008A000000}"/>
    <cellStyle name="Normal 35 6 2" xfId="552" xr:uid="{00000000-0005-0000-0000-00008B000000}"/>
    <cellStyle name="Normal 35 6 2 2" xfId="579" xr:uid="{00000000-0005-0000-0000-00008C000000}"/>
    <cellStyle name="Normal 36" xfId="208" xr:uid="{00000000-0005-0000-0000-00008D000000}"/>
    <cellStyle name="Normal 36 2" xfId="210" xr:uid="{00000000-0005-0000-0000-00008E000000}"/>
    <cellStyle name="Normal 36 2 2" xfId="81" xr:uid="{00000000-0005-0000-0000-00008F000000}"/>
    <cellStyle name="Normal 36 2 2 2" xfId="212" xr:uid="{00000000-0005-0000-0000-000090000000}"/>
    <cellStyle name="Normal 36 2 2 2 2" xfId="11" xr:uid="{00000000-0005-0000-0000-000091000000}"/>
    <cellStyle name="Normal 36 2 2 3" xfId="214" xr:uid="{00000000-0005-0000-0000-000092000000}"/>
    <cellStyle name="Normal 36 2 3" xfId="84" xr:uid="{00000000-0005-0000-0000-000093000000}"/>
    <cellStyle name="Normal 36 2 3 2" xfId="103" xr:uid="{00000000-0005-0000-0000-000094000000}"/>
    <cellStyle name="Normal 36 2 4" xfId="88" xr:uid="{00000000-0005-0000-0000-000095000000}"/>
    <cellStyle name="Normal 36 3" xfId="217" xr:uid="{00000000-0005-0000-0000-000096000000}"/>
    <cellStyle name="Normal 36 3 2" xfId="222" xr:uid="{00000000-0005-0000-0000-000097000000}"/>
    <cellStyle name="Normal 36 3 2 2" xfId="226" xr:uid="{00000000-0005-0000-0000-000098000000}"/>
    <cellStyle name="Normal 36 3 3" xfId="228" xr:uid="{00000000-0005-0000-0000-000099000000}"/>
    <cellStyle name="Normal 36 4" xfId="231" xr:uid="{00000000-0005-0000-0000-00009A000000}"/>
    <cellStyle name="Normal 36 4 2" xfId="233" xr:uid="{00000000-0005-0000-0000-00009B000000}"/>
    <cellStyle name="Normal 36 5" xfId="237" xr:uid="{00000000-0005-0000-0000-00009C000000}"/>
    <cellStyle name="Normal 36 6" xfId="241" xr:uid="{00000000-0005-0000-0000-00009D000000}"/>
    <cellStyle name="Normal 36 6 2" xfId="553" xr:uid="{00000000-0005-0000-0000-00009E000000}"/>
    <cellStyle name="Normal 36 6 2 2" xfId="580" xr:uid="{00000000-0005-0000-0000-00009F000000}"/>
    <cellStyle name="Normal 37" xfId="244" xr:uid="{00000000-0005-0000-0000-0000A0000000}"/>
    <cellStyle name="Normal 37 2" xfId="246" xr:uid="{00000000-0005-0000-0000-0000A1000000}"/>
    <cellStyle name="Normal 37 2 2" xfId="235" xr:uid="{00000000-0005-0000-0000-0000A2000000}"/>
    <cellStyle name="Normal 37 2 2 2" xfId="248" xr:uid="{00000000-0005-0000-0000-0000A3000000}"/>
    <cellStyle name="Normal 37 2 2 2 2" xfId="250" xr:uid="{00000000-0005-0000-0000-0000A4000000}"/>
    <cellStyle name="Normal 37 2 2 3" xfId="252" xr:uid="{00000000-0005-0000-0000-0000A5000000}"/>
    <cellStyle name="Normal 37 2 3" xfId="239" xr:uid="{00000000-0005-0000-0000-0000A6000000}"/>
    <cellStyle name="Normal 37 2 3 2" xfId="254" xr:uid="{00000000-0005-0000-0000-0000A7000000}"/>
    <cellStyle name="Normal 37 2 4" xfId="256" xr:uid="{00000000-0005-0000-0000-0000A8000000}"/>
    <cellStyle name="Normal 37 3" xfId="259" xr:uid="{00000000-0005-0000-0000-0000A9000000}"/>
    <cellStyle name="Normal 37 3 2" xfId="263" xr:uid="{00000000-0005-0000-0000-0000AA000000}"/>
    <cellStyle name="Normal 37 3 2 2" xfId="267" xr:uid="{00000000-0005-0000-0000-0000AB000000}"/>
    <cellStyle name="Normal 37 3 3" xfId="271" xr:uid="{00000000-0005-0000-0000-0000AC000000}"/>
    <cellStyle name="Normal 37 4" xfId="273" xr:uid="{00000000-0005-0000-0000-0000AD000000}"/>
    <cellStyle name="Normal 37 4 2" xfId="277" xr:uid="{00000000-0005-0000-0000-0000AE000000}"/>
    <cellStyle name="Normal 37 5" xfId="261" xr:uid="{00000000-0005-0000-0000-0000AF000000}"/>
    <cellStyle name="Normal 37 6" xfId="269" xr:uid="{00000000-0005-0000-0000-0000B0000000}"/>
    <cellStyle name="Normal 37 6 2" xfId="554" xr:uid="{00000000-0005-0000-0000-0000B1000000}"/>
    <cellStyle name="Normal 37 6 2 2" xfId="583" xr:uid="{00000000-0005-0000-0000-0000B2000000}"/>
    <cellStyle name="Normal 38" xfId="279" xr:uid="{00000000-0005-0000-0000-0000B3000000}"/>
    <cellStyle name="Normal 38 2" xfId="281" xr:uid="{00000000-0005-0000-0000-0000B4000000}"/>
    <cellStyle name="Normal 38 2 2" xfId="283" xr:uid="{00000000-0005-0000-0000-0000B5000000}"/>
    <cellStyle name="Normal 38 2 2 2" xfId="287" xr:uid="{00000000-0005-0000-0000-0000B6000000}"/>
    <cellStyle name="Normal 38 2 2 2 2" xfId="291" xr:uid="{00000000-0005-0000-0000-0000B7000000}"/>
    <cellStyle name="Normal 38 2 2 3" xfId="295" xr:uid="{00000000-0005-0000-0000-0000B8000000}"/>
    <cellStyle name="Normal 38 2 3" xfId="297" xr:uid="{00000000-0005-0000-0000-0000B9000000}"/>
    <cellStyle name="Normal 38 2 3 2" xfId="301" xr:uid="{00000000-0005-0000-0000-0000BA000000}"/>
    <cellStyle name="Normal 38 2 4" xfId="303" xr:uid="{00000000-0005-0000-0000-0000BB000000}"/>
    <cellStyle name="Normal 38 3" xfId="305" xr:uid="{00000000-0005-0000-0000-0000BC000000}"/>
    <cellStyle name="Normal 38 3 2" xfId="307" xr:uid="{00000000-0005-0000-0000-0000BD000000}"/>
    <cellStyle name="Normal 38 3 2 2" xfId="310" xr:uid="{00000000-0005-0000-0000-0000BE000000}"/>
    <cellStyle name="Normal 38 3 3" xfId="312" xr:uid="{00000000-0005-0000-0000-0000BF000000}"/>
    <cellStyle name="Normal 38 4" xfId="314" xr:uid="{00000000-0005-0000-0000-0000C0000000}"/>
    <cellStyle name="Normal 38 4 2" xfId="316" xr:uid="{00000000-0005-0000-0000-0000C1000000}"/>
    <cellStyle name="Normal 38 5" xfId="275" xr:uid="{00000000-0005-0000-0000-0000C2000000}"/>
    <cellStyle name="Normal 38 6" xfId="318" xr:uid="{00000000-0005-0000-0000-0000C3000000}"/>
    <cellStyle name="Normal 38 6 2" xfId="555" xr:uid="{00000000-0005-0000-0000-0000C4000000}"/>
    <cellStyle name="Normal 38 6 2 2" xfId="581" xr:uid="{00000000-0005-0000-0000-0000C5000000}"/>
    <cellStyle name="Normal 39" xfId="320" xr:uid="{00000000-0005-0000-0000-0000C6000000}"/>
    <cellStyle name="Normal 39 2" xfId="322" xr:uid="{00000000-0005-0000-0000-0000C7000000}"/>
    <cellStyle name="Normal 39 2 2" xfId="324" xr:uid="{00000000-0005-0000-0000-0000C8000000}"/>
    <cellStyle name="Normal 39 2 2 2" xfId="326" xr:uid="{00000000-0005-0000-0000-0000C9000000}"/>
    <cellStyle name="Normal 39 2 2 2 2" xfId="199" xr:uid="{00000000-0005-0000-0000-0000CA000000}"/>
    <cellStyle name="Normal 39 2 2 3" xfId="328" xr:uid="{00000000-0005-0000-0000-0000CB000000}"/>
    <cellStyle name="Normal 39 2 3" xfId="285" xr:uid="{00000000-0005-0000-0000-0000CC000000}"/>
    <cellStyle name="Normal 39 2 3 2" xfId="289" xr:uid="{00000000-0005-0000-0000-0000CD000000}"/>
    <cellStyle name="Normal 39 2 4" xfId="293" xr:uid="{00000000-0005-0000-0000-0000CE000000}"/>
    <cellStyle name="Normal 39 3" xfId="330" xr:uid="{00000000-0005-0000-0000-0000CF000000}"/>
    <cellStyle name="Normal 39 3 2" xfId="332" xr:uid="{00000000-0005-0000-0000-0000D0000000}"/>
    <cellStyle name="Normal 39 3 2 2" xfId="334" xr:uid="{00000000-0005-0000-0000-0000D1000000}"/>
    <cellStyle name="Normal 39 3 3" xfId="299" xr:uid="{00000000-0005-0000-0000-0000D2000000}"/>
    <cellStyle name="Normal 39 4" xfId="336" xr:uid="{00000000-0005-0000-0000-0000D3000000}"/>
    <cellStyle name="Normal 39 4 2" xfId="24" xr:uid="{00000000-0005-0000-0000-0000D4000000}"/>
    <cellStyle name="Normal 39 5" xfId="265" xr:uid="{00000000-0005-0000-0000-0000D5000000}"/>
    <cellStyle name="Normal 39 6" xfId="338" xr:uid="{00000000-0005-0000-0000-0000D6000000}"/>
    <cellStyle name="Normal 39 6 2" xfId="557" xr:uid="{00000000-0005-0000-0000-0000D7000000}"/>
    <cellStyle name="Normal 4" xfId="342" xr:uid="{00000000-0005-0000-0000-0000D8000000}"/>
    <cellStyle name="Normal 4 2" xfId="345" xr:uid="{00000000-0005-0000-0000-0000D9000000}"/>
    <cellStyle name="Normal 4 3" xfId="593" xr:uid="{416BFE96-9A59-4115-9399-B5F7489C6A1D}"/>
    <cellStyle name="Normal 40" xfId="133" xr:uid="{00000000-0005-0000-0000-0000DA000000}"/>
    <cellStyle name="Normal 40 2" xfId="180" xr:uid="{00000000-0005-0000-0000-0000DB000000}"/>
    <cellStyle name="Normal 40 2 2" xfId="182" xr:uid="{00000000-0005-0000-0000-0000DC000000}"/>
    <cellStyle name="Normal 40 2 2 2" xfId="66" xr:uid="{00000000-0005-0000-0000-0000DD000000}"/>
    <cellStyle name="Normal 40 2 2 2 2" xfId="185" xr:uid="{00000000-0005-0000-0000-0000DE000000}"/>
    <cellStyle name="Normal 40 2 2 3" xfId="69" xr:uid="{00000000-0005-0000-0000-0000DF000000}"/>
    <cellStyle name="Normal 40 2 3" xfId="187" xr:uid="{00000000-0005-0000-0000-0000E0000000}"/>
    <cellStyle name="Normal 40 2 3 2" xfId="189" xr:uid="{00000000-0005-0000-0000-0000E1000000}"/>
    <cellStyle name="Normal 40 2 4" xfId="21" xr:uid="{00000000-0005-0000-0000-0000E2000000}"/>
    <cellStyle name="Normal 40 3" xfId="191" xr:uid="{00000000-0005-0000-0000-0000E3000000}"/>
    <cellStyle name="Normal 40 3 2" xfId="193" xr:uid="{00000000-0005-0000-0000-0000E4000000}"/>
    <cellStyle name="Normal 40 3 2 2" xfId="195" xr:uid="{00000000-0005-0000-0000-0000E5000000}"/>
    <cellStyle name="Normal 40 3 3" xfId="197" xr:uid="{00000000-0005-0000-0000-0000E6000000}"/>
    <cellStyle name="Normal 40 4" xfId="200" xr:uid="{00000000-0005-0000-0000-0000E7000000}"/>
    <cellStyle name="Normal 40 4 2" xfId="203" xr:uid="{00000000-0005-0000-0000-0000E8000000}"/>
    <cellStyle name="Normal 40 5" xfId="205" xr:uid="{00000000-0005-0000-0000-0000E9000000}"/>
    <cellStyle name="Normal 40 6" xfId="207" xr:uid="{00000000-0005-0000-0000-0000EA000000}"/>
    <cellStyle name="Normal 40 6 2" xfId="558" xr:uid="{00000000-0005-0000-0000-0000EB000000}"/>
    <cellStyle name="Normal 41" xfId="209" xr:uid="{00000000-0005-0000-0000-0000EC000000}"/>
    <cellStyle name="Normal 41 2" xfId="211" xr:uid="{00000000-0005-0000-0000-0000ED000000}"/>
    <cellStyle name="Normal 41 2 2" xfId="82" xr:uid="{00000000-0005-0000-0000-0000EE000000}"/>
    <cellStyle name="Normal 41 2 2 2" xfId="213" xr:uid="{00000000-0005-0000-0000-0000EF000000}"/>
    <cellStyle name="Normal 41 2 2 2 2" xfId="12" xr:uid="{00000000-0005-0000-0000-0000F0000000}"/>
    <cellStyle name="Normal 41 2 2 3" xfId="215" xr:uid="{00000000-0005-0000-0000-0000F1000000}"/>
    <cellStyle name="Normal 41 2 3" xfId="85" xr:uid="{00000000-0005-0000-0000-0000F2000000}"/>
    <cellStyle name="Normal 41 2 3 2" xfId="104" xr:uid="{00000000-0005-0000-0000-0000F3000000}"/>
    <cellStyle name="Normal 41 2 4" xfId="89" xr:uid="{00000000-0005-0000-0000-0000F4000000}"/>
    <cellStyle name="Normal 41 3" xfId="218" xr:uid="{00000000-0005-0000-0000-0000F5000000}"/>
    <cellStyle name="Normal 41 3 2" xfId="223" xr:uid="{00000000-0005-0000-0000-0000F6000000}"/>
    <cellStyle name="Normal 41 3 2 2" xfId="227" xr:uid="{00000000-0005-0000-0000-0000F7000000}"/>
    <cellStyle name="Normal 41 3 3" xfId="229" xr:uid="{00000000-0005-0000-0000-0000F8000000}"/>
    <cellStyle name="Normal 41 4" xfId="232" xr:uid="{00000000-0005-0000-0000-0000F9000000}"/>
    <cellStyle name="Normal 41 4 2" xfId="234" xr:uid="{00000000-0005-0000-0000-0000FA000000}"/>
    <cellStyle name="Normal 41 5" xfId="238" xr:uid="{00000000-0005-0000-0000-0000FB000000}"/>
    <cellStyle name="Normal 41 6" xfId="242" xr:uid="{00000000-0005-0000-0000-0000FC000000}"/>
    <cellStyle name="Normal 41 6 2" xfId="559" xr:uid="{00000000-0005-0000-0000-0000FD000000}"/>
    <cellStyle name="Normal 42" xfId="245" xr:uid="{00000000-0005-0000-0000-0000FE000000}"/>
    <cellStyle name="Normal 42 2" xfId="247" xr:uid="{00000000-0005-0000-0000-0000FF000000}"/>
    <cellStyle name="Normal 42 2 2" xfId="236" xr:uid="{00000000-0005-0000-0000-000000010000}"/>
    <cellStyle name="Normal 42 2 2 2" xfId="249" xr:uid="{00000000-0005-0000-0000-000001010000}"/>
    <cellStyle name="Normal 42 2 2 2 2" xfId="251" xr:uid="{00000000-0005-0000-0000-000002010000}"/>
    <cellStyle name="Normal 42 2 2 3" xfId="253" xr:uid="{00000000-0005-0000-0000-000003010000}"/>
    <cellStyle name="Normal 42 2 3" xfId="240" xr:uid="{00000000-0005-0000-0000-000004010000}"/>
    <cellStyle name="Normal 42 2 3 2" xfId="255" xr:uid="{00000000-0005-0000-0000-000005010000}"/>
    <cellStyle name="Normal 42 2 4" xfId="257" xr:uid="{00000000-0005-0000-0000-000006010000}"/>
    <cellStyle name="Normal 42 3" xfId="260" xr:uid="{00000000-0005-0000-0000-000007010000}"/>
    <cellStyle name="Normal 42 3 2" xfId="264" xr:uid="{00000000-0005-0000-0000-000008010000}"/>
    <cellStyle name="Normal 42 3 2 2" xfId="268" xr:uid="{00000000-0005-0000-0000-000009010000}"/>
    <cellStyle name="Normal 42 3 3" xfId="272" xr:uid="{00000000-0005-0000-0000-00000A010000}"/>
    <cellStyle name="Normal 42 4" xfId="274" xr:uid="{00000000-0005-0000-0000-00000B010000}"/>
    <cellStyle name="Normal 42 4 2" xfId="278" xr:uid="{00000000-0005-0000-0000-00000C010000}"/>
    <cellStyle name="Normal 42 5" xfId="262" xr:uid="{00000000-0005-0000-0000-00000D010000}"/>
    <cellStyle name="Normal 42 6" xfId="270" xr:uid="{00000000-0005-0000-0000-00000E010000}"/>
    <cellStyle name="Normal 42 6 2" xfId="560" xr:uid="{00000000-0005-0000-0000-00000F010000}"/>
    <cellStyle name="Normal 43" xfId="280" xr:uid="{00000000-0005-0000-0000-000010010000}"/>
    <cellStyle name="Normal 43 2" xfId="282" xr:uid="{00000000-0005-0000-0000-000011010000}"/>
    <cellStyle name="Normal 43 2 2" xfId="284" xr:uid="{00000000-0005-0000-0000-000012010000}"/>
    <cellStyle name="Normal 43 2 2 2" xfId="288" xr:uid="{00000000-0005-0000-0000-000013010000}"/>
    <cellStyle name="Normal 43 2 2 2 2" xfId="292" xr:uid="{00000000-0005-0000-0000-000014010000}"/>
    <cellStyle name="Normal 43 2 2 3" xfId="296" xr:uid="{00000000-0005-0000-0000-000015010000}"/>
    <cellStyle name="Normal 43 2 3" xfId="298" xr:uid="{00000000-0005-0000-0000-000016010000}"/>
    <cellStyle name="Normal 43 2 3 2" xfId="302" xr:uid="{00000000-0005-0000-0000-000017010000}"/>
    <cellStyle name="Normal 43 2 4" xfId="304" xr:uid="{00000000-0005-0000-0000-000018010000}"/>
    <cellStyle name="Normal 43 3" xfId="306" xr:uid="{00000000-0005-0000-0000-000019010000}"/>
    <cellStyle name="Normal 43 3 2" xfId="308" xr:uid="{00000000-0005-0000-0000-00001A010000}"/>
    <cellStyle name="Normal 43 3 2 2" xfId="311" xr:uid="{00000000-0005-0000-0000-00001B010000}"/>
    <cellStyle name="Normal 43 3 3" xfId="313" xr:uid="{00000000-0005-0000-0000-00001C010000}"/>
    <cellStyle name="Normal 43 4" xfId="315" xr:uid="{00000000-0005-0000-0000-00001D010000}"/>
    <cellStyle name="Normal 43 4 2" xfId="317" xr:uid="{00000000-0005-0000-0000-00001E010000}"/>
    <cellStyle name="Normal 43 5" xfId="276" xr:uid="{00000000-0005-0000-0000-00001F010000}"/>
    <cellStyle name="Normal 43 6" xfId="319" xr:uid="{00000000-0005-0000-0000-000020010000}"/>
    <cellStyle name="Normal 43 6 2" xfId="561" xr:uid="{00000000-0005-0000-0000-000021010000}"/>
    <cellStyle name="Normal 44" xfId="321" xr:uid="{00000000-0005-0000-0000-000022010000}"/>
    <cellStyle name="Normal 44 2" xfId="323" xr:uid="{00000000-0005-0000-0000-000023010000}"/>
    <cellStyle name="Normal 44 2 2" xfId="325" xr:uid="{00000000-0005-0000-0000-000024010000}"/>
    <cellStyle name="Normal 44 2 2 2" xfId="327" xr:uid="{00000000-0005-0000-0000-000025010000}"/>
    <cellStyle name="Normal 44 2 2 2 2" xfId="201" xr:uid="{00000000-0005-0000-0000-000026010000}"/>
    <cellStyle name="Normal 44 2 2 3" xfId="329" xr:uid="{00000000-0005-0000-0000-000027010000}"/>
    <cellStyle name="Normal 44 2 3" xfId="286" xr:uid="{00000000-0005-0000-0000-000028010000}"/>
    <cellStyle name="Normal 44 2 3 2" xfId="290" xr:uid="{00000000-0005-0000-0000-000029010000}"/>
    <cellStyle name="Normal 44 2 4" xfId="294" xr:uid="{00000000-0005-0000-0000-00002A010000}"/>
    <cellStyle name="Normal 44 3" xfId="331" xr:uid="{00000000-0005-0000-0000-00002B010000}"/>
    <cellStyle name="Normal 44 3 2" xfId="333" xr:uid="{00000000-0005-0000-0000-00002C010000}"/>
    <cellStyle name="Normal 44 3 2 2" xfId="335" xr:uid="{00000000-0005-0000-0000-00002D010000}"/>
    <cellStyle name="Normal 44 3 3" xfId="300" xr:uid="{00000000-0005-0000-0000-00002E010000}"/>
    <cellStyle name="Normal 44 4" xfId="337" xr:uid="{00000000-0005-0000-0000-00002F010000}"/>
    <cellStyle name="Normal 44 4 2" xfId="25" xr:uid="{00000000-0005-0000-0000-000030010000}"/>
    <cellStyle name="Normal 44 5" xfId="266" xr:uid="{00000000-0005-0000-0000-000031010000}"/>
    <cellStyle name="Normal 44 6" xfId="339" xr:uid="{00000000-0005-0000-0000-000032010000}"/>
    <cellStyle name="Normal 44 6 2" xfId="562" xr:uid="{00000000-0005-0000-0000-000033010000}"/>
    <cellStyle name="Normal 45" xfId="346" xr:uid="{00000000-0005-0000-0000-000034010000}"/>
    <cellStyle name="Normal 45 2" xfId="348" xr:uid="{00000000-0005-0000-0000-000035010000}"/>
    <cellStyle name="Normal 45 2 2" xfId="349" xr:uid="{00000000-0005-0000-0000-000036010000}"/>
    <cellStyle name="Normal 45 2 2 2" xfId="352" xr:uid="{00000000-0005-0000-0000-000037010000}"/>
    <cellStyle name="Normal 45 2 2 2 2" xfId="44" xr:uid="{00000000-0005-0000-0000-000038010000}"/>
    <cellStyle name="Normal 45 2 2 3" xfId="353" xr:uid="{00000000-0005-0000-0000-000039010000}"/>
    <cellStyle name="Normal 45 2 3" xfId="309" xr:uid="{00000000-0005-0000-0000-00003A010000}"/>
    <cellStyle name="Normal 45 2 3 2" xfId="53" xr:uid="{00000000-0005-0000-0000-00003B010000}"/>
    <cellStyle name="Normal 45 2 4" xfId="354" xr:uid="{00000000-0005-0000-0000-00003C010000}"/>
    <cellStyle name="Normal 45 3" xfId="183" xr:uid="{00000000-0005-0000-0000-00003D010000}"/>
    <cellStyle name="Normal 45 3 2" xfId="355" xr:uid="{00000000-0005-0000-0000-00003E010000}"/>
    <cellStyle name="Normal 45 3 2 2" xfId="356" xr:uid="{00000000-0005-0000-0000-00003F010000}"/>
    <cellStyle name="Normal 45 3 3" xfId="357" xr:uid="{00000000-0005-0000-0000-000040010000}"/>
    <cellStyle name="Normal 45 4" xfId="358" xr:uid="{00000000-0005-0000-0000-000041010000}"/>
    <cellStyle name="Normal 45 4 2" xfId="359" xr:uid="{00000000-0005-0000-0000-000042010000}"/>
    <cellStyle name="Normal 45 5" xfId="27" xr:uid="{00000000-0005-0000-0000-000043010000}"/>
    <cellStyle name="Normal 45 6" xfId="28" xr:uid="{00000000-0005-0000-0000-000044010000}"/>
    <cellStyle name="Normal 45 6 2" xfId="563" xr:uid="{00000000-0005-0000-0000-000045010000}"/>
    <cellStyle name="Normal 46" xfId="360" xr:uid="{00000000-0005-0000-0000-000046010000}"/>
    <cellStyle name="Normal 46 2" xfId="362" xr:uid="{00000000-0005-0000-0000-000047010000}"/>
    <cellStyle name="Normal 46 2 2" xfId="9" xr:uid="{00000000-0005-0000-0000-000048010000}"/>
    <cellStyle name="Normal 46 2 2 2" xfId="216" xr:uid="{00000000-0005-0000-0000-000049010000}"/>
    <cellStyle name="Normal 46 2 2 2 2" xfId="221" xr:uid="{00000000-0005-0000-0000-00004A010000}"/>
    <cellStyle name="Normal 46 2 2 3" xfId="230" xr:uid="{00000000-0005-0000-0000-00004B010000}"/>
    <cellStyle name="Normal 46 2 3" xfId="33" xr:uid="{00000000-0005-0000-0000-00004C010000}"/>
    <cellStyle name="Normal 46 2 3 2" xfId="258" xr:uid="{00000000-0005-0000-0000-00004D010000}"/>
    <cellStyle name="Normal 46 2 4" xfId="37" xr:uid="{00000000-0005-0000-0000-00004E010000}"/>
    <cellStyle name="Normal 46 3" xfId="364" xr:uid="{00000000-0005-0000-0000-00004F010000}"/>
    <cellStyle name="Normal 46 3 2" xfId="365" xr:uid="{00000000-0005-0000-0000-000050010000}"/>
    <cellStyle name="Normal 46 3 2 2" xfId="366" xr:uid="{00000000-0005-0000-0000-000051010000}"/>
    <cellStyle name="Normal 46 3 3" xfId="99" xr:uid="{00000000-0005-0000-0000-000052010000}"/>
    <cellStyle name="Normal 46 4" xfId="367" xr:uid="{00000000-0005-0000-0000-000053010000}"/>
    <cellStyle name="Normal 46 4 2" xfId="368" xr:uid="{00000000-0005-0000-0000-000054010000}"/>
    <cellStyle name="Normal 46 5" xfId="369" xr:uid="{00000000-0005-0000-0000-000055010000}"/>
    <cellStyle name="Normal 46 6" xfId="370" xr:uid="{00000000-0005-0000-0000-000056010000}"/>
    <cellStyle name="Normal 46 6 2" xfId="564" xr:uid="{00000000-0005-0000-0000-000057010000}"/>
    <cellStyle name="Normal 46 6 2 2" xfId="577" xr:uid="{00000000-0005-0000-0000-000058010000}"/>
    <cellStyle name="Normal 47" xfId="372" xr:uid="{00000000-0005-0000-0000-000059010000}"/>
    <cellStyle name="Normal 47 2" xfId="375" xr:uid="{00000000-0005-0000-0000-00005A010000}"/>
    <cellStyle name="Normal 47 2 2" xfId="379" xr:uid="{00000000-0005-0000-0000-00005B010000}"/>
    <cellStyle name="Normal 47 2 2 2" xfId="380" xr:uid="{00000000-0005-0000-0000-00005C010000}"/>
    <cellStyle name="Normal 47 2 2 2 2" xfId="383" xr:uid="{00000000-0005-0000-0000-00005D010000}"/>
    <cellStyle name="Normal 47 2 2 3" xfId="384" xr:uid="{00000000-0005-0000-0000-00005E010000}"/>
    <cellStyle name="Normal 47 2 3" xfId="385" xr:uid="{00000000-0005-0000-0000-00005F010000}"/>
    <cellStyle name="Normal 47 2 3 2" xfId="19" xr:uid="{00000000-0005-0000-0000-000060010000}"/>
    <cellStyle name="Normal 47 2 4" xfId="386" xr:uid="{00000000-0005-0000-0000-000061010000}"/>
    <cellStyle name="Normal 47 3" xfId="387" xr:uid="{00000000-0005-0000-0000-000062010000}"/>
    <cellStyle name="Normal 47 3 2" xfId="388" xr:uid="{00000000-0005-0000-0000-000063010000}"/>
    <cellStyle name="Normal 47 3 2 2" xfId="389" xr:uid="{00000000-0005-0000-0000-000064010000}"/>
    <cellStyle name="Normal 47 3 3" xfId="55" xr:uid="{00000000-0005-0000-0000-000065010000}"/>
    <cellStyle name="Normal 47 4" xfId="390" xr:uid="{00000000-0005-0000-0000-000066010000}"/>
    <cellStyle name="Normal 47 4 2" xfId="6" xr:uid="{00000000-0005-0000-0000-000067010000}"/>
    <cellStyle name="Normal 47 5" xfId="391" xr:uid="{00000000-0005-0000-0000-000068010000}"/>
    <cellStyle name="Normal 47 6" xfId="392" xr:uid="{00000000-0005-0000-0000-000069010000}"/>
    <cellStyle name="Normal 48" xfId="394" xr:uid="{00000000-0005-0000-0000-00006A010000}"/>
    <cellStyle name="Normal 48 2" xfId="397" xr:uid="{00000000-0005-0000-0000-00006B010000}"/>
    <cellStyle name="Normal 48 2 2" xfId="340" xr:uid="{00000000-0005-0000-0000-00006C010000}"/>
    <cellStyle name="Normal 48 2 2 2" xfId="343" xr:uid="{00000000-0005-0000-0000-00006D010000}"/>
    <cellStyle name="Normal 48 2 2 2 2" xfId="399" xr:uid="{00000000-0005-0000-0000-00006E010000}"/>
    <cellStyle name="Normal 48 2 2 3" xfId="401" xr:uid="{00000000-0005-0000-0000-00006F010000}"/>
    <cellStyle name="Normal 48 2 3" xfId="403" xr:uid="{00000000-0005-0000-0000-000070010000}"/>
    <cellStyle name="Normal 48 2 3 2" xfId="406" xr:uid="{00000000-0005-0000-0000-000071010000}"/>
    <cellStyle name="Normal 48 2 4" xfId="408" xr:uid="{00000000-0005-0000-0000-000072010000}"/>
    <cellStyle name="Normal 48 3" xfId="150" xr:uid="{00000000-0005-0000-0000-000073010000}"/>
    <cellStyle name="Normal 48 3 2" xfId="60" xr:uid="{00000000-0005-0000-0000-000074010000}"/>
    <cellStyle name="Normal 48 3 2 2" xfId="153" xr:uid="{00000000-0005-0000-0000-000075010000}"/>
    <cellStyle name="Normal 48 3 3" xfId="13" xr:uid="{00000000-0005-0000-0000-000076010000}"/>
    <cellStyle name="Normal 48 4" xfId="156" xr:uid="{00000000-0005-0000-0000-000077010000}"/>
    <cellStyle name="Normal 48 4 2" xfId="159" xr:uid="{00000000-0005-0000-0000-000078010000}"/>
    <cellStyle name="Normal 48 5" xfId="162" xr:uid="{00000000-0005-0000-0000-000079010000}"/>
    <cellStyle name="Normal 49" xfId="410" xr:uid="{00000000-0005-0000-0000-00007A010000}"/>
    <cellStyle name="Normal 49 2" xfId="412" xr:uid="{00000000-0005-0000-0000-00007B010000}"/>
    <cellStyle name="Normal 49 2 2" xfId="30" xr:uid="{00000000-0005-0000-0000-00007C010000}"/>
    <cellStyle name="Normal 49 2 2 2" xfId="42" xr:uid="{00000000-0005-0000-0000-00007D010000}"/>
    <cellStyle name="Normal 49 2 2 2 2" xfId="414" xr:uid="{00000000-0005-0000-0000-00007E010000}"/>
    <cellStyle name="Normal 49 2 2 3" xfId="416" xr:uid="{00000000-0005-0000-0000-00007F010000}"/>
    <cellStyle name="Normal 49 2 3" xfId="35" xr:uid="{00000000-0005-0000-0000-000080010000}"/>
    <cellStyle name="Normal 49 2 3 2" xfId="418" xr:uid="{00000000-0005-0000-0000-000081010000}"/>
    <cellStyle name="Normal 49 2 4" xfId="40" xr:uid="{00000000-0005-0000-0000-000082010000}"/>
    <cellStyle name="Normal 49 3" xfId="165" xr:uid="{00000000-0005-0000-0000-000083010000}"/>
    <cellStyle name="Normal 49 3 2" xfId="168" xr:uid="{00000000-0005-0000-0000-000084010000}"/>
    <cellStyle name="Normal 49 3 2 2" xfId="422" xr:uid="{00000000-0005-0000-0000-000085010000}"/>
    <cellStyle name="Normal 49 3 3" xfId="424" xr:uid="{00000000-0005-0000-0000-000086010000}"/>
    <cellStyle name="Normal 49 4" xfId="171" xr:uid="{00000000-0005-0000-0000-000087010000}"/>
    <cellStyle name="Normal 49 4 2" xfId="426" xr:uid="{00000000-0005-0000-0000-000088010000}"/>
    <cellStyle name="Normal 49 5" xfId="428" xr:uid="{00000000-0005-0000-0000-000089010000}"/>
    <cellStyle name="Normal 5" xfId="405" xr:uid="{00000000-0005-0000-0000-00008A010000}"/>
    <cellStyle name="Normal 5 2" xfId="667" xr:uid="{9D887C63-3064-4AD0-8344-ACC9B46C4786}"/>
    <cellStyle name="Normal 50" xfId="347" xr:uid="{00000000-0005-0000-0000-00008B010000}"/>
    <cellStyle name="Normal 51" xfId="361" xr:uid="{00000000-0005-0000-0000-00008C010000}"/>
    <cellStyle name="Normal 51 2" xfId="363" xr:uid="{00000000-0005-0000-0000-00008D010000}"/>
    <cellStyle name="Normal 51 2 2" xfId="10" xr:uid="{00000000-0005-0000-0000-00008E010000}"/>
    <cellStyle name="Normal 52" xfId="574" xr:uid="{00000000-0005-0000-0000-00008F010000}"/>
    <cellStyle name="Normal 53" xfId="395" xr:uid="{00000000-0005-0000-0000-000090010000}"/>
    <cellStyle name="Normal 53 2" xfId="398" xr:uid="{00000000-0005-0000-0000-000091010000}"/>
    <cellStyle name="Normal 53 2 2" xfId="341" xr:uid="{00000000-0005-0000-0000-000092010000}"/>
    <cellStyle name="Normal 53 2 2 2" xfId="344" xr:uid="{00000000-0005-0000-0000-000093010000}"/>
    <cellStyle name="Normal 53 2 2 2 2" xfId="400" xr:uid="{00000000-0005-0000-0000-000094010000}"/>
    <cellStyle name="Normal 53 2 2 3" xfId="402" xr:uid="{00000000-0005-0000-0000-000095010000}"/>
    <cellStyle name="Normal 53 2 3" xfId="404" xr:uid="{00000000-0005-0000-0000-000096010000}"/>
    <cellStyle name="Normal 53 2 3 2" xfId="407" xr:uid="{00000000-0005-0000-0000-000097010000}"/>
    <cellStyle name="Normal 53 2 4" xfId="409" xr:uid="{00000000-0005-0000-0000-000098010000}"/>
    <cellStyle name="Normal 53 3" xfId="151" xr:uid="{00000000-0005-0000-0000-000099010000}"/>
    <cellStyle name="Normal 53 3 2" xfId="61" xr:uid="{00000000-0005-0000-0000-00009A010000}"/>
    <cellStyle name="Normal 53 3 2 2" xfId="154" xr:uid="{00000000-0005-0000-0000-00009B010000}"/>
    <cellStyle name="Normal 53 3 3" xfId="14" xr:uid="{00000000-0005-0000-0000-00009C010000}"/>
    <cellStyle name="Normal 53 4" xfId="157" xr:uid="{00000000-0005-0000-0000-00009D010000}"/>
    <cellStyle name="Normal 53 4 2" xfId="160" xr:uid="{00000000-0005-0000-0000-00009E010000}"/>
    <cellStyle name="Normal 53 5" xfId="163" xr:uid="{00000000-0005-0000-0000-00009F010000}"/>
    <cellStyle name="Normal 54" xfId="411" xr:uid="{00000000-0005-0000-0000-0000A0010000}"/>
    <cellStyle name="Normal 54 2" xfId="413" xr:uid="{00000000-0005-0000-0000-0000A1010000}"/>
    <cellStyle name="Normal 54 2 2" xfId="31" xr:uid="{00000000-0005-0000-0000-0000A2010000}"/>
    <cellStyle name="Normal 54 2 2 2" xfId="43" xr:uid="{00000000-0005-0000-0000-0000A3010000}"/>
    <cellStyle name="Normal 54 2 2 2 2" xfId="415" xr:uid="{00000000-0005-0000-0000-0000A4010000}"/>
    <cellStyle name="Normal 54 2 2 3" xfId="417" xr:uid="{00000000-0005-0000-0000-0000A5010000}"/>
    <cellStyle name="Normal 54 2 3" xfId="36" xr:uid="{00000000-0005-0000-0000-0000A6010000}"/>
    <cellStyle name="Normal 54 2 3 2" xfId="419" xr:uid="{00000000-0005-0000-0000-0000A7010000}"/>
    <cellStyle name="Normal 54 2 4" xfId="41" xr:uid="{00000000-0005-0000-0000-0000A8010000}"/>
    <cellStyle name="Normal 54 3" xfId="166" xr:uid="{00000000-0005-0000-0000-0000A9010000}"/>
    <cellStyle name="Normal 54 3 2" xfId="169" xr:uid="{00000000-0005-0000-0000-0000AA010000}"/>
    <cellStyle name="Normal 54 3 2 2" xfId="423" xr:uid="{00000000-0005-0000-0000-0000AB010000}"/>
    <cellStyle name="Normal 54 3 3" xfId="425" xr:uid="{00000000-0005-0000-0000-0000AC010000}"/>
    <cellStyle name="Normal 54 4" xfId="172" xr:uid="{00000000-0005-0000-0000-0000AD010000}"/>
    <cellStyle name="Normal 54 4 2" xfId="427" xr:uid="{00000000-0005-0000-0000-0000AE010000}"/>
    <cellStyle name="Normal 54 5" xfId="429" xr:uid="{00000000-0005-0000-0000-0000AF010000}"/>
    <cellStyle name="Normal 55" xfId="431" xr:uid="{00000000-0005-0000-0000-0000B0010000}"/>
    <cellStyle name="Normal 55 2" xfId="433" xr:uid="{00000000-0005-0000-0000-0000B1010000}"/>
    <cellStyle name="Normal 55 2 2" xfId="435" xr:uid="{00000000-0005-0000-0000-0000B2010000}"/>
    <cellStyle name="Normal 55 2 2 2" xfId="437" xr:uid="{00000000-0005-0000-0000-0000B3010000}"/>
    <cellStyle name="Normal 55 2 2 2 2" xfId="442" xr:uid="{00000000-0005-0000-0000-0000B4010000}"/>
    <cellStyle name="Normal 55 2 2 3" xfId="444" xr:uid="{00000000-0005-0000-0000-0000B5010000}"/>
    <cellStyle name="Normal 55 2 3" xfId="382" xr:uid="{00000000-0005-0000-0000-0000B6010000}"/>
    <cellStyle name="Normal 55 2 3 2" xfId="446" xr:uid="{00000000-0005-0000-0000-0000B7010000}"/>
    <cellStyle name="Normal 55 2 4" xfId="421" xr:uid="{00000000-0005-0000-0000-0000B8010000}"/>
    <cellStyle name="Normal 55 3" xfId="176" xr:uid="{00000000-0005-0000-0000-0000B9010000}"/>
    <cellStyle name="Normal 55 3 2" xfId="373" xr:uid="{00000000-0005-0000-0000-0000BA010000}"/>
    <cellStyle name="Normal 55 3 2 2" xfId="376" xr:uid="{00000000-0005-0000-0000-0000BB010000}"/>
    <cellStyle name="Normal 55 3 3" xfId="396" xr:uid="{00000000-0005-0000-0000-0000BC010000}"/>
    <cellStyle name="Normal 55 4" xfId="448" xr:uid="{00000000-0005-0000-0000-0000BD010000}"/>
    <cellStyle name="Normal 55 4 2" xfId="450" xr:uid="{00000000-0005-0000-0000-0000BE010000}"/>
    <cellStyle name="Normal 55 5" xfId="452" xr:uid="{00000000-0005-0000-0000-0000BF010000}"/>
    <cellStyle name="Normal 56" xfId="453" xr:uid="{00000000-0005-0000-0000-0000C0010000}"/>
    <cellStyle name="Normal 56 2" xfId="454" xr:uid="{00000000-0005-0000-0000-0000C1010000}"/>
    <cellStyle name="Normal 56 2 2" xfId="455" xr:uid="{00000000-0005-0000-0000-0000C2010000}"/>
    <cellStyle name="Normal 56 2 2 2" xfId="5" xr:uid="{00000000-0005-0000-0000-0000C3010000}"/>
    <cellStyle name="Normal 56 2 2 2 2" xfId="51" xr:uid="{00000000-0005-0000-0000-0000C4010000}"/>
    <cellStyle name="Normal 56 2 2 3" xfId="440" xr:uid="{00000000-0005-0000-0000-0000C5010000}"/>
    <cellStyle name="Normal 56 2 3" xfId="456" xr:uid="{00000000-0005-0000-0000-0000C6010000}"/>
    <cellStyle name="Normal 56 2 3 2" xfId="457" xr:uid="{00000000-0005-0000-0000-0000C7010000}"/>
    <cellStyle name="Normal 56 2 4" xfId="458" xr:uid="{00000000-0005-0000-0000-0000C8010000}"/>
    <cellStyle name="Normal 56 3" xfId="459" xr:uid="{00000000-0005-0000-0000-0000C9010000}"/>
    <cellStyle name="Normal 56 3 2" xfId="460" xr:uid="{00000000-0005-0000-0000-0000CA010000}"/>
    <cellStyle name="Normal 56 3 2 2" xfId="243" xr:uid="{00000000-0005-0000-0000-0000CB010000}"/>
    <cellStyle name="Normal 56 3 3" xfId="461" xr:uid="{00000000-0005-0000-0000-0000CC010000}"/>
    <cellStyle name="Normal 56 4" xfId="462" xr:uid="{00000000-0005-0000-0000-0000CD010000}"/>
    <cellStyle name="Normal 56 4 2" xfId="2" xr:uid="{00000000-0005-0000-0000-0000CE010000}"/>
    <cellStyle name="Normal 56 5" xfId="127" xr:uid="{00000000-0005-0000-0000-0000CF010000}"/>
    <cellStyle name="Normal 57" xfId="18" xr:uid="{00000000-0005-0000-0000-0000D0010000}"/>
    <cellStyle name="Normal 57 2" xfId="464" xr:uid="{00000000-0005-0000-0000-0000D1010000}"/>
    <cellStyle name="Normal 57 2 2" xfId="466" xr:uid="{00000000-0005-0000-0000-0000D2010000}"/>
    <cellStyle name="Normal 57 2 2 2" xfId="468" xr:uid="{00000000-0005-0000-0000-0000D3010000}"/>
    <cellStyle name="Normal 57 2 2 2 2" xfId="470" xr:uid="{00000000-0005-0000-0000-0000D4010000}"/>
    <cellStyle name="Normal 57 2 2 3" xfId="378" xr:uid="{00000000-0005-0000-0000-0000D5010000}"/>
    <cellStyle name="Normal 57 2 3" xfId="472" xr:uid="{00000000-0005-0000-0000-0000D6010000}"/>
    <cellStyle name="Normal 57 2 3 2" xfId="474" xr:uid="{00000000-0005-0000-0000-0000D7010000}"/>
    <cellStyle name="Normal 57 2 4" xfId="476" xr:uid="{00000000-0005-0000-0000-0000D8010000}"/>
    <cellStyle name="Normal 57 3" xfId="478" xr:uid="{00000000-0005-0000-0000-0000D9010000}"/>
    <cellStyle name="Normal 57 3 2" xfId="480" xr:uid="{00000000-0005-0000-0000-0000DA010000}"/>
    <cellStyle name="Normal 57 3 2 2" xfId="125" xr:uid="{00000000-0005-0000-0000-0000DB010000}"/>
    <cellStyle name="Normal 57 3 3" xfId="482" xr:uid="{00000000-0005-0000-0000-0000DC010000}"/>
    <cellStyle name="Normal 57 4" xfId="484" xr:uid="{00000000-0005-0000-0000-0000DD010000}"/>
    <cellStyle name="Normal 57 4 2" xfId="486" xr:uid="{00000000-0005-0000-0000-0000DE010000}"/>
    <cellStyle name="Normal 57 5" xfId="488" xr:uid="{00000000-0005-0000-0000-0000DF010000}"/>
    <cellStyle name="Normal 58" xfId="8" xr:uid="{00000000-0005-0000-0000-0000E0010000}"/>
    <cellStyle name="Normal 58 2" xfId="490" xr:uid="{00000000-0005-0000-0000-0000E1010000}"/>
    <cellStyle name="Normal 58 2 2" xfId="492" xr:uid="{00000000-0005-0000-0000-0000E2010000}"/>
    <cellStyle name="Normal 58 2 2 2" xfId="494" xr:uid="{00000000-0005-0000-0000-0000E3010000}"/>
    <cellStyle name="Normal 58 2 2 2 2" xfId="496" xr:uid="{00000000-0005-0000-0000-0000E4010000}"/>
    <cellStyle name="Normal 58 2 2 3" xfId="498" xr:uid="{00000000-0005-0000-0000-0000E5010000}"/>
    <cellStyle name="Normal 58 2 3" xfId="500" xr:uid="{00000000-0005-0000-0000-0000E6010000}"/>
    <cellStyle name="Normal 58 2 3 2" xfId="502" xr:uid="{00000000-0005-0000-0000-0000E7010000}"/>
    <cellStyle name="Normal 58 2 4" xfId="504" xr:uid="{00000000-0005-0000-0000-0000E8010000}"/>
    <cellStyle name="Normal 58 3" xfId="506" xr:uid="{00000000-0005-0000-0000-0000E9010000}"/>
    <cellStyle name="Normal 58 3 2" xfId="508" xr:uid="{00000000-0005-0000-0000-0000EA010000}"/>
    <cellStyle name="Normal 58 3 2 2" xfId="510" xr:uid="{00000000-0005-0000-0000-0000EB010000}"/>
    <cellStyle name="Normal 58 3 3" xfId="351" xr:uid="{00000000-0005-0000-0000-0000EC010000}"/>
    <cellStyle name="Normal 58 4" xfId="4" xr:uid="{00000000-0005-0000-0000-0000ED010000}"/>
    <cellStyle name="Normal 58 4 2" xfId="50" xr:uid="{00000000-0005-0000-0000-0000EE010000}"/>
    <cellStyle name="Normal 58 5" xfId="439" xr:uid="{00000000-0005-0000-0000-0000EF010000}"/>
    <cellStyle name="Normal 59" xfId="220" xr:uid="{00000000-0005-0000-0000-0000F0010000}"/>
    <cellStyle name="Normal 59 2" xfId="225" xr:uid="{00000000-0005-0000-0000-0000F1010000}"/>
    <cellStyle name="Normal 59 2 2" xfId="512" xr:uid="{00000000-0005-0000-0000-0000F2010000}"/>
    <cellStyle name="Normal 59 2 2 2" xfId="514" xr:uid="{00000000-0005-0000-0000-0000F3010000}"/>
    <cellStyle name="Normal 59 2 2 2 2" xfId="516" xr:uid="{00000000-0005-0000-0000-0000F4010000}"/>
    <cellStyle name="Normal 59 2 2 3" xfId="518" xr:uid="{00000000-0005-0000-0000-0000F5010000}"/>
    <cellStyle name="Normal 59 2 3" xfId="520" xr:uid="{00000000-0005-0000-0000-0000F6010000}"/>
    <cellStyle name="Normal 59 2 3 2" xfId="522" xr:uid="{00000000-0005-0000-0000-0000F7010000}"/>
    <cellStyle name="Normal 59 2 4" xfId="524" xr:uid="{00000000-0005-0000-0000-0000F8010000}"/>
    <cellStyle name="Normal 59 3" xfId="526" xr:uid="{00000000-0005-0000-0000-0000F9010000}"/>
    <cellStyle name="Normal 59 3 2" xfId="528" xr:uid="{00000000-0005-0000-0000-0000FA010000}"/>
    <cellStyle name="Normal 59 3 2 2" xfId="530" xr:uid="{00000000-0005-0000-0000-0000FB010000}"/>
    <cellStyle name="Normal 59 3 3" xfId="532" xr:uid="{00000000-0005-0000-0000-0000FC010000}"/>
    <cellStyle name="Normal 59 4" xfId="534" xr:uid="{00000000-0005-0000-0000-0000FD010000}"/>
    <cellStyle name="Normal 59 4 2" xfId="536" xr:uid="{00000000-0005-0000-0000-0000FE010000}"/>
    <cellStyle name="Normal 59 5" xfId="538" xr:uid="{00000000-0005-0000-0000-0000FF010000}"/>
    <cellStyle name="Normal 6" xfId="539" xr:uid="{00000000-0005-0000-0000-000000020000}"/>
    <cellStyle name="Normal 60" xfId="430" xr:uid="{00000000-0005-0000-0000-000001020000}"/>
    <cellStyle name="Normal 60 2" xfId="432" xr:uid="{00000000-0005-0000-0000-000002020000}"/>
    <cellStyle name="Normal 60 2 2" xfId="434" xr:uid="{00000000-0005-0000-0000-000003020000}"/>
    <cellStyle name="Normal 60 2 2 2" xfId="436" xr:uid="{00000000-0005-0000-0000-000004020000}"/>
    <cellStyle name="Normal 60 2 2 2 2" xfId="441" xr:uid="{00000000-0005-0000-0000-000005020000}"/>
    <cellStyle name="Normal 60 2 2 3" xfId="443" xr:uid="{00000000-0005-0000-0000-000006020000}"/>
    <cellStyle name="Normal 60 2 3" xfId="381" xr:uid="{00000000-0005-0000-0000-000007020000}"/>
    <cellStyle name="Normal 60 2 3 2" xfId="445" xr:uid="{00000000-0005-0000-0000-000008020000}"/>
    <cellStyle name="Normal 60 2 4" xfId="420" xr:uid="{00000000-0005-0000-0000-000009020000}"/>
    <cellStyle name="Normal 60 3" xfId="175" xr:uid="{00000000-0005-0000-0000-00000A020000}"/>
    <cellStyle name="Normal 60 3 2" xfId="371" xr:uid="{00000000-0005-0000-0000-00000B020000}"/>
    <cellStyle name="Normal 60 3 2 2" xfId="374" xr:uid="{00000000-0005-0000-0000-00000C020000}"/>
    <cellStyle name="Normal 60 3 3" xfId="393" xr:uid="{00000000-0005-0000-0000-00000D020000}"/>
    <cellStyle name="Normal 60 4" xfId="447" xr:uid="{00000000-0005-0000-0000-00000E020000}"/>
    <cellStyle name="Normal 60 4 2" xfId="449" xr:uid="{00000000-0005-0000-0000-00000F020000}"/>
    <cellStyle name="Normal 60 5" xfId="451" xr:uid="{00000000-0005-0000-0000-000010020000}"/>
    <cellStyle name="Normal 61" xfId="586" xr:uid="{00000000-0005-0000-0000-000078020000}"/>
    <cellStyle name="Normal 62" xfId="17" xr:uid="{00000000-0005-0000-0000-000011020000}"/>
    <cellStyle name="Normal 62 2" xfId="463" xr:uid="{00000000-0005-0000-0000-000012020000}"/>
    <cellStyle name="Normal 62 2 2" xfId="465" xr:uid="{00000000-0005-0000-0000-000013020000}"/>
    <cellStyle name="Normal 62 2 2 2" xfId="467" xr:uid="{00000000-0005-0000-0000-000014020000}"/>
    <cellStyle name="Normal 62 2 2 2 2" xfId="469" xr:uid="{00000000-0005-0000-0000-000015020000}"/>
    <cellStyle name="Normal 62 2 2 3" xfId="377" xr:uid="{00000000-0005-0000-0000-000016020000}"/>
    <cellStyle name="Normal 62 2 3" xfId="471" xr:uid="{00000000-0005-0000-0000-000017020000}"/>
    <cellStyle name="Normal 62 2 3 2" xfId="473" xr:uid="{00000000-0005-0000-0000-000018020000}"/>
    <cellStyle name="Normal 62 2 4" xfId="475" xr:uid="{00000000-0005-0000-0000-000019020000}"/>
    <cellStyle name="Normal 62 3" xfId="477" xr:uid="{00000000-0005-0000-0000-00001A020000}"/>
    <cellStyle name="Normal 62 3 2" xfId="479" xr:uid="{00000000-0005-0000-0000-00001B020000}"/>
    <cellStyle name="Normal 62 3 2 2" xfId="124" xr:uid="{00000000-0005-0000-0000-00001C020000}"/>
    <cellStyle name="Normal 62 3 3" xfId="481" xr:uid="{00000000-0005-0000-0000-00001D020000}"/>
    <cellStyle name="Normal 62 4" xfId="483" xr:uid="{00000000-0005-0000-0000-00001E020000}"/>
    <cellStyle name="Normal 62 4 2" xfId="485" xr:uid="{00000000-0005-0000-0000-00001F020000}"/>
    <cellStyle name="Normal 62 5" xfId="487" xr:uid="{00000000-0005-0000-0000-000020020000}"/>
    <cellStyle name="Normal 62 6" xfId="26" xr:uid="{00000000-0005-0000-0000-000021020000}"/>
    <cellStyle name="Normal 62 6 2" xfId="551" xr:uid="{00000000-0005-0000-0000-000022020000}"/>
    <cellStyle name="Normal 62 6 2 2" xfId="575" xr:uid="{00000000-0005-0000-0000-000023020000}"/>
    <cellStyle name="Normal 63" xfId="7" xr:uid="{00000000-0005-0000-0000-000024020000}"/>
    <cellStyle name="Normal 63 2" xfId="489" xr:uid="{00000000-0005-0000-0000-000025020000}"/>
    <cellStyle name="Normal 63 2 2" xfId="491" xr:uid="{00000000-0005-0000-0000-000026020000}"/>
    <cellStyle name="Normal 63 2 2 2" xfId="493" xr:uid="{00000000-0005-0000-0000-000027020000}"/>
    <cellStyle name="Normal 63 2 2 2 2" xfId="495" xr:uid="{00000000-0005-0000-0000-000028020000}"/>
    <cellStyle name="Normal 63 2 2 3" xfId="497" xr:uid="{00000000-0005-0000-0000-000029020000}"/>
    <cellStyle name="Normal 63 2 3" xfId="499" xr:uid="{00000000-0005-0000-0000-00002A020000}"/>
    <cellStyle name="Normal 63 2 3 2" xfId="501" xr:uid="{00000000-0005-0000-0000-00002B020000}"/>
    <cellStyle name="Normal 63 2 4" xfId="503" xr:uid="{00000000-0005-0000-0000-00002C020000}"/>
    <cellStyle name="Normal 63 3" xfId="505" xr:uid="{00000000-0005-0000-0000-00002D020000}"/>
    <cellStyle name="Normal 63 3 2" xfId="507" xr:uid="{00000000-0005-0000-0000-00002E020000}"/>
    <cellStyle name="Normal 63 3 2 2" xfId="509" xr:uid="{00000000-0005-0000-0000-00002F020000}"/>
    <cellStyle name="Normal 63 3 3" xfId="350" xr:uid="{00000000-0005-0000-0000-000030020000}"/>
    <cellStyle name="Normal 63 4" xfId="3" xr:uid="{00000000-0005-0000-0000-000031020000}"/>
    <cellStyle name="Normal 63 4 2" xfId="49" xr:uid="{00000000-0005-0000-0000-000032020000}"/>
    <cellStyle name="Normal 63 5" xfId="438" xr:uid="{00000000-0005-0000-0000-000033020000}"/>
    <cellStyle name="Normal 64" xfId="219" xr:uid="{00000000-0005-0000-0000-000034020000}"/>
    <cellStyle name="Normal 64 2" xfId="224" xr:uid="{00000000-0005-0000-0000-000035020000}"/>
    <cellStyle name="Normal 64 2 2" xfId="511" xr:uid="{00000000-0005-0000-0000-000036020000}"/>
    <cellStyle name="Normal 64 2 2 2" xfId="513" xr:uid="{00000000-0005-0000-0000-000037020000}"/>
    <cellStyle name="Normal 64 2 2 2 2" xfId="515" xr:uid="{00000000-0005-0000-0000-000038020000}"/>
    <cellStyle name="Normal 64 2 2 3" xfId="517" xr:uid="{00000000-0005-0000-0000-000039020000}"/>
    <cellStyle name="Normal 64 2 3" xfId="519" xr:uid="{00000000-0005-0000-0000-00003A020000}"/>
    <cellStyle name="Normal 64 2 3 2" xfId="521" xr:uid="{00000000-0005-0000-0000-00003B020000}"/>
    <cellStyle name="Normal 64 2 4" xfId="523" xr:uid="{00000000-0005-0000-0000-00003C020000}"/>
    <cellStyle name="Normal 64 3" xfId="525" xr:uid="{00000000-0005-0000-0000-00003D020000}"/>
    <cellStyle name="Normal 64 3 2" xfId="527" xr:uid="{00000000-0005-0000-0000-00003E020000}"/>
    <cellStyle name="Normal 64 3 2 2" xfId="529" xr:uid="{00000000-0005-0000-0000-00003F020000}"/>
    <cellStyle name="Normal 64 3 3" xfId="531" xr:uid="{00000000-0005-0000-0000-000040020000}"/>
    <cellStyle name="Normal 64 4" xfId="533" xr:uid="{00000000-0005-0000-0000-000041020000}"/>
    <cellStyle name="Normal 64 4 2" xfId="535" xr:uid="{00000000-0005-0000-0000-000042020000}"/>
    <cellStyle name="Normal 64 5" xfId="537" xr:uid="{00000000-0005-0000-0000-000043020000}"/>
    <cellStyle name="Normal 65" xfId="589" xr:uid="{00000000-0005-0000-0000-00007D020000}"/>
    <cellStyle name="Normal 66" xfId="595" xr:uid="{00000000-0005-0000-0000-00007F020000}"/>
    <cellStyle name="Normal 67" xfId="597" xr:uid="{00000000-0005-0000-0000-000081020000}"/>
    <cellStyle name="Normal 68" xfId="599" xr:uid="{00000000-0005-0000-0000-000083020000}"/>
    <cellStyle name="Normal 69" xfId="601" xr:uid="{00000000-0005-0000-0000-000085020000}"/>
    <cellStyle name="Normal 7" xfId="540" xr:uid="{00000000-0005-0000-0000-000044020000}"/>
    <cellStyle name="Normal 70" xfId="603" xr:uid="{00000000-0005-0000-0000-000087020000}"/>
    <cellStyle name="Normal 71" xfId="605" xr:uid="{00000000-0005-0000-0000-000089020000}"/>
    <cellStyle name="Normal 72" xfId="607" xr:uid="{00000000-0005-0000-0000-00008B020000}"/>
    <cellStyle name="Normal 724" xfId="541" xr:uid="{00000000-0005-0000-0000-000045020000}"/>
    <cellStyle name="Normal 73" xfId="609" xr:uid="{00000000-0005-0000-0000-00008D020000}"/>
    <cellStyle name="Normal 74" xfId="611" xr:uid="{00000000-0005-0000-0000-00008F020000}"/>
    <cellStyle name="Normal 75" xfId="613" xr:uid="{00000000-0005-0000-0000-000091020000}"/>
    <cellStyle name="Normal 76" xfId="615" xr:uid="{00000000-0005-0000-0000-000093020000}"/>
    <cellStyle name="Normal 77" xfId="617" xr:uid="{00000000-0005-0000-0000-000095020000}"/>
    <cellStyle name="Normal 78" xfId="619" xr:uid="{00000000-0005-0000-0000-000097020000}"/>
    <cellStyle name="Normal 79" xfId="621" xr:uid="{00000000-0005-0000-0000-000099020000}"/>
    <cellStyle name="Normal 8" xfId="542" xr:uid="{00000000-0005-0000-0000-000046020000}"/>
    <cellStyle name="Normal 80" xfId="623" xr:uid="{00000000-0005-0000-0000-00009B020000}"/>
    <cellStyle name="Normal 81" xfId="625" xr:uid="{00000000-0005-0000-0000-00009D020000}"/>
    <cellStyle name="Normal 82" xfId="627" xr:uid="{00000000-0005-0000-0000-00009F020000}"/>
    <cellStyle name="Normal 83" xfId="629" xr:uid="{00000000-0005-0000-0000-0000A1020000}"/>
    <cellStyle name="Normal 84" xfId="631" xr:uid="{00000000-0005-0000-0000-0000A3020000}"/>
    <cellStyle name="Normal 85" xfId="633" xr:uid="{00000000-0005-0000-0000-0000A5020000}"/>
    <cellStyle name="Normal 86" xfId="635" xr:uid="{00000000-0005-0000-0000-0000A7020000}"/>
    <cellStyle name="Normal 87" xfId="637" xr:uid="{00000000-0005-0000-0000-0000A9020000}"/>
    <cellStyle name="Normal 88" xfId="639" xr:uid="{00000000-0005-0000-0000-0000AB020000}"/>
    <cellStyle name="Normal 89" xfId="641" xr:uid="{00000000-0005-0000-0000-0000AD020000}"/>
    <cellStyle name="Normal 9" xfId="543" xr:uid="{00000000-0005-0000-0000-000047020000}"/>
    <cellStyle name="Normal 90" xfId="643" xr:uid="{00000000-0005-0000-0000-0000AF020000}"/>
    <cellStyle name="Normal 91" xfId="645" xr:uid="{00000000-0005-0000-0000-0000B1020000}"/>
    <cellStyle name="Normal 92" xfId="647" xr:uid="{00000000-0005-0000-0000-0000B3020000}"/>
    <cellStyle name="Normal 93" xfId="649" xr:uid="{00000000-0005-0000-0000-0000B5020000}"/>
    <cellStyle name="Normal 94" xfId="651" xr:uid="{00000000-0005-0000-0000-0000B7020000}"/>
    <cellStyle name="Normal 95" xfId="653" xr:uid="{00000000-0005-0000-0000-0000B9020000}"/>
    <cellStyle name="Normal 96" xfId="654" xr:uid="{00000000-0005-0000-0000-0000BB020000}"/>
    <cellStyle name="Normal 97" xfId="655" xr:uid="{00000000-0005-0000-0000-0000BC020000}"/>
    <cellStyle name="Normal 98" xfId="656" xr:uid="{00000000-0005-0000-0000-0000BD020000}"/>
    <cellStyle name="Normal 99" xfId="657" xr:uid="{00000000-0005-0000-0000-0000BE020000}"/>
    <cellStyle name="Normal_TAB3-29" xfId="544" xr:uid="{00000000-0005-0000-0000-000048020000}"/>
    <cellStyle name="Normal_TAB3-4 2" xfId="545" xr:uid="{00000000-0005-0000-0000-00004902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28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23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18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externalLink" Target="externalLinks/externalLink13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1.xml"/><Relationship Id="rId95" Type="http://schemas.openxmlformats.org/officeDocument/2006/relationships/externalLink" Target="externalLinks/externalLink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24.xml"/><Relationship Id="rId118" Type="http://schemas.openxmlformats.org/officeDocument/2006/relationships/theme" Target="theme/theme1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14.xml"/><Relationship Id="rId108" Type="http://schemas.openxmlformats.org/officeDocument/2006/relationships/externalLink" Target="externalLinks/externalLink1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externalLink" Target="externalLinks/externalLink2.xml"/><Relationship Id="rId96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25.xml"/><Relationship Id="rId119" Type="http://schemas.openxmlformats.org/officeDocument/2006/relationships/styles" Target="styles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20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8.xml"/><Relationship Id="rId104" Type="http://schemas.openxmlformats.org/officeDocument/2006/relationships/externalLink" Target="externalLinks/externalLink15.xml"/><Relationship Id="rId12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externalLink" Target="externalLinks/externalLink21.xml"/><Relationship Id="rId115" Type="http://schemas.openxmlformats.org/officeDocument/2006/relationships/externalLink" Target="externalLinks/externalLink2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11.xml"/><Relationship Id="rId105" Type="http://schemas.openxmlformats.org/officeDocument/2006/relationships/externalLink" Target="externalLinks/externalLink1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4.xml"/><Relationship Id="rId98" Type="http://schemas.openxmlformats.org/officeDocument/2006/relationships/externalLink" Target="externalLinks/externalLink9.xml"/><Relationship Id="rId121" Type="http://schemas.openxmlformats.org/officeDocument/2006/relationships/calcChain" Target="calcChain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externalLink" Target="externalLinks/externalLink2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externalLink" Target="externalLinks/externalLink22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1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externalLink" Target="externalLinks/externalLink5.xml"/><Relationship Id="rId99" Type="http://schemas.openxmlformats.org/officeDocument/2006/relationships/externalLink" Target="externalLinks/externalLink10.xml"/><Relationship Id="rId101" Type="http://schemas.openxmlformats.org/officeDocument/2006/relationships/externalLink" Target="externalLinks/externalLink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5</xdr:row>
      <xdr:rowOff>0</xdr:rowOff>
    </xdr:from>
    <xdr:to>
      <xdr:col>7</xdr:col>
      <xdr:colOff>76200</xdr:colOff>
      <xdr:row>5</xdr:row>
      <xdr:rowOff>190500</xdr:rowOff>
    </xdr:to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>
          <a:spLocks noChangeArrowheads="1"/>
        </xdr:cNvSpPr>
      </xdr:nvSpPr>
      <xdr:spPr>
        <a:xfrm>
          <a:off x="7038975" y="847725"/>
          <a:ext cx="76200" cy="1905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514350</xdr:colOff>
      <xdr:row>4</xdr:row>
      <xdr:rowOff>0</xdr:rowOff>
    </xdr:from>
    <xdr:to>
      <xdr:col>8</xdr:col>
      <xdr:colOff>590550</xdr:colOff>
      <xdr:row>5</xdr:row>
      <xdr:rowOff>123825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>
          <a:spLocks noChangeArrowheads="1"/>
        </xdr:cNvSpPr>
      </xdr:nvSpPr>
      <xdr:spPr>
        <a:xfrm>
          <a:off x="6410325" y="752475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76200</xdr:colOff>
      <xdr:row>5</xdr:row>
      <xdr:rowOff>123825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 txBox="1">
          <a:spLocks noChangeArrowheads="1"/>
        </xdr:cNvSpPr>
      </xdr:nvSpPr>
      <xdr:spPr>
        <a:xfrm>
          <a:off x="5895975" y="752475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76200</xdr:colOff>
      <xdr:row>6</xdr:row>
      <xdr:rowOff>0</xdr:rowOff>
    </xdr:to>
    <xdr:sp macro="" textlink="">
      <xdr:nvSpPr>
        <xdr:cNvPr id="4" name="Text Box 8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 txBox="1">
          <a:spLocks noChangeArrowheads="1"/>
        </xdr:cNvSpPr>
      </xdr:nvSpPr>
      <xdr:spPr>
        <a:xfrm>
          <a:off x="3857625" y="800100"/>
          <a:ext cx="76200" cy="1905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514350</xdr:colOff>
      <xdr:row>5</xdr:row>
      <xdr:rowOff>0</xdr:rowOff>
    </xdr:from>
    <xdr:to>
      <xdr:col>8</xdr:col>
      <xdr:colOff>590550</xdr:colOff>
      <xdr:row>5</xdr:row>
      <xdr:rowOff>171450</xdr:rowOff>
    </xdr:to>
    <xdr:sp macro="" textlink="">
      <xdr:nvSpPr>
        <xdr:cNvPr id="5" name="Text Box 10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 txBox="1">
          <a:spLocks noChangeArrowheads="1"/>
        </xdr:cNvSpPr>
      </xdr:nvSpPr>
      <xdr:spPr>
        <a:xfrm>
          <a:off x="6410325" y="800100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76200</xdr:colOff>
      <xdr:row>5</xdr:row>
      <xdr:rowOff>171450</xdr:rowOff>
    </xdr:to>
    <xdr:sp macro="" textlink="">
      <xdr:nvSpPr>
        <xdr:cNvPr id="6" name="Text Box 12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 txBox="1">
          <a:spLocks noChangeArrowheads="1"/>
        </xdr:cNvSpPr>
      </xdr:nvSpPr>
      <xdr:spPr>
        <a:xfrm>
          <a:off x="5895975" y="800100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514350</xdr:colOff>
      <xdr:row>7</xdr:row>
      <xdr:rowOff>0</xdr:rowOff>
    </xdr:from>
    <xdr:to>
      <xdr:col>9</xdr:col>
      <xdr:colOff>28575</xdr:colOff>
      <xdr:row>8</xdr:row>
      <xdr:rowOff>123825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>
          <a:spLocks noChangeArrowheads="1"/>
        </xdr:cNvSpPr>
      </xdr:nvSpPr>
      <xdr:spPr>
        <a:xfrm>
          <a:off x="5800725" y="1205230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0</xdr:colOff>
      <xdr:row>7</xdr:row>
      <xdr:rowOff>0</xdr:rowOff>
    </xdr:from>
    <xdr:to>
      <xdr:col>8</xdr:col>
      <xdr:colOff>76200</xdr:colOff>
      <xdr:row>8</xdr:row>
      <xdr:rowOff>123825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>
          <a:spLocks noChangeArrowheads="1"/>
        </xdr:cNvSpPr>
      </xdr:nvSpPr>
      <xdr:spPr>
        <a:xfrm>
          <a:off x="5286375" y="1205230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76200</xdr:colOff>
      <xdr:row>9</xdr:row>
      <xdr:rowOff>0</xdr:rowOff>
    </xdr:to>
    <xdr:sp macro="" textlink="">
      <xdr:nvSpPr>
        <xdr:cNvPr id="4" name="Text Box 8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 txBox="1">
          <a:spLocks noChangeArrowheads="1"/>
        </xdr:cNvSpPr>
      </xdr:nvSpPr>
      <xdr:spPr>
        <a:xfrm>
          <a:off x="4162425" y="1252855"/>
          <a:ext cx="76200" cy="1905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514350</xdr:colOff>
      <xdr:row>8</xdr:row>
      <xdr:rowOff>0</xdr:rowOff>
    </xdr:from>
    <xdr:to>
      <xdr:col>9</xdr:col>
      <xdr:colOff>28575</xdr:colOff>
      <xdr:row>8</xdr:row>
      <xdr:rowOff>171450</xdr:rowOff>
    </xdr:to>
    <xdr:sp macro="" textlink="">
      <xdr:nvSpPr>
        <xdr:cNvPr id="5" name="Text Box 10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 txBox="1">
          <a:spLocks noChangeArrowheads="1"/>
        </xdr:cNvSpPr>
      </xdr:nvSpPr>
      <xdr:spPr>
        <a:xfrm>
          <a:off x="5800725" y="1252855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0</xdr:colOff>
      <xdr:row>8</xdr:row>
      <xdr:rowOff>0</xdr:rowOff>
    </xdr:from>
    <xdr:to>
      <xdr:col>8</xdr:col>
      <xdr:colOff>76200</xdr:colOff>
      <xdr:row>8</xdr:row>
      <xdr:rowOff>171450</xdr:rowOff>
    </xdr:to>
    <xdr:sp macro="" textlink="">
      <xdr:nvSpPr>
        <xdr:cNvPr id="6" name="Text Box 12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 txBox="1">
          <a:spLocks noChangeArrowheads="1"/>
        </xdr:cNvSpPr>
      </xdr:nvSpPr>
      <xdr:spPr>
        <a:xfrm>
          <a:off x="5286375" y="1252855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514350</xdr:colOff>
      <xdr:row>93</xdr:row>
      <xdr:rowOff>0</xdr:rowOff>
    </xdr:from>
    <xdr:to>
      <xdr:col>9</xdr:col>
      <xdr:colOff>28575</xdr:colOff>
      <xdr:row>93</xdr:row>
      <xdr:rowOff>171450</xdr:rowOff>
    </xdr:to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 txBox="1">
          <a:spLocks noChangeArrowheads="1"/>
        </xdr:cNvSpPr>
      </xdr:nvSpPr>
      <xdr:spPr>
        <a:xfrm>
          <a:off x="5800725" y="15073630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0</xdr:colOff>
      <xdr:row>93</xdr:row>
      <xdr:rowOff>0</xdr:rowOff>
    </xdr:from>
    <xdr:to>
      <xdr:col>8</xdr:col>
      <xdr:colOff>76200</xdr:colOff>
      <xdr:row>93</xdr:row>
      <xdr:rowOff>171450</xdr:rowOff>
    </xdr:to>
    <xdr:sp macro="" textlink="">
      <xdr:nvSpPr>
        <xdr:cNvPr id="8" name="Text Box 3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SpPr txBox="1">
          <a:spLocks noChangeArrowheads="1"/>
        </xdr:cNvSpPr>
      </xdr:nvSpPr>
      <xdr:spPr>
        <a:xfrm>
          <a:off x="5286375" y="15073630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6</xdr:col>
      <xdr:colOff>0</xdr:colOff>
      <xdr:row>93</xdr:row>
      <xdr:rowOff>0</xdr:rowOff>
    </xdr:from>
    <xdr:to>
      <xdr:col>6</xdr:col>
      <xdr:colOff>76200</xdr:colOff>
      <xdr:row>94</xdr:row>
      <xdr:rowOff>0</xdr:rowOff>
    </xdr:to>
    <xdr:sp macro="" textlink="">
      <xdr:nvSpPr>
        <xdr:cNvPr id="9" name="Text Box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SpPr txBox="1">
          <a:spLocks noChangeArrowheads="1"/>
        </xdr:cNvSpPr>
      </xdr:nvSpPr>
      <xdr:spPr>
        <a:xfrm>
          <a:off x="4162425" y="15073630"/>
          <a:ext cx="76200" cy="1905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514350</xdr:colOff>
      <xdr:row>93</xdr:row>
      <xdr:rowOff>0</xdr:rowOff>
    </xdr:from>
    <xdr:to>
      <xdr:col>9</xdr:col>
      <xdr:colOff>28575</xdr:colOff>
      <xdr:row>93</xdr:row>
      <xdr:rowOff>171450</xdr:rowOff>
    </xdr:to>
    <xdr:sp macro="" textlink="">
      <xdr:nvSpPr>
        <xdr:cNvPr id="10" name="Text Box 10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SpPr txBox="1">
          <a:spLocks noChangeArrowheads="1"/>
        </xdr:cNvSpPr>
      </xdr:nvSpPr>
      <xdr:spPr>
        <a:xfrm>
          <a:off x="5800725" y="15073630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0</xdr:colOff>
      <xdr:row>93</xdr:row>
      <xdr:rowOff>0</xdr:rowOff>
    </xdr:from>
    <xdr:to>
      <xdr:col>8</xdr:col>
      <xdr:colOff>76200</xdr:colOff>
      <xdr:row>93</xdr:row>
      <xdr:rowOff>171450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SpPr txBox="1">
          <a:spLocks noChangeArrowheads="1"/>
        </xdr:cNvSpPr>
      </xdr:nvSpPr>
      <xdr:spPr>
        <a:xfrm>
          <a:off x="5286375" y="15073630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514350</xdr:colOff>
      <xdr:row>93</xdr:row>
      <xdr:rowOff>0</xdr:rowOff>
    </xdr:from>
    <xdr:to>
      <xdr:col>9</xdr:col>
      <xdr:colOff>28575</xdr:colOff>
      <xdr:row>93</xdr:row>
      <xdr:rowOff>171450</xdr:rowOff>
    </xdr:to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SpPr txBox="1">
          <a:spLocks noChangeArrowheads="1"/>
        </xdr:cNvSpPr>
      </xdr:nvSpPr>
      <xdr:spPr>
        <a:xfrm>
          <a:off x="5800725" y="15073630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0</xdr:colOff>
      <xdr:row>93</xdr:row>
      <xdr:rowOff>0</xdr:rowOff>
    </xdr:from>
    <xdr:to>
      <xdr:col>8</xdr:col>
      <xdr:colOff>76200</xdr:colOff>
      <xdr:row>93</xdr:row>
      <xdr:rowOff>171450</xdr:rowOff>
    </xdr:to>
    <xdr:sp macro="" textlink="">
      <xdr:nvSpPr>
        <xdr:cNvPr id="13" name="Text Box 3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SpPr txBox="1">
          <a:spLocks noChangeArrowheads="1"/>
        </xdr:cNvSpPr>
      </xdr:nvSpPr>
      <xdr:spPr>
        <a:xfrm>
          <a:off x="5286375" y="15073630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6</xdr:col>
      <xdr:colOff>0</xdr:colOff>
      <xdr:row>93</xdr:row>
      <xdr:rowOff>0</xdr:rowOff>
    </xdr:from>
    <xdr:to>
      <xdr:col>6</xdr:col>
      <xdr:colOff>76200</xdr:colOff>
      <xdr:row>94</xdr:row>
      <xdr:rowOff>0</xdr:rowOff>
    </xdr:to>
    <xdr:sp macro="" textlink="">
      <xdr:nvSpPr>
        <xdr:cNvPr id="14" name="Text Box 8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SpPr txBox="1">
          <a:spLocks noChangeArrowheads="1"/>
        </xdr:cNvSpPr>
      </xdr:nvSpPr>
      <xdr:spPr>
        <a:xfrm>
          <a:off x="4162425" y="15073630"/>
          <a:ext cx="76200" cy="1905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514350</xdr:colOff>
      <xdr:row>93</xdr:row>
      <xdr:rowOff>0</xdr:rowOff>
    </xdr:from>
    <xdr:to>
      <xdr:col>9</xdr:col>
      <xdr:colOff>28575</xdr:colOff>
      <xdr:row>93</xdr:row>
      <xdr:rowOff>171450</xdr:rowOff>
    </xdr:to>
    <xdr:sp macro="" textlink="">
      <xdr:nvSpPr>
        <xdr:cNvPr id="15" name="Text Box 10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SpPr txBox="1">
          <a:spLocks noChangeArrowheads="1"/>
        </xdr:cNvSpPr>
      </xdr:nvSpPr>
      <xdr:spPr>
        <a:xfrm>
          <a:off x="5800725" y="15073630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0</xdr:colOff>
      <xdr:row>93</xdr:row>
      <xdr:rowOff>0</xdr:rowOff>
    </xdr:from>
    <xdr:to>
      <xdr:col>8</xdr:col>
      <xdr:colOff>76200</xdr:colOff>
      <xdr:row>93</xdr:row>
      <xdr:rowOff>171450</xdr:rowOff>
    </xdr:to>
    <xdr:sp macro="" textlink="">
      <xdr:nvSpPr>
        <xdr:cNvPr id="16" name="Text Box 12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SpPr txBox="1">
          <a:spLocks noChangeArrowheads="1"/>
        </xdr:cNvSpPr>
      </xdr:nvSpPr>
      <xdr:spPr>
        <a:xfrm>
          <a:off x="5286375" y="15073630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514350</xdr:colOff>
      <xdr:row>77</xdr:row>
      <xdr:rowOff>0</xdr:rowOff>
    </xdr:from>
    <xdr:to>
      <xdr:col>9</xdr:col>
      <xdr:colOff>28575</xdr:colOff>
      <xdr:row>78</xdr:row>
      <xdr:rowOff>123825</xdr:rowOff>
    </xdr:to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SpPr txBox="1">
          <a:spLocks noChangeArrowheads="1"/>
        </xdr:cNvSpPr>
      </xdr:nvSpPr>
      <xdr:spPr>
        <a:xfrm>
          <a:off x="5800725" y="12353290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0</xdr:colOff>
      <xdr:row>77</xdr:row>
      <xdr:rowOff>0</xdr:rowOff>
    </xdr:from>
    <xdr:to>
      <xdr:col>8</xdr:col>
      <xdr:colOff>76200</xdr:colOff>
      <xdr:row>78</xdr:row>
      <xdr:rowOff>123825</xdr:rowOff>
    </xdr:to>
    <xdr:sp macro="" textlink="">
      <xdr:nvSpPr>
        <xdr:cNvPr id="18" name="Text Box 3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SpPr txBox="1">
          <a:spLocks noChangeArrowheads="1"/>
        </xdr:cNvSpPr>
      </xdr:nvSpPr>
      <xdr:spPr>
        <a:xfrm>
          <a:off x="5286375" y="12353290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6</xdr:col>
      <xdr:colOff>0</xdr:colOff>
      <xdr:row>78</xdr:row>
      <xdr:rowOff>0</xdr:rowOff>
    </xdr:from>
    <xdr:to>
      <xdr:col>6</xdr:col>
      <xdr:colOff>76200</xdr:colOff>
      <xdr:row>79</xdr:row>
      <xdr:rowOff>0</xdr:rowOff>
    </xdr:to>
    <xdr:sp macro="" textlink="">
      <xdr:nvSpPr>
        <xdr:cNvPr id="19" name="Text Box 8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SpPr txBox="1">
          <a:spLocks noChangeArrowheads="1"/>
        </xdr:cNvSpPr>
      </xdr:nvSpPr>
      <xdr:spPr>
        <a:xfrm>
          <a:off x="4162425" y="12400915"/>
          <a:ext cx="76200" cy="1905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514350</xdr:colOff>
      <xdr:row>78</xdr:row>
      <xdr:rowOff>0</xdr:rowOff>
    </xdr:from>
    <xdr:to>
      <xdr:col>9</xdr:col>
      <xdr:colOff>28575</xdr:colOff>
      <xdr:row>78</xdr:row>
      <xdr:rowOff>171450</xdr:rowOff>
    </xdr:to>
    <xdr:sp macro="" textlink="">
      <xdr:nvSpPr>
        <xdr:cNvPr id="20" name="Text Box 10">
          <a:extLst>
            <a:ext uri="{FF2B5EF4-FFF2-40B4-BE49-F238E27FC236}">
              <a16:creationId xmlns:a16="http://schemas.microsoft.com/office/drawing/2014/main" id="{00000000-0008-0000-0D00-000014000000}"/>
            </a:ext>
          </a:extLst>
        </xdr:cNvPr>
        <xdr:cNvSpPr txBox="1">
          <a:spLocks noChangeArrowheads="1"/>
        </xdr:cNvSpPr>
      </xdr:nvSpPr>
      <xdr:spPr>
        <a:xfrm>
          <a:off x="5800725" y="12400915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0</xdr:colOff>
      <xdr:row>78</xdr:row>
      <xdr:rowOff>0</xdr:rowOff>
    </xdr:from>
    <xdr:to>
      <xdr:col>8</xdr:col>
      <xdr:colOff>76200</xdr:colOff>
      <xdr:row>78</xdr:row>
      <xdr:rowOff>171450</xdr:rowOff>
    </xdr:to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SpPr txBox="1">
          <a:spLocks noChangeArrowheads="1"/>
        </xdr:cNvSpPr>
      </xdr:nvSpPr>
      <xdr:spPr>
        <a:xfrm>
          <a:off x="5286375" y="12400915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514350</xdr:colOff>
      <xdr:row>77</xdr:row>
      <xdr:rowOff>0</xdr:rowOff>
    </xdr:from>
    <xdr:to>
      <xdr:col>9</xdr:col>
      <xdr:colOff>28575</xdr:colOff>
      <xdr:row>78</xdr:row>
      <xdr:rowOff>123825</xdr:rowOff>
    </xdr:to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SpPr txBox="1">
          <a:spLocks noChangeArrowheads="1"/>
        </xdr:cNvSpPr>
      </xdr:nvSpPr>
      <xdr:spPr>
        <a:xfrm>
          <a:off x="5800725" y="12353290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0</xdr:colOff>
      <xdr:row>77</xdr:row>
      <xdr:rowOff>0</xdr:rowOff>
    </xdr:from>
    <xdr:to>
      <xdr:col>8</xdr:col>
      <xdr:colOff>76200</xdr:colOff>
      <xdr:row>78</xdr:row>
      <xdr:rowOff>123825</xdr:rowOff>
    </xdr:to>
    <xdr:sp macro="" textlink="">
      <xdr:nvSpPr>
        <xdr:cNvPr id="23" name="Text Box 3">
          <a:extLst>
            <a:ext uri="{FF2B5EF4-FFF2-40B4-BE49-F238E27FC236}">
              <a16:creationId xmlns:a16="http://schemas.microsoft.com/office/drawing/2014/main" id="{00000000-0008-0000-0D00-000017000000}"/>
            </a:ext>
          </a:extLst>
        </xdr:cNvPr>
        <xdr:cNvSpPr txBox="1">
          <a:spLocks noChangeArrowheads="1"/>
        </xdr:cNvSpPr>
      </xdr:nvSpPr>
      <xdr:spPr>
        <a:xfrm>
          <a:off x="5286375" y="12353290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6</xdr:col>
      <xdr:colOff>0</xdr:colOff>
      <xdr:row>78</xdr:row>
      <xdr:rowOff>0</xdr:rowOff>
    </xdr:from>
    <xdr:to>
      <xdr:col>6</xdr:col>
      <xdr:colOff>76200</xdr:colOff>
      <xdr:row>79</xdr:row>
      <xdr:rowOff>0</xdr:rowOff>
    </xdr:to>
    <xdr:sp macro="" textlink="">
      <xdr:nvSpPr>
        <xdr:cNvPr id="24" name="Text Box 8">
          <a:extLst>
            <a:ext uri="{FF2B5EF4-FFF2-40B4-BE49-F238E27FC236}">
              <a16:creationId xmlns:a16="http://schemas.microsoft.com/office/drawing/2014/main" id="{00000000-0008-0000-0D00-000018000000}"/>
            </a:ext>
          </a:extLst>
        </xdr:cNvPr>
        <xdr:cNvSpPr txBox="1">
          <a:spLocks noChangeArrowheads="1"/>
        </xdr:cNvSpPr>
      </xdr:nvSpPr>
      <xdr:spPr>
        <a:xfrm>
          <a:off x="4162425" y="12400915"/>
          <a:ext cx="76200" cy="1905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514350</xdr:colOff>
      <xdr:row>78</xdr:row>
      <xdr:rowOff>0</xdr:rowOff>
    </xdr:from>
    <xdr:to>
      <xdr:col>9</xdr:col>
      <xdr:colOff>28575</xdr:colOff>
      <xdr:row>78</xdr:row>
      <xdr:rowOff>171450</xdr:rowOff>
    </xdr:to>
    <xdr:sp macro="" textlink="">
      <xdr:nvSpPr>
        <xdr:cNvPr id="25" name="Text Box 10">
          <a:extLst>
            <a:ext uri="{FF2B5EF4-FFF2-40B4-BE49-F238E27FC236}">
              <a16:creationId xmlns:a16="http://schemas.microsoft.com/office/drawing/2014/main" id="{00000000-0008-0000-0D00-000019000000}"/>
            </a:ext>
          </a:extLst>
        </xdr:cNvPr>
        <xdr:cNvSpPr txBox="1">
          <a:spLocks noChangeArrowheads="1"/>
        </xdr:cNvSpPr>
      </xdr:nvSpPr>
      <xdr:spPr>
        <a:xfrm>
          <a:off x="5800725" y="12400915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0</xdr:colOff>
      <xdr:row>78</xdr:row>
      <xdr:rowOff>0</xdr:rowOff>
    </xdr:from>
    <xdr:to>
      <xdr:col>8</xdr:col>
      <xdr:colOff>76200</xdr:colOff>
      <xdr:row>78</xdr:row>
      <xdr:rowOff>171450</xdr:rowOff>
    </xdr:to>
    <xdr:sp macro="" textlink="">
      <xdr:nvSpPr>
        <xdr:cNvPr id="26" name="Text Box 12">
          <a:extLst>
            <a:ext uri="{FF2B5EF4-FFF2-40B4-BE49-F238E27FC236}">
              <a16:creationId xmlns:a16="http://schemas.microsoft.com/office/drawing/2014/main" id="{00000000-0008-0000-0D00-00001A000000}"/>
            </a:ext>
          </a:extLst>
        </xdr:cNvPr>
        <xdr:cNvSpPr txBox="1">
          <a:spLocks noChangeArrowheads="1"/>
        </xdr:cNvSpPr>
      </xdr:nvSpPr>
      <xdr:spPr>
        <a:xfrm>
          <a:off x="5286375" y="12400915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5</xdr:row>
      <xdr:rowOff>0</xdr:rowOff>
    </xdr:from>
    <xdr:to>
      <xdr:col>11</xdr:col>
      <xdr:colOff>76200</xdr:colOff>
      <xdr:row>5</xdr:row>
      <xdr:rowOff>190500</xdr:rowOff>
    </xdr:to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>
        <a:xfrm>
          <a:off x="7629525" y="809625"/>
          <a:ext cx="76200" cy="1905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5</xdr:row>
      <xdr:rowOff>0</xdr:rowOff>
    </xdr:from>
    <xdr:to>
      <xdr:col>9</xdr:col>
      <xdr:colOff>76200</xdr:colOff>
      <xdr:row>5</xdr:row>
      <xdr:rowOff>190500</xdr:rowOff>
    </xdr:to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>
        <a:xfrm>
          <a:off x="7962900" y="876300"/>
          <a:ext cx="76200" cy="1905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514350</xdr:colOff>
      <xdr:row>4</xdr:row>
      <xdr:rowOff>0</xdr:rowOff>
    </xdr:from>
    <xdr:to>
      <xdr:col>8</xdr:col>
      <xdr:colOff>590550</xdr:colOff>
      <xdr:row>5</xdr:row>
      <xdr:rowOff>123825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337EC111-E558-4DAC-8CF1-926AC368E93E}"/>
            </a:ext>
          </a:extLst>
        </xdr:cNvPr>
        <xdr:cNvSpPr txBox="1">
          <a:spLocks noChangeArrowheads="1"/>
        </xdr:cNvSpPr>
      </xdr:nvSpPr>
      <xdr:spPr>
        <a:xfrm>
          <a:off x="6010275" y="695325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76200</xdr:colOff>
      <xdr:row>5</xdr:row>
      <xdr:rowOff>123825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8ED3AF50-C356-4F5B-B3C5-34FA8F6C564C}"/>
            </a:ext>
          </a:extLst>
        </xdr:cNvPr>
        <xdr:cNvSpPr txBox="1">
          <a:spLocks noChangeArrowheads="1"/>
        </xdr:cNvSpPr>
      </xdr:nvSpPr>
      <xdr:spPr>
        <a:xfrm>
          <a:off x="5495925" y="695325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76200</xdr:colOff>
      <xdr:row>6</xdr:row>
      <xdr:rowOff>0</xdr:rowOff>
    </xdr:to>
    <xdr:sp macro="" textlink="">
      <xdr:nvSpPr>
        <xdr:cNvPr id="4" name="Text Box 8">
          <a:extLst>
            <a:ext uri="{FF2B5EF4-FFF2-40B4-BE49-F238E27FC236}">
              <a16:creationId xmlns:a16="http://schemas.microsoft.com/office/drawing/2014/main" id="{860DF4C9-ACAA-4322-9651-0131C7BFE50B}"/>
            </a:ext>
          </a:extLst>
        </xdr:cNvPr>
        <xdr:cNvSpPr txBox="1">
          <a:spLocks noChangeArrowheads="1"/>
        </xdr:cNvSpPr>
      </xdr:nvSpPr>
      <xdr:spPr>
        <a:xfrm>
          <a:off x="3962400" y="742950"/>
          <a:ext cx="76200" cy="1905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514350</xdr:colOff>
      <xdr:row>5</xdr:row>
      <xdr:rowOff>0</xdr:rowOff>
    </xdr:from>
    <xdr:to>
      <xdr:col>8</xdr:col>
      <xdr:colOff>590550</xdr:colOff>
      <xdr:row>5</xdr:row>
      <xdr:rowOff>171450</xdr:rowOff>
    </xdr:to>
    <xdr:sp macro="" textlink="">
      <xdr:nvSpPr>
        <xdr:cNvPr id="5" name="Text Box 10">
          <a:extLst>
            <a:ext uri="{FF2B5EF4-FFF2-40B4-BE49-F238E27FC236}">
              <a16:creationId xmlns:a16="http://schemas.microsoft.com/office/drawing/2014/main" id="{550CAADC-AE9D-4D77-9666-018D6A3730AF}"/>
            </a:ext>
          </a:extLst>
        </xdr:cNvPr>
        <xdr:cNvSpPr txBox="1">
          <a:spLocks noChangeArrowheads="1"/>
        </xdr:cNvSpPr>
      </xdr:nvSpPr>
      <xdr:spPr>
        <a:xfrm>
          <a:off x="6010275" y="742950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76200</xdr:colOff>
      <xdr:row>5</xdr:row>
      <xdr:rowOff>171450</xdr:rowOff>
    </xdr:to>
    <xdr:sp macro="" textlink="">
      <xdr:nvSpPr>
        <xdr:cNvPr id="6" name="Text Box 12">
          <a:extLst>
            <a:ext uri="{FF2B5EF4-FFF2-40B4-BE49-F238E27FC236}">
              <a16:creationId xmlns:a16="http://schemas.microsoft.com/office/drawing/2014/main" id="{B69172A0-558F-433B-AB75-7F521F3E349E}"/>
            </a:ext>
          </a:extLst>
        </xdr:cNvPr>
        <xdr:cNvSpPr txBox="1">
          <a:spLocks noChangeArrowheads="1"/>
        </xdr:cNvSpPr>
      </xdr:nvSpPr>
      <xdr:spPr>
        <a:xfrm>
          <a:off x="5495925" y="742950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514350</xdr:colOff>
      <xdr:row>5</xdr:row>
      <xdr:rowOff>0</xdr:rowOff>
    </xdr:from>
    <xdr:to>
      <xdr:col>8</xdr:col>
      <xdr:colOff>590550</xdr:colOff>
      <xdr:row>6</xdr:row>
      <xdr:rowOff>123825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EBCD98CF-ED69-4685-AFC4-5E1B94E88CB1}"/>
            </a:ext>
          </a:extLst>
        </xdr:cNvPr>
        <xdr:cNvSpPr txBox="1">
          <a:spLocks noChangeArrowheads="1"/>
        </xdr:cNvSpPr>
      </xdr:nvSpPr>
      <xdr:spPr>
        <a:xfrm>
          <a:off x="6010275" y="695325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76200</xdr:colOff>
      <xdr:row>6</xdr:row>
      <xdr:rowOff>123825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386F609E-9913-4116-8F1F-F4EA85E37BE2}"/>
            </a:ext>
          </a:extLst>
        </xdr:cNvPr>
        <xdr:cNvSpPr txBox="1">
          <a:spLocks noChangeArrowheads="1"/>
        </xdr:cNvSpPr>
      </xdr:nvSpPr>
      <xdr:spPr>
        <a:xfrm>
          <a:off x="5495925" y="695325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6</xdr:col>
      <xdr:colOff>0</xdr:colOff>
      <xdr:row>6</xdr:row>
      <xdr:rowOff>0</xdr:rowOff>
    </xdr:from>
    <xdr:to>
      <xdr:col>6</xdr:col>
      <xdr:colOff>76200</xdr:colOff>
      <xdr:row>7</xdr:row>
      <xdr:rowOff>0</xdr:rowOff>
    </xdr:to>
    <xdr:sp macro="" textlink="">
      <xdr:nvSpPr>
        <xdr:cNvPr id="4" name="Text Box 8">
          <a:extLst>
            <a:ext uri="{FF2B5EF4-FFF2-40B4-BE49-F238E27FC236}">
              <a16:creationId xmlns:a16="http://schemas.microsoft.com/office/drawing/2014/main" id="{0BE15C86-F218-4FDA-BB8A-4D39A813280A}"/>
            </a:ext>
          </a:extLst>
        </xdr:cNvPr>
        <xdr:cNvSpPr txBox="1">
          <a:spLocks noChangeArrowheads="1"/>
        </xdr:cNvSpPr>
      </xdr:nvSpPr>
      <xdr:spPr>
        <a:xfrm>
          <a:off x="3962400" y="742950"/>
          <a:ext cx="76200" cy="1905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514350</xdr:colOff>
      <xdr:row>6</xdr:row>
      <xdr:rowOff>0</xdr:rowOff>
    </xdr:from>
    <xdr:to>
      <xdr:col>8</xdr:col>
      <xdr:colOff>590550</xdr:colOff>
      <xdr:row>6</xdr:row>
      <xdr:rowOff>171450</xdr:rowOff>
    </xdr:to>
    <xdr:sp macro="" textlink="">
      <xdr:nvSpPr>
        <xdr:cNvPr id="5" name="Text Box 10">
          <a:extLst>
            <a:ext uri="{FF2B5EF4-FFF2-40B4-BE49-F238E27FC236}">
              <a16:creationId xmlns:a16="http://schemas.microsoft.com/office/drawing/2014/main" id="{1E5CECA9-6AA0-48C6-AE6C-EAD54209798B}"/>
            </a:ext>
          </a:extLst>
        </xdr:cNvPr>
        <xdr:cNvSpPr txBox="1">
          <a:spLocks noChangeArrowheads="1"/>
        </xdr:cNvSpPr>
      </xdr:nvSpPr>
      <xdr:spPr>
        <a:xfrm>
          <a:off x="6010275" y="742950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0</xdr:colOff>
      <xdr:row>6</xdr:row>
      <xdr:rowOff>0</xdr:rowOff>
    </xdr:from>
    <xdr:to>
      <xdr:col>8</xdr:col>
      <xdr:colOff>76200</xdr:colOff>
      <xdr:row>6</xdr:row>
      <xdr:rowOff>171450</xdr:rowOff>
    </xdr:to>
    <xdr:sp macro="" textlink="">
      <xdr:nvSpPr>
        <xdr:cNvPr id="6" name="Text Box 12">
          <a:extLst>
            <a:ext uri="{FF2B5EF4-FFF2-40B4-BE49-F238E27FC236}">
              <a16:creationId xmlns:a16="http://schemas.microsoft.com/office/drawing/2014/main" id="{3A1476FF-B113-49C7-9A3C-94DBB1AC7455}"/>
            </a:ext>
          </a:extLst>
        </xdr:cNvPr>
        <xdr:cNvSpPr txBox="1">
          <a:spLocks noChangeArrowheads="1"/>
        </xdr:cNvSpPr>
      </xdr:nvSpPr>
      <xdr:spPr>
        <a:xfrm>
          <a:off x="5495925" y="742950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514350</xdr:colOff>
      <xdr:row>5</xdr:row>
      <xdr:rowOff>0</xdr:rowOff>
    </xdr:from>
    <xdr:to>
      <xdr:col>8</xdr:col>
      <xdr:colOff>590550</xdr:colOff>
      <xdr:row>6</xdr:row>
      <xdr:rowOff>123825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B819C507-5F48-456B-942B-53CAB728C73F}"/>
            </a:ext>
          </a:extLst>
        </xdr:cNvPr>
        <xdr:cNvSpPr txBox="1">
          <a:spLocks noChangeArrowheads="1"/>
        </xdr:cNvSpPr>
      </xdr:nvSpPr>
      <xdr:spPr>
        <a:xfrm>
          <a:off x="6105525" y="695325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76200</xdr:colOff>
      <xdr:row>6</xdr:row>
      <xdr:rowOff>123825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FAF8B3A9-FE31-4C65-BDB3-89847D059B28}"/>
            </a:ext>
          </a:extLst>
        </xdr:cNvPr>
        <xdr:cNvSpPr txBox="1">
          <a:spLocks noChangeArrowheads="1"/>
        </xdr:cNvSpPr>
      </xdr:nvSpPr>
      <xdr:spPr>
        <a:xfrm>
          <a:off x="5591175" y="695325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6</xdr:col>
      <xdr:colOff>0</xdr:colOff>
      <xdr:row>6</xdr:row>
      <xdr:rowOff>0</xdr:rowOff>
    </xdr:from>
    <xdr:to>
      <xdr:col>6</xdr:col>
      <xdr:colOff>76200</xdr:colOff>
      <xdr:row>7</xdr:row>
      <xdr:rowOff>0</xdr:rowOff>
    </xdr:to>
    <xdr:sp macro="" textlink="">
      <xdr:nvSpPr>
        <xdr:cNvPr id="4" name="Text Box 8">
          <a:extLst>
            <a:ext uri="{FF2B5EF4-FFF2-40B4-BE49-F238E27FC236}">
              <a16:creationId xmlns:a16="http://schemas.microsoft.com/office/drawing/2014/main" id="{4F157287-D428-4CC4-A17E-B97205555312}"/>
            </a:ext>
          </a:extLst>
        </xdr:cNvPr>
        <xdr:cNvSpPr txBox="1">
          <a:spLocks noChangeArrowheads="1"/>
        </xdr:cNvSpPr>
      </xdr:nvSpPr>
      <xdr:spPr>
        <a:xfrm>
          <a:off x="4057650" y="742950"/>
          <a:ext cx="76200" cy="1905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514350</xdr:colOff>
      <xdr:row>6</xdr:row>
      <xdr:rowOff>0</xdr:rowOff>
    </xdr:from>
    <xdr:to>
      <xdr:col>8</xdr:col>
      <xdr:colOff>590550</xdr:colOff>
      <xdr:row>6</xdr:row>
      <xdr:rowOff>171450</xdr:rowOff>
    </xdr:to>
    <xdr:sp macro="" textlink="">
      <xdr:nvSpPr>
        <xdr:cNvPr id="5" name="Text Box 10">
          <a:extLst>
            <a:ext uri="{FF2B5EF4-FFF2-40B4-BE49-F238E27FC236}">
              <a16:creationId xmlns:a16="http://schemas.microsoft.com/office/drawing/2014/main" id="{8959071D-E03D-40D2-892A-1B0B861FEAB2}"/>
            </a:ext>
          </a:extLst>
        </xdr:cNvPr>
        <xdr:cNvSpPr txBox="1">
          <a:spLocks noChangeArrowheads="1"/>
        </xdr:cNvSpPr>
      </xdr:nvSpPr>
      <xdr:spPr>
        <a:xfrm>
          <a:off x="6105525" y="742950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0</xdr:colOff>
      <xdr:row>6</xdr:row>
      <xdr:rowOff>0</xdr:rowOff>
    </xdr:from>
    <xdr:to>
      <xdr:col>8</xdr:col>
      <xdr:colOff>76200</xdr:colOff>
      <xdr:row>6</xdr:row>
      <xdr:rowOff>171450</xdr:rowOff>
    </xdr:to>
    <xdr:sp macro="" textlink="">
      <xdr:nvSpPr>
        <xdr:cNvPr id="6" name="Text Box 12">
          <a:extLst>
            <a:ext uri="{FF2B5EF4-FFF2-40B4-BE49-F238E27FC236}">
              <a16:creationId xmlns:a16="http://schemas.microsoft.com/office/drawing/2014/main" id="{F6E11CBF-5F7D-4863-8D8F-6AE790568050}"/>
            </a:ext>
          </a:extLst>
        </xdr:cNvPr>
        <xdr:cNvSpPr txBox="1">
          <a:spLocks noChangeArrowheads="1"/>
        </xdr:cNvSpPr>
      </xdr:nvSpPr>
      <xdr:spPr>
        <a:xfrm>
          <a:off x="5591175" y="742950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514350</xdr:colOff>
      <xdr:row>5</xdr:row>
      <xdr:rowOff>0</xdr:rowOff>
    </xdr:from>
    <xdr:to>
      <xdr:col>8</xdr:col>
      <xdr:colOff>590550</xdr:colOff>
      <xdr:row>6</xdr:row>
      <xdr:rowOff>123825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DCD7ED7B-71BE-4F02-950C-D6EAFD1B5C26}"/>
            </a:ext>
          </a:extLst>
        </xdr:cNvPr>
        <xdr:cNvSpPr txBox="1">
          <a:spLocks noChangeArrowheads="1"/>
        </xdr:cNvSpPr>
      </xdr:nvSpPr>
      <xdr:spPr>
        <a:xfrm>
          <a:off x="6010275" y="695325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76200</xdr:colOff>
      <xdr:row>6</xdr:row>
      <xdr:rowOff>123825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894B70D2-5DCC-4510-B521-1BC2A10B3185}"/>
            </a:ext>
          </a:extLst>
        </xdr:cNvPr>
        <xdr:cNvSpPr txBox="1">
          <a:spLocks noChangeArrowheads="1"/>
        </xdr:cNvSpPr>
      </xdr:nvSpPr>
      <xdr:spPr>
        <a:xfrm>
          <a:off x="5495925" y="695325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6</xdr:col>
      <xdr:colOff>0</xdr:colOff>
      <xdr:row>6</xdr:row>
      <xdr:rowOff>0</xdr:rowOff>
    </xdr:from>
    <xdr:to>
      <xdr:col>6</xdr:col>
      <xdr:colOff>76200</xdr:colOff>
      <xdr:row>7</xdr:row>
      <xdr:rowOff>0</xdr:rowOff>
    </xdr:to>
    <xdr:sp macro="" textlink="">
      <xdr:nvSpPr>
        <xdr:cNvPr id="4" name="Text Box 8">
          <a:extLst>
            <a:ext uri="{FF2B5EF4-FFF2-40B4-BE49-F238E27FC236}">
              <a16:creationId xmlns:a16="http://schemas.microsoft.com/office/drawing/2014/main" id="{0EFF1B4E-D3F9-478C-8137-1922D4FD9121}"/>
            </a:ext>
          </a:extLst>
        </xdr:cNvPr>
        <xdr:cNvSpPr txBox="1">
          <a:spLocks noChangeArrowheads="1"/>
        </xdr:cNvSpPr>
      </xdr:nvSpPr>
      <xdr:spPr>
        <a:xfrm>
          <a:off x="3962400" y="742950"/>
          <a:ext cx="76200" cy="1905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514350</xdr:colOff>
      <xdr:row>6</xdr:row>
      <xdr:rowOff>0</xdr:rowOff>
    </xdr:from>
    <xdr:to>
      <xdr:col>8</xdr:col>
      <xdr:colOff>590550</xdr:colOff>
      <xdr:row>6</xdr:row>
      <xdr:rowOff>171450</xdr:rowOff>
    </xdr:to>
    <xdr:sp macro="" textlink="">
      <xdr:nvSpPr>
        <xdr:cNvPr id="5" name="Text Box 10">
          <a:extLst>
            <a:ext uri="{FF2B5EF4-FFF2-40B4-BE49-F238E27FC236}">
              <a16:creationId xmlns:a16="http://schemas.microsoft.com/office/drawing/2014/main" id="{D6F414F4-90E9-4509-AAEE-1108C60C5BEC}"/>
            </a:ext>
          </a:extLst>
        </xdr:cNvPr>
        <xdr:cNvSpPr txBox="1">
          <a:spLocks noChangeArrowheads="1"/>
        </xdr:cNvSpPr>
      </xdr:nvSpPr>
      <xdr:spPr>
        <a:xfrm>
          <a:off x="6010275" y="742950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0</xdr:colOff>
      <xdr:row>6</xdr:row>
      <xdr:rowOff>0</xdr:rowOff>
    </xdr:from>
    <xdr:to>
      <xdr:col>8</xdr:col>
      <xdr:colOff>76200</xdr:colOff>
      <xdr:row>6</xdr:row>
      <xdr:rowOff>171450</xdr:rowOff>
    </xdr:to>
    <xdr:sp macro="" textlink="">
      <xdr:nvSpPr>
        <xdr:cNvPr id="6" name="Text Box 12">
          <a:extLst>
            <a:ext uri="{FF2B5EF4-FFF2-40B4-BE49-F238E27FC236}">
              <a16:creationId xmlns:a16="http://schemas.microsoft.com/office/drawing/2014/main" id="{23F13D21-955E-4535-98A1-48F6EA6F15B2}"/>
            </a:ext>
          </a:extLst>
        </xdr:cNvPr>
        <xdr:cNvSpPr txBox="1">
          <a:spLocks noChangeArrowheads="1"/>
        </xdr:cNvSpPr>
      </xdr:nvSpPr>
      <xdr:spPr>
        <a:xfrm>
          <a:off x="5495925" y="742950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514350</xdr:colOff>
      <xdr:row>5</xdr:row>
      <xdr:rowOff>0</xdr:rowOff>
    </xdr:from>
    <xdr:to>
      <xdr:col>8</xdr:col>
      <xdr:colOff>590550</xdr:colOff>
      <xdr:row>6</xdr:row>
      <xdr:rowOff>123825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6C8FDAD0-2E39-4017-9F59-1323ADE97A9E}"/>
            </a:ext>
          </a:extLst>
        </xdr:cNvPr>
        <xdr:cNvSpPr txBox="1">
          <a:spLocks noChangeArrowheads="1"/>
        </xdr:cNvSpPr>
      </xdr:nvSpPr>
      <xdr:spPr>
        <a:xfrm>
          <a:off x="6086475" y="695325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76200</xdr:colOff>
      <xdr:row>6</xdr:row>
      <xdr:rowOff>123825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88F85AFA-967D-4C6D-BD16-ED59FD41C87C}"/>
            </a:ext>
          </a:extLst>
        </xdr:cNvPr>
        <xdr:cNvSpPr txBox="1">
          <a:spLocks noChangeArrowheads="1"/>
        </xdr:cNvSpPr>
      </xdr:nvSpPr>
      <xdr:spPr>
        <a:xfrm>
          <a:off x="5572125" y="695325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6</xdr:col>
      <xdr:colOff>0</xdr:colOff>
      <xdr:row>6</xdr:row>
      <xdr:rowOff>0</xdr:rowOff>
    </xdr:from>
    <xdr:to>
      <xdr:col>6</xdr:col>
      <xdr:colOff>76200</xdr:colOff>
      <xdr:row>7</xdr:row>
      <xdr:rowOff>0</xdr:rowOff>
    </xdr:to>
    <xdr:sp macro="" textlink="">
      <xdr:nvSpPr>
        <xdr:cNvPr id="4" name="Text Box 8">
          <a:extLst>
            <a:ext uri="{FF2B5EF4-FFF2-40B4-BE49-F238E27FC236}">
              <a16:creationId xmlns:a16="http://schemas.microsoft.com/office/drawing/2014/main" id="{68D3133D-30D1-485E-9E7E-1167B4112BD9}"/>
            </a:ext>
          </a:extLst>
        </xdr:cNvPr>
        <xdr:cNvSpPr txBox="1">
          <a:spLocks noChangeArrowheads="1"/>
        </xdr:cNvSpPr>
      </xdr:nvSpPr>
      <xdr:spPr>
        <a:xfrm>
          <a:off x="4038600" y="742950"/>
          <a:ext cx="76200" cy="1905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514350</xdr:colOff>
      <xdr:row>6</xdr:row>
      <xdr:rowOff>0</xdr:rowOff>
    </xdr:from>
    <xdr:to>
      <xdr:col>8</xdr:col>
      <xdr:colOff>590550</xdr:colOff>
      <xdr:row>6</xdr:row>
      <xdr:rowOff>171450</xdr:rowOff>
    </xdr:to>
    <xdr:sp macro="" textlink="">
      <xdr:nvSpPr>
        <xdr:cNvPr id="5" name="Text Box 10">
          <a:extLst>
            <a:ext uri="{FF2B5EF4-FFF2-40B4-BE49-F238E27FC236}">
              <a16:creationId xmlns:a16="http://schemas.microsoft.com/office/drawing/2014/main" id="{824D74B7-CB71-47AD-ADAC-9C01A011CA0D}"/>
            </a:ext>
          </a:extLst>
        </xdr:cNvPr>
        <xdr:cNvSpPr txBox="1">
          <a:spLocks noChangeArrowheads="1"/>
        </xdr:cNvSpPr>
      </xdr:nvSpPr>
      <xdr:spPr>
        <a:xfrm>
          <a:off x="6086475" y="742950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0</xdr:colOff>
      <xdr:row>6</xdr:row>
      <xdr:rowOff>0</xdr:rowOff>
    </xdr:from>
    <xdr:to>
      <xdr:col>8</xdr:col>
      <xdr:colOff>76200</xdr:colOff>
      <xdr:row>6</xdr:row>
      <xdr:rowOff>171450</xdr:rowOff>
    </xdr:to>
    <xdr:sp macro="" textlink="">
      <xdr:nvSpPr>
        <xdr:cNvPr id="6" name="Text Box 12">
          <a:extLst>
            <a:ext uri="{FF2B5EF4-FFF2-40B4-BE49-F238E27FC236}">
              <a16:creationId xmlns:a16="http://schemas.microsoft.com/office/drawing/2014/main" id="{7B393085-644E-4467-AB03-937E2A79F19D}"/>
            </a:ext>
          </a:extLst>
        </xdr:cNvPr>
        <xdr:cNvSpPr txBox="1">
          <a:spLocks noChangeArrowheads="1"/>
        </xdr:cNvSpPr>
      </xdr:nvSpPr>
      <xdr:spPr>
        <a:xfrm>
          <a:off x="5572125" y="742950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9%20JAnuari%202018\JOHOR%2026.11.2017\FULL%20MALAYSIA-SAS\JOHOR\compile\SAS%20State\compile\SAS%20State\compile\SAS%20State\Users\nurul.iman\Desktop\buku%20sas\Documents%20and%20Settings\nurdiyana\My%20Documents\BPS%202012\Tab4-1--4.18-ne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9%20JAnuari%202018/JOHOR%2026.11.2017/FULL%20MALAYSIA-SAS/Users/nurul.iman/Desktop/buku%20sas/Mastercopy%20Penerbitan%20KDNK%20Negeri%202015/Mastercopy%20Publication%20KDNK%20Negeri%202010-2014/Table%20Publication%20of%20GDP%202013p_100914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9%20JAnuari%202018\JOHOR%2026.11.2017\FULL%20MALAYSIA-SAS\Users\nurul.iman\Desktop\buku%20sas\Mastercopy%20Penerbitan%20KDNK%20Negeri%202015\Mastercopy%20Publication%20KDNK%20Negeri%202010-2014\Table%20Publication%20of%20GDP%202013p_100914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hor\Documents%20and%20Settings\rosnani\Local%20Settings\Temporary%20Internet%20Files\Content.Outlook\NRZDZE5N\Buletin%20Perangkaan%20Sosial,%20Malaysia%202013\Jadual\Jadual\Bab%207-%20Guna%20Tenaga%202013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Johor\Documents%20and%20Settings\rosnani\Local%20Settings\Temporary%20Internet%20Files\Content.Outlook\NRZDZE5N\Buletin%20Perangkaan%20Sosial,%20Malaysia%202013\Jadual\Jadual\Bab%207-%20Guna%20Tenaga%202013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9%20JAnuari%202018\JOHOR%2026.11.2017\FULL%20MALAYSIA-SAS\JOHOR\compile\SAS%20State\compile\SAS%20State\compile\SAS%20State\Documents%20and%20Settings\nurdiyana\My%20Documents\BPS%202012\Tab4-1--4.18-new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9%20JAnuari%202018/JOHOR%2026.11.2017/FULL%20MALAYSIA-SAS/JOHOR/compile/SAS%20State/compile/SAS%20State/compile/SAS%20State/Documents%20and%20Settings/nurdiyana/My%20Documents/BPS%202012/Tab4-1--4.18-new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9%20JAnuari%202018\JOHOR%2026.11.2017\FULL%20MALAYSIA-SAS\JOHOR\compile\SAS%20State\compile\SAS%20State\compile\SAS%20State\Documents%20and%20Settings\nurdiyana\My%20Documents\BPS%202012\Tab4-1--4.18-new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amilah.rahim\Local%20Settings\Temporary%20Internet%20Files\Content.Outlook\J5S9MX0N\Malaysia%20HES%202014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amilah.rahim/Local%20Settings/Temporary%20Internet%20Files/Content.Outlook/J5S9MX0N/Malaysia%20HES%202014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jamilah.rahim\Local%20Settings\Temporary%20Internet%20Files\Content.Outlook\J5S9MX0N\Malaysia%20HES%20201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4DAF542\Tab4-1--4.18-new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amilah.rahim\Local%20Settings\Temporary%20Internet%20Files\Content.Outlook\J5S9MX0N\7.1%20&amp;%207.4_MSI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amilah.rahim/Local%20Settings/Temporary%20Internet%20Files/Content.Outlook/J5S9MX0N/7.1%20&amp;%207.4_MSI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jamilah.rahim\Local%20Settings\Temporary%20Internet%20Files\Content.Outlook\J5S9MX0N\7.1%20&amp;%207.4_MSI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DMINI~1.ICU\AppData\Local\Temp\Rar$DI00.384\Mastercopy%20Penerbitan%20KDNK%20Negeri%202015\Mastercopy%20Publication%20KDNK%20Negeri%202010-2014\Table%20Publication%20of%20GDP%202013p_100914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~1.ICU/AppData/Local/Temp/Rar$DI00.384/Mastercopy%20Penerbitan%20KDNK%20Negeri%202015/Mastercopy%20Publication%20KDNK%20Negeri%202010-2014/Table%20Publication%20of%20GDP%202013p_100914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DMINI~1.ICU\AppData\Local\Temp\Rar$DI00.384\Mastercopy%20Penerbitan%20KDNK%20Negeri%202015\Mastercopy%20Publication%20KDNK%20Negeri%202010-2014\Table%20Publication%20of%20GDP%202013p_100914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orul.aziemah\Desktop\buku%20sas\Users\roziana\AppData\Local\Microsoft\Windows\Temporary%20Internet%20Files\Content.Outlook\OXSTD2JP\Jad.%205.10-5.11-new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orul.aziemah/Desktop/buku%20sas/Users/roziana/AppData/Local/Microsoft/Windows/Temporary%20Internet%20Files/Content.Outlook/OXSTD2JP/Jad.%205.10-5.11-new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norul.aziemah\Desktop\buku%20sas\Users\roziana\AppData\Local\Microsoft\Windows\Temporary%20Internet%20Files\Content.Outlook\OXSTD2JP\Jad.%205.10-5.11-new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6B9C8B\Tab4-1--4.18-new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9%20JAnuari%202018/JOHOR%2026.11.2017/FULL%20MALAYSIA-SAS/JOHOR/compile/SAS%20State/compile/SAS%20State/compile/SAS%20State/Users/nurul.iman/Desktop/buku%20sas/Documents%20and%20Settings/nurdiyana/My%20Documents/BPS%202012/Tab4-1--4.18-new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tk%20email\2013\4-5%20kesihatan\Bab%204%20-%20Kesihatan%202013(TAB%204%201-4%2011)%20hantar%20DOSM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tk%20email/2013/4-5%20kesihatan/Bab%204%20-%20Kesihatan%202013(TAB%204%201-4%2011)%20hantar%20DOS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tk%20email\2013\4-5%20kesihatan\Bab%204%20-%20Kesihatan%202013(TAB%204%201-4%2011)%20hantar%20DOSM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Johor/Documents%20and%20Settings/rosnani/Local%20Settings/Temporary%20Internet%20Files/Content.Outlook/NRZDZE5N/Buletin%20Perangkaan%20Sosial,%20Malaysia%202013/Jadual/Jadual/Bab%207-%20Guna%20Tenaga%202013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9%20JAnuari%202018\JOHOR%2026.11.2017\FULL%20MALAYSIA-SAS\Users\nurul.iman\Desktop\buku%20sas\Mastercopy%20Penerbitan%20KDNK%20Negeri%202015\Mastercopy%20Publication%20KDNK%20Negeri%202010-2014\Table%20Publication%20of%20GDP%202013p_1009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4.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7.6"/>
      <sheetName val="4.8"/>
      <sheetName val="4.9"/>
      <sheetName val="4.3"/>
    </sheetNames>
    <sheetDataSet>
      <sheetData sheetId="0" refreshError="1"/>
      <sheetData sheetId="1" refreshError="1"/>
      <sheetData sheetId="2" refreshError="1"/>
      <sheetData sheetId="3" refreshError="1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:Import Duties</v>
          </cell>
          <cell r="Z3" t="str">
            <v>GDP atPurchasers'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:Import Duties</v>
          </cell>
          <cell r="Z25" t="str">
            <v>GDP atPurchasers'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:Import Duties</v>
          </cell>
          <cell r="Z47" t="str">
            <v>GDP atPurchasers'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:Import Duties</v>
          </cell>
          <cell r="Z69" t="str">
            <v>GDP atPurchasers'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:Import Duties</v>
          </cell>
          <cell r="Z91" t="str">
            <v>GDP atPurchasers'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:Import Duties</v>
          </cell>
          <cell r="Z113" t="str">
            <v>GDP atPurchasers'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:Import Duties</v>
          </cell>
          <cell r="Z135" t="str">
            <v>GDP atPurchasers'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:Import Duties</v>
          </cell>
          <cell r="Z157" t="str">
            <v>GDP atPurchasers'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:Import Duties</v>
          </cell>
          <cell r="Z179" t="str">
            <v>GDP atPurchasers'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7.6"/>
      <sheetName val="4.8"/>
    </sheetNames>
    <sheetDataSet>
      <sheetData sheetId="0"/>
      <sheetData sheetId="1"/>
      <sheetData sheetId="2"/>
      <sheetData sheetId="3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:Import Duties</v>
          </cell>
          <cell r="Z3" t="str">
            <v>GDP atPurchasers'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:Import Duties</v>
          </cell>
          <cell r="Z25" t="str">
            <v>GDP atPurchasers'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:Import Duties</v>
          </cell>
          <cell r="Z47" t="str">
            <v>GDP atPurchasers'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:Import Duties</v>
          </cell>
          <cell r="Z69" t="str">
            <v>GDP atPurchasers'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:Import Duties</v>
          </cell>
          <cell r="Z91" t="str">
            <v>GDP atPurchasers'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:Import Duties</v>
          </cell>
          <cell r="Z113" t="str">
            <v>GDP atPurchasers'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:Import Duties</v>
          </cell>
          <cell r="Z135" t="str">
            <v>GDP atPurchasers'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:Import Duties</v>
          </cell>
          <cell r="Z157" t="str">
            <v>GDP atPurchasers'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:Import Duties</v>
          </cell>
          <cell r="Z179" t="str">
            <v>GDP atPurchasers'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>
        <row r="3">
          <cell r="B3" t="str">
            <v>row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9"/>
      <sheetName val="4.3"/>
      <sheetName val="4.8"/>
      <sheetName val="Sheet1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9"/>
      <sheetName val="4.3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  <sheetName val="VA_CONSTANT"/>
      <sheetName val="7.6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  <sheetName val="VA_CONSTANT"/>
      <sheetName val="7.6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  <sheetName val="VA_CONSTAN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7.6"/>
      <sheetName val="4.9"/>
      <sheetName val="4.8"/>
      <sheetName val="VA_CONSTAN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7.6"/>
      <sheetName val="4.9"/>
      <sheetName val="4.8"/>
      <sheetName val="VA_CONSTAN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7.6"/>
      <sheetName val="4.9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  <sheetData sheetId="102" refreshError="1"/>
      <sheetData sheetId="10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4.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  <sheetName val="4.9"/>
      <sheetName val="4.8"/>
      <sheetName val="VA_CONSTANT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  <sheetName val="4.9"/>
      <sheetName val="VA_CONSTANT"/>
      <sheetName val="4.8"/>
      <sheetName val="ref"/>
    </sheetNames>
    <sheetDataSet>
      <sheetData sheetId="0" refreshError="1"/>
      <sheetData sheetId="1" refreshError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  <sheetName val="4.9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  <sheetData sheetId="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4.9"/>
    </sheetNames>
    <sheetDataSet>
      <sheetData sheetId="0"/>
      <sheetData sheetId="1"/>
      <sheetData sheetId="2"/>
      <sheetData sheetId="3">
        <row r="1">
          <cell r="C1" t="str">
            <v>agri</v>
          </cell>
        </row>
      </sheetData>
      <sheetData sheetId="4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4.9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</sheetNames>
    <sheetDataSet>
      <sheetData sheetId="0"/>
      <sheetData sheetId="1"/>
      <sheetData sheetId="2"/>
      <sheetData sheetId="3">
        <row r="1">
          <cell r="C1" t="str">
            <v>agri</v>
          </cell>
        </row>
      </sheetData>
      <sheetData sheetId="4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  <sheetName val="Sheet2"/>
      <sheetName val="JAD_A5"/>
      <sheetName val="4.8"/>
      <sheetName val="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  <sheetName val="Sheet2"/>
      <sheetName val="4.8"/>
      <sheetName val="ref"/>
      <sheetName val="JAD_A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4.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7.6"/>
      <sheetName val="VA_CONSTANT"/>
      <sheetName val="ref"/>
      <sheetName val="5.11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7.6"/>
      <sheetName val="VA_CONSTANT"/>
      <sheetName val="ref"/>
      <sheetName val="5.11"/>
      <sheetName val="4.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7.6"/>
      <sheetName val="VA_CONSTANT"/>
      <sheetName val="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9"/>
      <sheetName val="4.3"/>
      <sheetName val="4.8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7.6"/>
      <sheetName val="4.8"/>
      <sheetName val="4.9"/>
      <sheetName val="4.3"/>
    </sheetNames>
    <sheetDataSet>
      <sheetData sheetId="0"/>
      <sheetData sheetId="1"/>
      <sheetData sheetId="2"/>
      <sheetData sheetId="3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
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
Import Duties</v>
          </cell>
          <cell r="Z3" t="str">
            <v>GDP at
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
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
Import Duties</v>
          </cell>
          <cell r="Z25" t="str">
            <v>GDP at
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
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
Import Duties</v>
          </cell>
          <cell r="Z47" t="str">
            <v>GDP at
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
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
Import Duties</v>
          </cell>
          <cell r="Z69" t="str">
            <v>GDP at
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
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
Import Duties</v>
          </cell>
          <cell r="Z91" t="str">
            <v>GDP at
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
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
Import Duties</v>
          </cell>
          <cell r="Z113" t="str">
            <v>GDP at
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
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
Import Duties</v>
          </cell>
          <cell r="Z135" t="str">
            <v>GDP at
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
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
Import Duties</v>
          </cell>
          <cell r="Z157" t="str">
            <v>GDP at
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
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
Import Duties</v>
          </cell>
          <cell r="Z179" t="str">
            <v>GDP at
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>
        <row r="3">
          <cell r="B3" t="str">
            <v>row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</sheetPr>
  <dimension ref="A1:Q85"/>
  <sheetViews>
    <sheetView tabSelected="1" view="pageBreakPreview" topLeftCell="A46" zoomScale="90" zoomScaleNormal="100" zoomScaleSheetLayoutView="90" workbookViewId="0">
      <selection activeCell="O48" sqref="O48"/>
    </sheetView>
  </sheetViews>
  <sheetFormatPr defaultColWidth="11.85546875" defaultRowHeight="16.5"/>
  <cols>
    <col min="1" max="1" width="1.85546875" style="169" customWidth="1"/>
    <col min="2" max="2" width="11.28515625" style="169" customWidth="1"/>
    <col min="3" max="3" width="15.85546875" style="169" customWidth="1"/>
    <col min="4" max="4" width="17.85546875" style="170" customWidth="1"/>
    <col min="5" max="7" width="23.28515625" style="171" customWidth="1"/>
    <col min="8" max="8" width="1.85546875" style="169" customWidth="1"/>
    <col min="9" max="16384" width="11.85546875" style="169"/>
  </cols>
  <sheetData>
    <row r="1" spans="1:8" ht="8.1" customHeight="1"/>
    <row r="2" spans="1:8" ht="8.1" customHeight="1"/>
    <row r="3" spans="1:8" s="172" customFormat="1" ht="16.5" customHeight="1">
      <c r="B3" s="173" t="s">
        <v>0</v>
      </c>
      <c r="C3" s="174" t="s">
        <v>1236</v>
      </c>
      <c r="D3" s="175"/>
      <c r="E3" s="176"/>
      <c r="F3" s="176"/>
      <c r="G3" s="176"/>
    </row>
    <row r="4" spans="1:8" s="178" customFormat="1" ht="16.5" customHeight="1">
      <c r="B4" s="179" t="s">
        <v>1</v>
      </c>
      <c r="C4" s="180" t="s">
        <v>1237</v>
      </c>
      <c r="D4" s="181"/>
      <c r="E4" s="179"/>
      <c r="F4" s="179"/>
      <c r="G4" s="179"/>
    </row>
    <row r="5" spans="1:8" s="182" customFormat="1" ht="9.9499999999999993" customHeight="1" thickBot="1">
      <c r="B5" s="183"/>
      <c r="C5" s="183"/>
      <c r="D5" s="184"/>
      <c r="E5" s="305"/>
      <c r="F5" s="185"/>
      <c r="G5" s="185"/>
      <c r="H5" s="185"/>
    </row>
    <row r="6" spans="1:8" s="191" customFormat="1" ht="5.25" customHeight="1" thickTop="1">
      <c r="A6" s="186"/>
      <c r="B6" s="187"/>
      <c r="C6" s="188"/>
      <c r="D6" s="189"/>
      <c r="E6" s="306"/>
      <c r="F6" s="190"/>
      <c r="G6" s="190"/>
      <c r="H6" s="190"/>
    </row>
    <row r="7" spans="1:8" s="191" customFormat="1" ht="16.5" customHeight="1">
      <c r="A7" s="192"/>
      <c r="B7" s="192" t="s">
        <v>2</v>
      </c>
      <c r="C7" s="193"/>
      <c r="D7" s="194" t="s">
        <v>3</v>
      </c>
      <c r="E7" s="195" t="s">
        <v>4</v>
      </c>
      <c r="F7" s="195" t="s">
        <v>921</v>
      </c>
      <c r="G7" s="307" t="s">
        <v>922</v>
      </c>
      <c r="H7" s="195"/>
    </row>
    <row r="8" spans="1:8" s="191" customFormat="1" ht="16.5" customHeight="1">
      <c r="A8" s="197"/>
      <c r="B8" s="197" t="s">
        <v>7</v>
      </c>
      <c r="C8" s="198"/>
      <c r="D8" s="199" t="s">
        <v>8</v>
      </c>
      <c r="E8" s="200" t="s">
        <v>9</v>
      </c>
      <c r="F8" s="200" t="s">
        <v>923</v>
      </c>
      <c r="G8" s="308" t="s">
        <v>920</v>
      </c>
      <c r="H8" s="200"/>
    </row>
    <row r="9" spans="1:8" s="191" customFormat="1" ht="7.5" customHeight="1">
      <c r="A9" s="203"/>
      <c r="B9" s="203"/>
      <c r="C9" s="204"/>
      <c r="D9" s="205"/>
      <c r="E9" s="206"/>
      <c r="F9" s="206"/>
      <c r="G9" s="206"/>
      <c r="H9" s="206"/>
    </row>
    <row r="10" spans="1:8" ht="8.1" customHeight="1">
      <c r="B10" s="309"/>
      <c r="C10" s="309"/>
      <c r="D10" s="310"/>
      <c r="E10" s="311"/>
      <c r="F10" s="311"/>
      <c r="G10" s="311"/>
    </row>
    <row r="11" spans="1:8" s="207" customFormat="1" ht="13.5" customHeight="1">
      <c r="B11" s="212" t="s">
        <v>14</v>
      </c>
      <c r="C11" s="213"/>
      <c r="D11" s="214">
        <v>2020</v>
      </c>
      <c r="E11" s="312">
        <f t="shared" ref="E11:G13" si="0">SUM(E15,E19,E23,E27,E31,E35,E39,E43,E47,E51,E55,E59,E63,E67,E71,E75)</f>
        <v>10220</v>
      </c>
      <c r="F11" s="312">
        <f t="shared" si="0"/>
        <v>7780</v>
      </c>
      <c r="G11" s="312">
        <f t="shared" si="0"/>
        <v>2440</v>
      </c>
    </row>
    <row r="12" spans="1:8" s="207" customFormat="1" ht="13.5" customHeight="1">
      <c r="B12" s="213"/>
      <c r="C12" s="213"/>
      <c r="D12" s="214">
        <v>2021</v>
      </c>
      <c r="E12" s="312">
        <f t="shared" si="0"/>
        <v>10224</v>
      </c>
      <c r="F12" s="312">
        <f t="shared" si="0"/>
        <v>7780</v>
      </c>
      <c r="G12" s="312">
        <f t="shared" si="0"/>
        <v>2444</v>
      </c>
    </row>
    <row r="13" spans="1:8" s="207" customFormat="1" ht="13.5" customHeight="1">
      <c r="B13" s="213"/>
      <c r="C13" s="213"/>
      <c r="D13" s="214">
        <v>2022</v>
      </c>
      <c r="E13" s="312">
        <f t="shared" si="0"/>
        <v>10230</v>
      </c>
      <c r="F13" s="312">
        <f t="shared" si="0"/>
        <v>7778</v>
      </c>
      <c r="G13" s="312">
        <f t="shared" si="0"/>
        <v>2452</v>
      </c>
    </row>
    <row r="14" spans="1:8" s="207" customFormat="1" ht="8.1" customHeight="1">
      <c r="B14" s="213"/>
      <c r="C14" s="213"/>
      <c r="D14" s="219"/>
      <c r="E14" s="221"/>
      <c r="F14" s="56"/>
      <c r="G14" s="56"/>
    </row>
    <row r="15" spans="1:8" s="207" customFormat="1" ht="13.5" customHeight="1">
      <c r="B15" s="220" t="s">
        <v>15</v>
      </c>
      <c r="C15" s="220"/>
      <c r="D15" s="219">
        <v>2020</v>
      </c>
      <c r="E15" s="221">
        <f>SUM(F15,G15)</f>
        <v>1189</v>
      </c>
      <c r="F15" s="221">
        <v>906</v>
      </c>
      <c r="G15" s="221">
        <v>283</v>
      </c>
    </row>
    <row r="16" spans="1:8" s="207" customFormat="1" ht="13.5" customHeight="1">
      <c r="B16" s="220"/>
      <c r="C16" s="220"/>
      <c r="D16" s="219">
        <v>2021</v>
      </c>
      <c r="E16" s="221">
        <f>SUM(F16,G16)</f>
        <v>1190</v>
      </c>
      <c r="F16" s="221">
        <v>906</v>
      </c>
      <c r="G16" s="221">
        <v>284</v>
      </c>
    </row>
    <row r="17" spans="2:7" s="207" customFormat="1" ht="13.5" customHeight="1">
      <c r="B17" s="220"/>
      <c r="C17" s="220"/>
      <c r="D17" s="219">
        <v>2022</v>
      </c>
      <c r="E17" s="221">
        <f>SUM(F17,G17)</f>
        <v>1192</v>
      </c>
      <c r="F17" s="221">
        <v>908</v>
      </c>
      <c r="G17" s="221">
        <v>284</v>
      </c>
    </row>
    <row r="18" spans="2:7" s="207" customFormat="1" ht="8.1" customHeight="1">
      <c r="B18" s="220"/>
      <c r="C18" s="220"/>
      <c r="D18" s="219"/>
      <c r="E18" s="221"/>
      <c r="F18" s="221"/>
      <c r="G18" s="221"/>
    </row>
    <row r="19" spans="2:7" s="207" customFormat="1" ht="13.5" customHeight="1">
      <c r="B19" s="220" t="s">
        <v>16</v>
      </c>
      <c r="C19" s="220"/>
      <c r="D19" s="219">
        <v>2020</v>
      </c>
      <c r="E19" s="221">
        <f>SUM(F19,G19)</f>
        <v>750</v>
      </c>
      <c r="F19" s="221">
        <v>548</v>
      </c>
      <c r="G19" s="221">
        <v>202</v>
      </c>
    </row>
    <row r="20" spans="2:7" s="207" customFormat="1" ht="13.5" customHeight="1">
      <c r="B20" s="220"/>
      <c r="C20" s="220"/>
      <c r="D20" s="219">
        <v>2021</v>
      </c>
      <c r="E20" s="221">
        <f>SUM(F20,G20)</f>
        <v>751</v>
      </c>
      <c r="F20" s="221">
        <v>548</v>
      </c>
      <c r="G20" s="221">
        <v>203</v>
      </c>
    </row>
    <row r="21" spans="2:7" s="207" customFormat="1" ht="13.5" customHeight="1">
      <c r="B21" s="220"/>
      <c r="C21" s="220"/>
      <c r="D21" s="219">
        <v>2022</v>
      </c>
      <c r="E21" s="221">
        <f>SUM(F21,G21)</f>
        <v>752</v>
      </c>
      <c r="F21" s="221">
        <v>548</v>
      </c>
      <c r="G21" s="221">
        <v>204</v>
      </c>
    </row>
    <row r="22" spans="2:7" s="207" customFormat="1" ht="8.1" customHeight="1">
      <c r="B22" s="220"/>
      <c r="C22" s="220"/>
      <c r="D22" s="219"/>
      <c r="E22" s="221"/>
      <c r="F22" s="221"/>
      <c r="G22" s="221"/>
    </row>
    <row r="23" spans="2:7" s="207" customFormat="1" ht="13.5" customHeight="1">
      <c r="B23" s="220" t="s">
        <v>17</v>
      </c>
      <c r="C23" s="220"/>
      <c r="D23" s="219">
        <v>2020</v>
      </c>
      <c r="E23" s="221">
        <f>SUM(F23,G23)</f>
        <v>595</v>
      </c>
      <c r="F23" s="221">
        <v>418</v>
      </c>
      <c r="G23" s="221">
        <v>177</v>
      </c>
    </row>
    <row r="24" spans="2:7" s="207" customFormat="1" ht="13.5" customHeight="1">
      <c r="B24" s="220"/>
      <c r="C24" s="220"/>
      <c r="D24" s="219">
        <v>2021</v>
      </c>
      <c r="E24" s="221">
        <f>SUM(F24,G24)</f>
        <v>596</v>
      </c>
      <c r="F24" s="221">
        <v>418</v>
      </c>
      <c r="G24" s="221">
        <v>178</v>
      </c>
    </row>
    <row r="25" spans="2:7" s="207" customFormat="1" ht="13.5" customHeight="1">
      <c r="B25" s="220"/>
      <c r="C25" s="220"/>
      <c r="D25" s="219">
        <v>2022</v>
      </c>
      <c r="E25" s="221">
        <f>SUM(F25,G25)</f>
        <v>596</v>
      </c>
      <c r="F25" s="221">
        <v>418</v>
      </c>
      <c r="G25" s="221">
        <v>178</v>
      </c>
    </row>
    <row r="26" spans="2:7" s="207" customFormat="1" ht="8.1" customHeight="1">
      <c r="B26" s="220"/>
      <c r="C26" s="220"/>
      <c r="D26" s="219"/>
      <c r="E26" s="221"/>
      <c r="F26" s="221"/>
      <c r="G26" s="221"/>
    </row>
    <row r="27" spans="2:7" s="207" customFormat="1" ht="13.5" customHeight="1">
      <c r="B27" s="220" t="s">
        <v>18</v>
      </c>
      <c r="C27" s="226"/>
      <c r="D27" s="219">
        <v>2020</v>
      </c>
      <c r="E27" s="221">
        <f>SUM(F27,G27)</f>
        <v>315</v>
      </c>
      <c r="F27" s="221">
        <v>238</v>
      </c>
      <c r="G27" s="221">
        <v>77</v>
      </c>
    </row>
    <row r="28" spans="2:7" s="207" customFormat="1" ht="13.5" customHeight="1">
      <c r="B28" s="220"/>
      <c r="C28" s="226"/>
      <c r="D28" s="219">
        <v>2021</v>
      </c>
      <c r="E28" s="221">
        <f>SUM(F28,G28)</f>
        <v>315</v>
      </c>
      <c r="F28" s="221">
        <v>238</v>
      </c>
      <c r="G28" s="221">
        <v>77</v>
      </c>
    </row>
    <row r="29" spans="2:7" s="207" customFormat="1" ht="13.5" customHeight="1">
      <c r="B29" s="220"/>
      <c r="C29" s="226"/>
      <c r="D29" s="219">
        <v>2022</v>
      </c>
      <c r="E29" s="221">
        <f>SUM(F29,G29)</f>
        <v>316</v>
      </c>
      <c r="F29" s="221">
        <v>238</v>
      </c>
      <c r="G29" s="221">
        <v>78</v>
      </c>
    </row>
    <row r="30" spans="2:7" s="207" customFormat="1" ht="8.1" customHeight="1">
      <c r="B30" s="220"/>
      <c r="C30" s="226"/>
      <c r="D30" s="219"/>
      <c r="E30" s="221"/>
      <c r="F30" s="221"/>
      <c r="G30" s="221"/>
    </row>
    <row r="31" spans="2:7" s="207" customFormat="1" ht="13.5" customHeight="1">
      <c r="B31" s="220" t="s">
        <v>19</v>
      </c>
      <c r="C31" s="213"/>
      <c r="D31" s="219">
        <v>2020</v>
      </c>
      <c r="E31" s="221">
        <f>SUM(F31,G31)</f>
        <v>477</v>
      </c>
      <c r="F31" s="221">
        <v>352</v>
      </c>
      <c r="G31" s="221">
        <v>125</v>
      </c>
    </row>
    <row r="32" spans="2:7" s="207" customFormat="1" ht="13.5" customHeight="1">
      <c r="B32" s="220"/>
      <c r="C32" s="213"/>
      <c r="D32" s="219">
        <v>2021</v>
      </c>
      <c r="E32" s="221">
        <f>SUM(F32,G32)</f>
        <v>477</v>
      </c>
      <c r="F32" s="221">
        <v>352</v>
      </c>
      <c r="G32" s="221">
        <v>125</v>
      </c>
    </row>
    <row r="33" spans="2:17" s="207" customFormat="1" ht="13.5" customHeight="1">
      <c r="B33" s="220"/>
      <c r="C33" s="213"/>
      <c r="D33" s="219">
        <v>2022</v>
      </c>
      <c r="E33" s="221">
        <f>SUM(F33,G33)</f>
        <v>479</v>
      </c>
      <c r="F33" s="221">
        <v>353</v>
      </c>
      <c r="G33" s="221">
        <v>126</v>
      </c>
    </row>
    <row r="34" spans="2:17" s="207" customFormat="1" ht="8.1" customHeight="1">
      <c r="B34" s="220"/>
      <c r="C34" s="213"/>
      <c r="D34" s="219"/>
      <c r="E34" s="221"/>
      <c r="F34" s="221"/>
      <c r="G34" s="221"/>
    </row>
    <row r="35" spans="2:17" s="207" customFormat="1" ht="13.5" customHeight="1">
      <c r="B35" s="220" t="s">
        <v>20</v>
      </c>
      <c r="C35" s="213"/>
      <c r="D35" s="219">
        <v>2020</v>
      </c>
      <c r="E35" s="221">
        <f>SUM(F35,G35)</f>
        <v>741</v>
      </c>
      <c r="F35" s="221">
        <v>543</v>
      </c>
      <c r="G35" s="221">
        <v>198</v>
      </c>
    </row>
    <row r="36" spans="2:17" s="207" customFormat="1" ht="13.5" customHeight="1">
      <c r="B36" s="220"/>
      <c r="C36" s="213"/>
      <c r="D36" s="219">
        <v>2021</v>
      </c>
      <c r="E36" s="221">
        <f>SUM(F36,G36)</f>
        <v>741</v>
      </c>
      <c r="F36" s="221">
        <v>543</v>
      </c>
      <c r="G36" s="221">
        <v>198</v>
      </c>
    </row>
    <row r="37" spans="2:17" s="207" customFormat="1" ht="13.5" customHeight="1">
      <c r="B37" s="220"/>
      <c r="C37" s="213"/>
      <c r="D37" s="219">
        <v>2022</v>
      </c>
      <c r="E37" s="221">
        <f>SUM(F37,G37)</f>
        <v>741</v>
      </c>
      <c r="F37" s="221">
        <v>543</v>
      </c>
      <c r="G37" s="221">
        <v>198</v>
      </c>
    </row>
    <row r="38" spans="2:17" s="207" customFormat="1" ht="8.1" customHeight="1">
      <c r="B38" s="220"/>
      <c r="C38" s="213"/>
      <c r="D38" s="219"/>
      <c r="E38" s="221"/>
      <c r="F38" s="221"/>
      <c r="G38" s="221"/>
    </row>
    <row r="39" spans="2:17" s="207" customFormat="1" ht="13.5" customHeight="1">
      <c r="B39" s="220" t="s">
        <v>21</v>
      </c>
      <c r="C39" s="213"/>
      <c r="D39" s="219">
        <v>2020</v>
      </c>
      <c r="E39" s="221">
        <f>SUM(F39,G39)</f>
        <v>399</v>
      </c>
      <c r="F39" s="221">
        <v>271</v>
      </c>
      <c r="G39" s="221">
        <v>128</v>
      </c>
    </row>
    <row r="40" spans="2:17" s="207" customFormat="1" ht="13.5" customHeight="1">
      <c r="B40" s="220"/>
      <c r="C40" s="213"/>
      <c r="D40" s="219">
        <v>2021</v>
      </c>
      <c r="E40" s="221">
        <f>SUM(F40,G40)</f>
        <v>400</v>
      </c>
      <c r="F40" s="221">
        <v>271</v>
      </c>
      <c r="G40" s="221">
        <v>129</v>
      </c>
    </row>
    <row r="41" spans="2:17" s="207" customFormat="1" ht="13.5" customHeight="1">
      <c r="B41" s="220"/>
      <c r="C41" s="213"/>
      <c r="D41" s="219">
        <v>2022</v>
      </c>
      <c r="E41" s="221">
        <f>SUM(F41,G41)</f>
        <v>398</v>
      </c>
      <c r="F41" s="221">
        <v>270</v>
      </c>
      <c r="G41" s="221">
        <v>128</v>
      </c>
    </row>
    <row r="42" spans="2:17" s="207" customFormat="1" ht="8.1" customHeight="1">
      <c r="B42" s="220"/>
      <c r="C42" s="213"/>
      <c r="D42" s="219"/>
      <c r="E42" s="221"/>
      <c r="F42" s="221"/>
      <c r="G42" s="221"/>
    </row>
    <row r="43" spans="2:17" s="207" customFormat="1" ht="13.5" customHeight="1">
      <c r="B43" s="220" t="s">
        <v>22</v>
      </c>
      <c r="C43" s="213"/>
      <c r="D43" s="219">
        <v>2020</v>
      </c>
      <c r="E43" s="221">
        <f>SUM(F43,G43)</f>
        <v>1102</v>
      </c>
      <c r="F43" s="221">
        <v>852</v>
      </c>
      <c r="G43" s="221">
        <v>250</v>
      </c>
      <c r="H43" s="230"/>
      <c r="J43" s="230"/>
      <c r="K43" s="230"/>
      <c r="L43" s="230"/>
      <c r="M43" s="230"/>
      <c r="N43" s="230"/>
      <c r="O43" s="230"/>
      <c r="P43" s="230"/>
      <c r="Q43" s="230"/>
    </row>
    <row r="44" spans="2:17" s="207" customFormat="1" ht="13.5" customHeight="1">
      <c r="B44" s="220"/>
      <c r="C44" s="213"/>
      <c r="D44" s="219">
        <v>2021</v>
      </c>
      <c r="E44" s="221">
        <f>SUM(F44,G44)</f>
        <v>1102</v>
      </c>
      <c r="F44" s="221">
        <v>852</v>
      </c>
      <c r="G44" s="221">
        <v>250</v>
      </c>
    </row>
    <row r="45" spans="2:17" s="207" customFormat="1" ht="13.5" customHeight="1">
      <c r="B45" s="220"/>
      <c r="C45" s="213"/>
      <c r="D45" s="219">
        <v>2022</v>
      </c>
      <c r="E45" s="221">
        <f>SUM(F45,G45)</f>
        <v>1105</v>
      </c>
      <c r="F45" s="221">
        <v>852</v>
      </c>
      <c r="G45" s="221">
        <v>253</v>
      </c>
    </row>
    <row r="46" spans="2:17" s="207" customFormat="1" ht="8.1" customHeight="1">
      <c r="B46" s="220"/>
      <c r="C46" s="213"/>
      <c r="D46" s="219"/>
      <c r="E46" s="221"/>
      <c r="F46" s="221"/>
      <c r="G46" s="221"/>
    </row>
    <row r="47" spans="2:17" s="207" customFormat="1" ht="13.5" customHeight="1">
      <c r="B47" s="220" t="s">
        <v>23</v>
      </c>
      <c r="C47" s="226"/>
      <c r="D47" s="219">
        <v>2020</v>
      </c>
      <c r="E47" s="221">
        <f>SUM(F47,G47)</f>
        <v>104</v>
      </c>
      <c r="F47" s="221">
        <v>74</v>
      </c>
      <c r="G47" s="221">
        <v>30</v>
      </c>
    </row>
    <row r="48" spans="2:17" s="207" customFormat="1" ht="13.5" customHeight="1">
      <c r="B48" s="220"/>
      <c r="C48" s="226"/>
      <c r="D48" s="219">
        <v>2021</v>
      </c>
      <c r="E48" s="221">
        <f>SUM(F48,G48)</f>
        <v>104</v>
      </c>
      <c r="F48" s="221">
        <v>74</v>
      </c>
      <c r="G48" s="221">
        <v>30</v>
      </c>
    </row>
    <row r="49" spans="2:7" s="207" customFormat="1" ht="13.5" customHeight="1">
      <c r="B49" s="220"/>
      <c r="C49" s="226"/>
      <c r="D49" s="219">
        <v>2022</v>
      </c>
      <c r="E49" s="221">
        <f>SUM(F49,G49)</f>
        <v>104</v>
      </c>
      <c r="F49" s="221">
        <v>74</v>
      </c>
      <c r="G49" s="221">
        <v>30</v>
      </c>
    </row>
    <row r="50" spans="2:7" s="207" customFormat="1" ht="8.1" customHeight="1">
      <c r="B50" s="220"/>
      <c r="C50" s="226"/>
      <c r="D50" s="219"/>
      <c r="E50" s="221"/>
      <c r="F50" s="221"/>
      <c r="G50" s="221"/>
    </row>
    <row r="51" spans="2:7" s="207" customFormat="1" ht="13.5" customHeight="1">
      <c r="B51" s="220" t="s">
        <v>24</v>
      </c>
      <c r="C51" s="213"/>
      <c r="D51" s="219">
        <v>2020</v>
      </c>
      <c r="E51" s="221">
        <f>SUM(F51,G51)</f>
        <v>940</v>
      </c>
      <c r="F51" s="221">
        <v>662</v>
      </c>
      <c r="G51" s="221">
        <v>278</v>
      </c>
    </row>
    <row r="52" spans="2:7" s="207" customFormat="1" ht="13.5" customHeight="1">
      <c r="B52" s="220"/>
      <c r="C52" s="213"/>
      <c r="D52" s="219">
        <v>2021</v>
      </c>
      <c r="E52" s="221">
        <f>SUM(F52,G52)</f>
        <v>941</v>
      </c>
      <c r="F52" s="221">
        <v>663</v>
      </c>
      <c r="G52" s="221">
        <v>278</v>
      </c>
    </row>
    <row r="53" spans="2:7" s="207" customFormat="1" ht="13.5" customHeight="1">
      <c r="B53" s="220"/>
      <c r="C53" s="213"/>
      <c r="D53" s="219">
        <v>2022</v>
      </c>
      <c r="E53" s="221">
        <f>SUM(F53,G53)</f>
        <v>940</v>
      </c>
      <c r="F53" s="221">
        <v>661</v>
      </c>
      <c r="G53" s="221">
        <v>279</v>
      </c>
    </row>
    <row r="54" spans="2:7" s="207" customFormat="1" ht="8.1" customHeight="1">
      <c r="B54" s="220"/>
      <c r="C54" s="213"/>
      <c r="D54" s="219"/>
      <c r="E54" s="221"/>
      <c r="F54" s="221"/>
      <c r="G54" s="221"/>
    </row>
    <row r="55" spans="2:7" s="207" customFormat="1" ht="13.5" customHeight="1">
      <c r="B55" s="220" t="s">
        <v>25</v>
      </c>
      <c r="C55" s="213"/>
      <c r="D55" s="219">
        <v>2020</v>
      </c>
      <c r="E55" s="221">
        <f>SUM(F55,G55)</f>
        <v>504</v>
      </c>
      <c r="F55" s="221">
        <v>352</v>
      </c>
      <c r="G55" s="221">
        <v>152</v>
      </c>
    </row>
    <row r="56" spans="2:7" s="207" customFormat="1" ht="13.5" customHeight="1">
      <c r="B56" s="220"/>
      <c r="C56" s="213"/>
      <c r="D56" s="219">
        <v>2021</v>
      </c>
      <c r="E56" s="221">
        <f>SUM(F56,G56)</f>
        <v>505</v>
      </c>
      <c r="F56" s="221">
        <v>352</v>
      </c>
      <c r="G56" s="221">
        <v>153</v>
      </c>
    </row>
    <row r="57" spans="2:7" s="207" customFormat="1" ht="13.5" customHeight="1">
      <c r="B57" s="220"/>
      <c r="C57" s="213"/>
      <c r="D57" s="219">
        <v>2022</v>
      </c>
      <c r="E57" s="221">
        <f>SUM(F57,G57)</f>
        <v>506</v>
      </c>
      <c r="F57" s="221">
        <v>352</v>
      </c>
      <c r="G57" s="221">
        <v>154</v>
      </c>
    </row>
    <row r="58" spans="2:7" s="207" customFormat="1" ht="8.1" customHeight="1">
      <c r="B58" s="220"/>
      <c r="C58" s="213"/>
      <c r="D58" s="219"/>
      <c r="E58" s="221"/>
      <c r="F58" s="221"/>
      <c r="G58" s="221"/>
    </row>
    <row r="59" spans="2:7" s="207" customFormat="1" ht="13.5" customHeight="1">
      <c r="B59" s="220" t="s">
        <v>26</v>
      </c>
      <c r="C59" s="213"/>
      <c r="D59" s="219">
        <v>2020</v>
      </c>
      <c r="E59" s="221">
        <f>SUM(F59,G59)</f>
        <v>1297</v>
      </c>
      <c r="F59" s="221">
        <v>1075</v>
      </c>
      <c r="G59" s="221">
        <v>222</v>
      </c>
    </row>
    <row r="60" spans="2:7" s="207" customFormat="1" ht="13.5" customHeight="1">
      <c r="B60" s="220"/>
      <c r="C60" s="213"/>
      <c r="D60" s="219">
        <v>2021</v>
      </c>
      <c r="E60" s="221">
        <f>SUM(F60,G60)</f>
        <v>1296</v>
      </c>
      <c r="F60" s="221">
        <v>1075</v>
      </c>
      <c r="G60" s="221">
        <v>221</v>
      </c>
    </row>
    <row r="61" spans="2:7" s="207" customFormat="1" ht="13.5" customHeight="1">
      <c r="B61" s="220"/>
      <c r="C61" s="213"/>
      <c r="D61" s="219">
        <v>2022</v>
      </c>
      <c r="E61" s="221">
        <f>SUM(F61,G61)</f>
        <v>1296</v>
      </c>
      <c r="F61" s="221">
        <v>1075</v>
      </c>
      <c r="G61" s="221">
        <v>221</v>
      </c>
    </row>
    <row r="62" spans="2:7" s="207" customFormat="1" ht="8.1" customHeight="1">
      <c r="B62" s="220"/>
      <c r="C62" s="213"/>
      <c r="D62" s="219"/>
      <c r="E62" s="221"/>
      <c r="F62" s="221"/>
      <c r="G62" s="221"/>
    </row>
    <row r="63" spans="2:7" s="207" customFormat="1" ht="13.5" customHeight="1">
      <c r="B63" s="220" t="s">
        <v>27</v>
      </c>
      <c r="C63" s="213"/>
      <c r="D63" s="219">
        <v>2020</v>
      </c>
      <c r="E63" s="221">
        <f>SUM(F63,G63)</f>
        <v>1458</v>
      </c>
      <c r="F63" s="221">
        <v>1265</v>
      </c>
      <c r="G63" s="221">
        <v>193</v>
      </c>
    </row>
    <row r="64" spans="2:7" s="207" customFormat="1" ht="13.5" customHeight="1">
      <c r="B64" s="220"/>
      <c r="C64" s="213"/>
      <c r="D64" s="219">
        <v>2021</v>
      </c>
      <c r="E64" s="221">
        <f>SUM(F64,G64)</f>
        <v>1458</v>
      </c>
      <c r="F64" s="221">
        <v>1265</v>
      </c>
      <c r="G64" s="221">
        <v>193</v>
      </c>
    </row>
    <row r="65" spans="1:8" s="207" customFormat="1" ht="13.5" customHeight="1">
      <c r="B65" s="220"/>
      <c r="C65" s="213"/>
      <c r="D65" s="219">
        <v>2022</v>
      </c>
      <c r="E65" s="221">
        <f>SUM(F65,G65)</f>
        <v>1458</v>
      </c>
      <c r="F65" s="221">
        <v>1265</v>
      </c>
      <c r="G65" s="221">
        <v>193</v>
      </c>
    </row>
    <row r="66" spans="1:8" s="207" customFormat="1" ht="8.1" customHeight="1">
      <c r="B66" s="220"/>
      <c r="C66" s="213"/>
      <c r="D66" s="219"/>
      <c r="E66" s="221"/>
      <c r="F66" s="221"/>
      <c r="G66" s="221"/>
    </row>
    <row r="67" spans="1:8" s="207" customFormat="1" ht="15" customHeight="1">
      <c r="B67" s="220" t="s">
        <v>28</v>
      </c>
      <c r="C67" s="226"/>
      <c r="D67" s="219">
        <v>2020</v>
      </c>
      <c r="E67" s="221">
        <f>SUM(F67,G67)</f>
        <v>295</v>
      </c>
      <c r="F67" s="221">
        <v>191</v>
      </c>
      <c r="G67" s="221">
        <v>104</v>
      </c>
    </row>
    <row r="68" spans="1:8" s="207" customFormat="1" ht="13.5" customHeight="1">
      <c r="B68" s="220"/>
      <c r="C68" s="226"/>
      <c r="D68" s="219">
        <v>2021</v>
      </c>
      <c r="E68" s="221">
        <f>SUM(F68,G68)</f>
        <v>294</v>
      </c>
      <c r="F68" s="221">
        <v>190</v>
      </c>
      <c r="G68" s="221">
        <v>104</v>
      </c>
    </row>
    <row r="69" spans="1:8" s="207" customFormat="1" ht="13.5" customHeight="1">
      <c r="B69" s="220"/>
      <c r="C69" s="226"/>
      <c r="D69" s="219">
        <v>2022</v>
      </c>
      <c r="E69" s="221">
        <f>SUM(F69,G69)</f>
        <v>292</v>
      </c>
      <c r="F69" s="221">
        <v>188</v>
      </c>
      <c r="G69" s="221">
        <v>104</v>
      </c>
    </row>
    <row r="70" spans="1:8" s="207" customFormat="1" ht="8.1" customHeight="1">
      <c r="B70" s="220"/>
      <c r="C70" s="226"/>
      <c r="D70" s="219"/>
      <c r="E70" s="221"/>
      <c r="F70" s="221"/>
      <c r="G70" s="221"/>
    </row>
    <row r="71" spans="1:8" s="207" customFormat="1" ht="13.5" customHeight="1">
      <c r="B71" s="220" t="s">
        <v>29</v>
      </c>
      <c r="C71" s="226"/>
      <c r="D71" s="219">
        <v>2020</v>
      </c>
      <c r="E71" s="221">
        <f>SUM(F71,G71)</f>
        <v>27</v>
      </c>
      <c r="F71" s="221">
        <v>17</v>
      </c>
      <c r="G71" s="221">
        <v>10</v>
      </c>
    </row>
    <row r="72" spans="1:8" s="207" customFormat="1" ht="13.5" customHeight="1">
      <c r="B72" s="220"/>
      <c r="C72" s="226"/>
      <c r="D72" s="219">
        <v>2021</v>
      </c>
      <c r="E72" s="221">
        <f>SUM(F72,G72)</f>
        <v>27</v>
      </c>
      <c r="F72" s="221">
        <v>17</v>
      </c>
      <c r="G72" s="221">
        <v>10</v>
      </c>
    </row>
    <row r="73" spans="1:8" s="207" customFormat="1" ht="13.5" customHeight="1">
      <c r="B73" s="220"/>
      <c r="C73" s="226"/>
      <c r="D73" s="219">
        <v>2022</v>
      </c>
      <c r="E73" s="221">
        <f>SUM(F73,G73)</f>
        <v>28</v>
      </c>
      <c r="F73" s="221">
        <v>17</v>
      </c>
      <c r="G73" s="221">
        <v>11</v>
      </c>
    </row>
    <row r="74" spans="1:8" s="207" customFormat="1" ht="8.1" customHeight="1">
      <c r="B74" s="220"/>
      <c r="C74" s="226"/>
      <c r="D74" s="219"/>
      <c r="E74" s="221"/>
      <c r="F74" s="221"/>
      <c r="G74" s="221"/>
    </row>
    <row r="75" spans="1:8" s="207" customFormat="1" ht="13.5" customHeight="1">
      <c r="B75" s="220" t="s">
        <v>30</v>
      </c>
      <c r="C75" s="226"/>
      <c r="D75" s="219">
        <v>2020</v>
      </c>
      <c r="E75" s="221">
        <f>SUM(F75,G75)</f>
        <v>27</v>
      </c>
      <c r="F75" s="221">
        <v>16</v>
      </c>
      <c r="G75" s="221">
        <v>11</v>
      </c>
    </row>
    <row r="76" spans="1:8" s="207" customFormat="1" ht="13.5" customHeight="1">
      <c r="B76" s="220"/>
      <c r="C76" s="226"/>
      <c r="D76" s="219">
        <v>2021</v>
      </c>
      <c r="E76" s="221">
        <f>SUM(F76,G76)</f>
        <v>27</v>
      </c>
      <c r="F76" s="221">
        <v>16</v>
      </c>
      <c r="G76" s="221">
        <v>11</v>
      </c>
    </row>
    <row r="77" spans="1:8" s="207" customFormat="1" ht="13.5" customHeight="1">
      <c r="B77" s="220"/>
      <c r="C77" s="226"/>
      <c r="D77" s="219">
        <v>2022</v>
      </c>
      <c r="E77" s="221">
        <f>SUM(F77,G77)</f>
        <v>27</v>
      </c>
      <c r="F77" s="221">
        <v>16</v>
      </c>
      <c r="G77" s="221">
        <v>11</v>
      </c>
    </row>
    <row r="78" spans="1:8" s="207" customFormat="1" ht="8.1" customHeight="1" thickBot="1">
      <c r="B78" s="232"/>
      <c r="C78" s="233"/>
      <c r="D78" s="234"/>
      <c r="E78" s="313"/>
      <c r="F78" s="235"/>
      <c r="G78" s="235"/>
      <c r="H78" s="235"/>
    </row>
    <row r="79" spans="1:8" s="238" customFormat="1" ht="16.5" customHeight="1">
      <c r="A79" s="314"/>
      <c r="B79" s="239"/>
      <c r="D79" s="240"/>
      <c r="E79" s="315"/>
      <c r="F79" s="243"/>
      <c r="G79" s="316"/>
      <c r="H79" s="244" t="s">
        <v>32</v>
      </c>
    </row>
    <row r="80" spans="1:8" s="238" customFormat="1" ht="15" customHeight="1">
      <c r="D80" s="240"/>
      <c r="E80" s="315"/>
      <c r="F80" s="243"/>
      <c r="G80" s="316"/>
      <c r="H80" s="247" t="s">
        <v>33</v>
      </c>
    </row>
    <row r="81" spans="2:7" s="238" customFormat="1" ht="16.5" customHeight="1">
      <c r="B81" s="317" t="s">
        <v>1262</v>
      </c>
      <c r="D81" s="240"/>
      <c r="E81" s="315"/>
      <c r="F81" s="243"/>
      <c r="G81" s="243"/>
    </row>
    <row r="82" spans="2:7" s="248" customFormat="1" ht="15.75" customHeight="1">
      <c r="B82" s="249" t="s">
        <v>1272</v>
      </c>
      <c r="D82" s="250"/>
      <c r="F82" s="251"/>
      <c r="G82" s="318"/>
    </row>
    <row r="83" spans="2:7" s="321" customFormat="1" ht="15" customHeight="1">
      <c r="B83" s="252" t="s">
        <v>1273</v>
      </c>
      <c r="C83" s="319"/>
      <c r="D83" s="250"/>
      <c r="E83" s="320"/>
      <c r="F83" s="320"/>
      <c r="G83" s="320"/>
    </row>
    <row r="84" spans="2:7">
      <c r="B84" s="249" t="s">
        <v>34</v>
      </c>
      <c r="C84" s="261"/>
      <c r="D84" s="262"/>
      <c r="E84" s="258"/>
      <c r="F84" s="258"/>
      <c r="G84" s="258"/>
    </row>
    <row r="85" spans="2:7" ht="15" customHeight="1">
      <c r="B85" s="252" t="s">
        <v>1314</v>
      </c>
    </row>
  </sheetData>
  <printOptions horizontalCentered="1"/>
  <pageMargins left="0.55118110236220497" right="0.55118110236220497" top="0.39370078740157499" bottom="0.59055118110236204" header="0.39370078740157499" footer="0.39370078740157499"/>
  <pageSetup paperSize="9" scale="7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:X77"/>
  <sheetViews>
    <sheetView tabSelected="1" view="pageBreakPreview" topLeftCell="A49" zoomScale="90" zoomScaleNormal="100" zoomScaleSheetLayoutView="90" workbookViewId="0">
      <selection activeCell="O48" sqref="O48"/>
    </sheetView>
  </sheetViews>
  <sheetFormatPr defaultColWidth="10.42578125" defaultRowHeight="14.25"/>
  <cols>
    <col min="1" max="1" width="1.85546875" style="268" customWidth="1"/>
    <col min="2" max="2" width="11.140625" style="268" customWidth="1"/>
    <col min="3" max="3" width="7.85546875" style="268" customWidth="1"/>
    <col min="4" max="4" width="16.28515625" style="269" customWidth="1"/>
    <col min="5" max="7" width="14.28515625" style="270" customWidth="1"/>
    <col min="8" max="8" width="2" style="270" customWidth="1"/>
    <col min="9" max="11" width="14.28515625" style="270" customWidth="1"/>
    <col min="12" max="12" width="1.85546875" style="268" customWidth="1"/>
    <col min="13" max="13" width="11" style="268" customWidth="1"/>
    <col min="14" max="14" width="1" style="268" customWidth="1"/>
    <col min="15" max="17" width="10.42578125" style="268"/>
    <col min="18" max="18" width="1.85546875" style="268" customWidth="1"/>
    <col min="19" max="16384" width="10.42578125" style="268"/>
  </cols>
  <sheetData>
    <row r="1" spans="1:14" ht="8.1" customHeight="1"/>
    <row r="2" spans="1:14" ht="8.1" customHeight="1"/>
    <row r="3" spans="1:14" s="172" customFormat="1" ht="16.5" customHeight="1">
      <c r="B3" s="173" t="s">
        <v>55</v>
      </c>
      <c r="C3" s="174" t="s">
        <v>1120</v>
      </c>
      <c r="D3" s="175"/>
      <c r="E3" s="176"/>
      <c r="F3" s="176"/>
      <c r="G3" s="176"/>
      <c r="H3" s="176"/>
      <c r="I3" s="176"/>
      <c r="J3" s="176"/>
      <c r="K3" s="176"/>
      <c r="L3" s="174"/>
      <c r="M3" s="177"/>
      <c r="N3" s="177"/>
    </row>
    <row r="4" spans="1:14" s="178" customFormat="1" ht="16.5" customHeight="1">
      <c r="B4" s="179" t="s">
        <v>56</v>
      </c>
      <c r="C4" s="180" t="s">
        <v>1121</v>
      </c>
      <c r="D4" s="181"/>
      <c r="E4" s="179"/>
      <c r="F4" s="179"/>
      <c r="G4" s="179"/>
      <c r="H4" s="179"/>
      <c r="I4" s="179"/>
      <c r="J4" s="179"/>
      <c r="K4" s="179"/>
      <c r="L4" s="180"/>
      <c r="M4" s="180"/>
      <c r="N4" s="180"/>
    </row>
    <row r="5" spans="1:14" s="182" customFormat="1" ht="9.9499999999999993" customHeight="1" thickBot="1">
      <c r="B5" s="183"/>
      <c r="C5" s="183"/>
      <c r="D5" s="184"/>
      <c r="E5" s="185"/>
      <c r="F5" s="185"/>
      <c r="G5" s="185"/>
      <c r="H5" s="185"/>
      <c r="I5" s="185"/>
      <c r="J5" s="185"/>
      <c r="K5" s="185"/>
      <c r="L5" s="183"/>
    </row>
    <row r="6" spans="1:14" s="973" customFormat="1" ht="5.25" customHeight="1" thickTop="1">
      <c r="A6" s="186"/>
      <c r="B6" s="187"/>
      <c r="C6" s="188"/>
      <c r="D6" s="189"/>
      <c r="E6" s="190"/>
      <c r="F6" s="190"/>
      <c r="G6" s="190"/>
      <c r="H6" s="190"/>
      <c r="I6" s="190"/>
      <c r="J6" s="190"/>
      <c r="K6" s="190"/>
      <c r="L6" s="188"/>
    </row>
    <row r="7" spans="1:14" s="973" customFormat="1" ht="15">
      <c r="A7" s="197"/>
      <c r="B7" s="192" t="s">
        <v>2</v>
      </c>
      <c r="C7" s="193"/>
      <c r="D7" s="194" t="s">
        <v>3</v>
      </c>
      <c r="E7" s="1857" t="s">
        <v>372</v>
      </c>
      <c r="F7" s="1857"/>
      <c r="G7" s="1857"/>
      <c r="I7" s="1857" t="s">
        <v>865</v>
      </c>
      <c r="J7" s="1857"/>
      <c r="K7" s="1857"/>
      <c r="L7" s="198"/>
    </row>
    <row r="8" spans="1:14" s="973" customFormat="1" ht="21.75" customHeight="1">
      <c r="A8" s="197"/>
      <c r="B8" s="197" t="s">
        <v>7</v>
      </c>
      <c r="C8" s="198"/>
      <c r="D8" s="199" t="s">
        <v>8</v>
      </c>
      <c r="E8" s="1858" t="s">
        <v>376</v>
      </c>
      <c r="F8" s="1858"/>
      <c r="G8" s="1858"/>
      <c r="H8" s="1210"/>
      <c r="I8" s="1858" t="s">
        <v>866</v>
      </c>
      <c r="J8" s="1858"/>
      <c r="K8" s="1858"/>
      <c r="L8" s="198"/>
    </row>
    <row r="9" spans="1:14" s="973" customFormat="1" ht="21.75" customHeight="1">
      <c r="A9" s="197"/>
      <c r="B9" s="197"/>
      <c r="C9" s="198"/>
      <c r="D9" s="199"/>
      <c r="E9" s="195" t="s">
        <v>4</v>
      </c>
      <c r="F9" s="195" t="s">
        <v>37</v>
      </c>
      <c r="G9" s="195" t="s">
        <v>38</v>
      </c>
      <c r="H9" s="195"/>
      <c r="I9" s="195" t="s">
        <v>4</v>
      </c>
      <c r="J9" s="195" t="s">
        <v>37</v>
      </c>
      <c r="K9" s="195" t="s">
        <v>38</v>
      </c>
      <c r="L9" s="198"/>
    </row>
    <row r="10" spans="1:14" s="973" customFormat="1">
      <c r="A10" s="197"/>
      <c r="B10" s="197"/>
      <c r="C10" s="198"/>
      <c r="D10" s="199"/>
      <c r="E10" s="200" t="s">
        <v>9</v>
      </c>
      <c r="F10" s="200" t="s">
        <v>39</v>
      </c>
      <c r="G10" s="200" t="s">
        <v>40</v>
      </c>
      <c r="H10" s="200"/>
      <c r="I10" s="200" t="s">
        <v>9</v>
      </c>
      <c r="J10" s="200" t="s">
        <v>39</v>
      </c>
      <c r="K10" s="200" t="s">
        <v>40</v>
      </c>
      <c r="L10" s="198"/>
    </row>
    <row r="11" spans="1:14" s="973" customFormat="1" ht="7.5" customHeight="1">
      <c r="A11" s="203"/>
      <c r="B11" s="203"/>
      <c r="C11" s="204"/>
      <c r="D11" s="205"/>
      <c r="E11" s="206"/>
      <c r="F11" s="206"/>
      <c r="G11" s="206"/>
      <c r="H11" s="206"/>
      <c r="I11" s="206"/>
      <c r="J11" s="206"/>
      <c r="K11" s="206"/>
      <c r="L11" s="204"/>
    </row>
    <row r="12" spans="1:14" ht="7.5" customHeight="1">
      <c r="B12" s="284"/>
      <c r="C12" s="284"/>
      <c r="D12" s="285"/>
      <c r="E12" s="286"/>
      <c r="F12" s="286"/>
      <c r="G12" s="286"/>
      <c r="H12" s="286"/>
      <c r="I12" s="286"/>
      <c r="J12" s="286"/>
      <c r="K12" s="286"/>
      <c r="L12" s="284"/>
    </row>
    <row r="13" spans="1:14" s="207" customFormat="1" ht="15" customHeight="1">
      <c r="B13" s="212" t="s">
        <v>14</v>
      </c>
      <c r="C13" s="213"/>
      <c r="D13" s="214">
        <v>2019</v>
      </c>
      <c r="E13" s="216">
        <f>SUM(E17,E21,E25,E29,E33,E37,E41,E45,E49,E53,E57,E61,E65,E69)</f>
        <v>33073</v>
      </c>
      <c r="F13" s="216">
        <f>SUM(F17,F21,F25,F29,F33,F37,F41,F45,F49,F53,F57,F61,F65,F69)</f>
        <v>6141</v>
      </c>
      <c r="G13" s="216">
        <f>SUM(G17,G21,G25,G29,G33,G37,G41,G45,G49,G53,G57,G61,G65,G69)</f>
        <v>26932</v>
      </c>
      <c r="H13" s="216"/>
      <c r="I13" s="216">
        <f>SUM(I17,I21,I25,I29,I33,I37,I41,I45,I49,I53,I57,I61,I65,I69)</f>
        <v>999191</v>
      </c>
      <c r="J13" s="216">
        <f>SUM(J17,J21,J25,J29,J33,J37,J41,J45,J49,J53,J57,J61,J65,J69)</f>
        <v>507396</v>
      </c>
      <c r="K13" s="216">
        <f>SUM(K17,K21,K25,K29,K33,K37,K41,K45,K49,K53,K57,K61,K65,K69)</f>
        <v>491795</v>
      </c>
      <c r="L13" s="213"/>
    </row>
    <row r="14" spans="1:14" s="207" customFormat="1" ht="15" customHeight="1">
      <c r="B14" s="212"/>
      <c r="C14" s="213"/>
      <c r="D14" s="214">
        <v>2020</v>
      </c>
      <c r="E14" s="216">
        <f t="shared" ref="E14:G14" si="0">SUM(E18,E22,E26,E30,E34,E38,E42,E46,E50,E54,E58,E62,E66,E70)</f>
        <v>33746</v>
      </c>
      <c r="F14" s="216">
        <f t="shared" si="0"/>
        <v>6231</v>
      </c>
      <c r="G14" s="216">
        <f t="shared" si="0"/>
        <v>27515</v>
      </c>
      <c r="H14" s="216"/>
      <c r="I14" s="216">
        <f t="shared" ref="I14:K14" si="1">SUM(I18,I22,I26,I30,I34,I38,I42,I46,I50,I54,I58,I62,I66,I70)</f>
        <v>1062525</v>
      </c>
      <c r="J14" s="216">
        <f t="shared" si="1"/>
        <v>538676</v>
      </c>
      <c r="K14" s="216">
        <f t="shared" si="1"/>
        <v>523849</v>
      </c>
      <c r="L14" s="213"/>
    </row>
    <row r="15" spans="1:14" s="207" customFormat="1" ht="15" customHeight="1">
      <c r="B15" s="212"/>
      <c r="C15" s="213"/>
      <c r="D15" s="214">
        <v>2021</v>
      </c>
      <c r="E15" s="216">
        <f t="shared" ref="E15:G15" si="2">SUM(E19,E23,E27,E31,E35,E39,E43,E47,E51,E55,E59,E63,E67,E71)</f>
        <v>33699</v>
      </c>
      <c r="F15" s="216">
        <f t="shared" si="2"/>
        <v>6332</v>
      </c>
      <c r="G15" s="216">
        <f t="shared" si="2"/>
        <v>27367</v>
      </c>
      <c r="H15" s="56"/>
      <c r="I15" s="216">
        <f t="shared" ref="I15:K15" si="3">SUM(I19,I23,I27,I31,I35,I39,I43,I47,I51,I55,I59,I63,I67,I71)</f>
        <v>1345444</v>
      </c>
      <c r="J15" s="216">
        <f t="shared" si="3"/>
        <v>683121</v>
      </c>
      <c r="K15" s="216">
        <f t="shared" si="3"/>
        <v>662323</v>
      </c>
      <c r="L15" s="213"/>
    </row>
    <row r="16" spans="1:14" s="207" customFormat="1" ht="8.1" customHeight="1">
      <c r="B16" s="212"/>
      <c r="C16" s="213"/>
      <c r="D16" s="219"/>
      <c r="E16" s="56"/>
      <c r="F16" s="56"/>
      <c r="G16" s="56"/>
      <c r="H16" s="56"/>
      <c r="I16" s="56"/>
      <c r="J16" s="56"/>
      <c r="K16" s="56"/>
      <c r="L16" s="213"/>
      <c r="M16" s="312"/>
      <c r="N16" s="312"/>
    </row>
    <row r="17" spans="2:14" s="207" customFormat="1" ht="15" customHeight="1">
      <c r="B17" s="224" t="s">
        <v>15</v>
      </c>
      <c r="C17" s="220"/>
      <c r="D17" s="219">
        <v>2019</v>
      </c>
      <c r="E17" s="56">
        <f>SUM(F17:G17)</f>
        <v>2090</v>
      </c>
      <c r="F17" s="56">
        <v>341</v>
      </c>
      <c r="G17" s="56">
        <v>1749</v>
      </c>
      <c r="H17" s="56"/>
      <c r="I17" s="56">
        <f>SUM(J17:K17)</f>
        <v>185445</v>
      </c>
      <c r="J17" s="56">
        <v>94812</v>
      </c>
      <c r="K17" s="56">
        <v>90633</v>
      </c>
      <c r="L17" s="220"/>
      <c r="M17" s="221"/>
      <c r="N17" s="221"/>
    </row>
    <row r="18" spans="2:14" s="207" customFormat="1" ht="15" customHeight="1">
      <c r="B18" s="224"/>
      <c r="C18" s="220"/>
      <c r="D18" s="219">
        <v>2020</v>
      </c>
      <c r="E18" s="56">
        <f t="shared" ref="E18:E19" si="4">SUM(F18:G18)</f>
        <v>2078</v>
      </c>
      <c r="F18" s="56">
        <v>356</v>
      </c>
      <c r="G18" s="56">
        <v>1722</v>
      </c>
      <c r="H18" s="56"/>
      <c r="I18" s="56">
        <f t="shared" ref="I18:I19" si="5">SUM(J18:K18)</f>
        <v>191559</v>
      </c>
      <c r="J18" s="56">
        <v>98093</v>
      </c>
      <c r="K18" s="56">
        <v>93466</v>
      </c>
      <c r="L18" s="220"/>
      <c r="M18" s="221"/>
      <c r="N18" s="221"/>
    </row>
    <row r="19" spans="2:14" s="207" customFormat="1" ht="15" customHeight="1">
      <c r="B19" s="224"/>
      <c r="C19" s="220"/>
      <c r="D19" s="219">
        <v>2021</v>
      </c>
      <c r="E19" s="56">
        <f t="shared" si="4"/>
        <v>1605</v>
      </c>
      <c r="F19" s="56">
        <v>285</v>
      </c>
      <c r="G19" s="56">
        <v>1320</v>
      </c>
      <c r="H19" s="56"/>
      <c r="I19" s="56">
        <f t="shared" si="5"/>
        <v>201067</v>
      </c>
      <c r="J19" s="56">
        <v>103349</v>
      </c>
      <c r="K19" s="56">
        <v>97718</v>
      </c>
      <c r="L19" s="220"/>
      <c r="M19" s="221"/>
      <c r="N19" s="221"/>
    </row>
    <row r="20" spans="2:14" s="207" customFormat="1" ht="8.1" customHeight="1">
      <c r="B20" s="224"/>
      <c r="C20" s="220"/>
      <c r="D20" s="219"/>
      <c r="E20" s="56"/>
      <c r="F20" s="56"/>
      <c r="G20" s="56"/>
      <c r="H20" s="56"/>
      <c r="I20" s="56"/>
      <c r="J20" s="56"/>
      <c r="K20" s="56"/>
      <c r="L20" s="220"/>
      <c r="M20" s="221"/>
      <c r="N20" s="221"/>
    </row>
    <row r="21" spans="2:14" s="207" customFormat="1" ht="15" customHeight="1">
      <c r="B21" s="224" t="s">
        <v>16</v>
      </c>
      <c r="C21" s="220"/>
      <c r="D21" s="219">
        <v>2019</v>
      </c>
      <c r="E21" s="56">
        <f>SUM(F21:G21)</f>
        <v>3055</v>
      </c>
      <c r="F21" s="56">
        <v>387</v>
      </c>
      <c r="G21" s="56">
        <v>2668</v>
      </c>
      <c r="H21" s="56"/>
      <c r="I21" s="56">
        <f>SUM(J21:K21)</f>
        <v>86466</v>
      </c>
      <c r="J21" s="56">
        <v>43250</v>
      </c>
      <c r="K21" s="56">
        <v>43216</v>
      </c>
      <c r="L21" s="220"/>
      <c r="M21" s="221"/>
      <c r="N21" s="221"/>
    </row>
    <row r="22" spans="2:14" s="207" customFormat="1" ht="15" customHeight="1">
      <c r="B22" s="224"/>
      <c r="C22" s="220"/>
      <c r="D22" s="219">
        <v>2020</v>
      </c>
      <c r="E22" s="56">
        <f t="shared" ref="E22:E23" si="6">SUM(F22:G22)</f>
        <v>3206</v>
      </c>
      <c r="F22" s="56">
        <v>427</v>
      </c>
      <c r="G22" s="56">
        <v>2779</v>
      </c>
      <c r="H22" s="56"/>
      <c r="I22" s="56">
        <f t="shared" ref="I22:I23" si="7">SUM(J22:K22)</f>
        <v>90056</v>
      </c>
      <c r="J22" s="56">
        <v>45208</v>
      </c>
      <c r="K22" s="56">
        <v>44848</v>
      </c>
      <c r="L22" s="220"/>
      <c r="M22" s="221"/>
      <c r="N22" s="221"/>
    </row>
    <row r="23" spans="2:14" s="207" customFormat="1" ht="15" customHeight="1">
      <c r="B23" s="224"/>
      <c r="C23" s="220"/>
      <c r="D23" s="219">
        <v>2021</v>
      </c>
      <c r="E23" s="56">
        <f t="shared" si="6"/>
        <v>3206</v>
      </c>
      <c r="F23" s="56">
        <v>455</v>
      </c>
      <c r="G23" s="56">
        <v>2751</v>
      </c>
      <c r="H23" s="56"/>
      <c r="I23" s="56">
        <f t="shared" si="7"/>
        <v>93573</v>
      </c>
      <c r="J23" s="56">
        <v>47008</v>
      </c>
      <c r="K23" s="56">
        <v>46565</v>
      </c>
      <c r="L23" s="220"/>
      <c r="M23" s="221"/>
      <c r="N23" s="221"/>
    </row>
    <row r="24" spans="2:14" s="207" customFormat="1" ht="8.1" customHeight="1">
      <c r="B24" s="224"/>
      <c r="C24" s="220"/>
      <c r="D24" s="219"/>
      <c r="E24" s="56"/>
      <c r="F24" s="56"/>
      <c r="G24" s="56"/>
      <c r="H24" s="56"/>
      <c r="I24" s="56"/>
      <c r="J24" s="56"/>
      <c r="K24" s="56"/>
      <c r="L24" s="220"/>
      <c r="M24" s="221"/>
      <c r="N24" s="221"/>
    </row>
    <row r="25" spans="2:14" s="207" customFormat="1" ht="15" customHeight="1">
      <c r="B25" s="224" t="s">
        <v>17</v>
      </c>
      <c r="C25" s="220"/>
      <c r="D25" s="219">
        <v>2019</v>
      </c>
      <c r="E25" s="56">
        <f>SUM(F25:G25)</f>
        <v>4823</v>
      </c>
      <c r="F25" s="56">
        <v>711</v>
      </c>
      <c r="G25" s="56">
        <v>4112</v>
      </c>
      <c r="H25" s="56"/>
      <c r="I25" s="56">
        <f>SUM(J25:K25)</f>
        <v>107956</v>
      </c>
      <c r="J25" s="56">
        <v>54692</v>
      </c>
      <c r="K25" s="56">
        <v>53264</v>
      </c>
      <c r="L25" s="220"/>
      <c r="M25" s="221"/>
      <c r="N25" s="221"/>
    </row>
    <row r="26" spans="2:14" s="207" customFormat="1" ht="15" customHeight="1">
      <c r="B26" s="224"/>
      <c r="C26" s="220"/>
      <c r="D26" s="219">
        <v>2020</v>
      </c>
      <c r="E26" s="56">
        <f t="shared" ref="E26:E27" si="8">SUM(F26:G26)</f>
        <v>5116</v>
      </c>
      <c r="F26" s="56">
        <v>753</v>
      </c>
      <c r="G26" s="56">
        <v>4363</v>
      </c>
      <c r="H26" s="56"/>
      <c r="I26" s="56">
        <f t="shared" ref="I26:I27" si="9">SUM(J26:K26)</f>
        <v>131881</v>
      </c>
      <c r="J26" s="56">
        <v>67047</v>
      </c>
      <c r="K26" s="56">
        <v>64834</v>
      </c>
      <c r="L26" s="220"/>
      <c r="M26" s="221"/>
      <c r="N26" s="221"/>
    </row>
    <row r="27" spans="2:14" s="207" customFormat="1" ht="15" customHeight="1">
      <c r="B27" s="224"/>
      <c r="C27" s="220"/>
      <c r="D27" s="219">
        <v>2021</v>
      </c>
      <c r="E27" s="56">
        <f t="shared" si="8"/>
        <v>5192</v>
      </c>
      <c r="F27" s="56">
        <v>738</v>
      </c>
      <c r="G27" s="56">
        <v>4454</v>
      </c>
      <c r="H27" s="56"/>
      <c r="I27" s="56">
        <f t="shared" si="9"/>
        <v>162834</v>
      </c>
      <c r="J27" s="56">
        <v>82662</v>
      </c>
      <c r="K27" s="56">
        <v>80172</v>
      </c>
      <c r="L27" s="220"/>
      <c r="M27" s="221"/>
      <c r="N27" s="221"/>
    </row>
    <row r="28" spans="2:14" s="207" customFormat="1" ht="8.1" customHeight="1">
      <c r="B28" s="224"/>
      <c r="C28" s="220"/>
      <c r="D28" s="219"/>
      <c r="E28" s="56"/>
      <c r="F28" s="56"/>
      <c r="G28" s="56"/>
      <c r="H28" s="56"/>
      <c r="I28" s="56"/>
      <c r="J28" s="56"/>
      <c r="K28" s="56"/>
      <c r="L28" s="220"/>
      <c r="M28" s="221"/>
      <c r="N28" s="221"/>
    </row>
    <row r="29" spans="2:14" s="207" customFormat="1" ht="15" customHeight="1">
      <c r="B29" s="224" t="s">
        <v>18</v>
      </c>
      <c r="C29" s="226"/>
      <c r="D29" s="219">
        <v>2019</v>
      </c>
      <c r="E29" s="56">
        <f>SUM(F29:G29)</f>
        <v>1456</v>
      </c>
      <c r="F29" s="56">
        <v>249</v>
      </c>
      <c r="G29" s="56">
        <v>1207</v>
      </c>
      <c r="H29" s="56"/>
      <c r="I29" s="56">
        <f>SUM(J29:K29)</f>
        <v>47018</v>
      </c>
      <c r="J29" s="56">
        <v>23863</v>
      </c>
      <c r="K29" s="56">
        <v>23155</v>
      </c>
      <c r="L29" s="226"/>
      <c r="M29" s="221"/>
      <c r="N29" s="227"/>
    </row>
    <row r="30" spans="2:14" s="207" customFormat="1" ht="15" customHeight="1">
      <c r="B30" s="224"/>
      <c r="C30" s="226"/>
      <c r="D30" s="219">
        <v>2020</v>
      </c>
      <c r="E30" s="56">
        <f t="shared" ref="E30:E31" si="10">SUM(F30:G30)</f>
        <v>1497</v>
      </c>
      <c r="F30" s="56">
        <v>251</v>
      </c>
      <c r="G30" s="56">
        <v>1246</v>
      </c>
      <c r="H30" s="56"/>
      <c r="I30" s="56">
        <f t="shared" ref="I30:I31" si="11">SUM(J30:K30)</f>
        <v>48215</v>
      </c>
      <c r="J30" s="56">
        <v>24531</v>
      </c>
      <c r="K30" s="56">
        <v>23684</v>
      </c>
      <c r="L30" s="226"/>
      <c r="M30" s="221"/>
      <c r="N30" s="227"/>
    </row>
    <row r="31" spans="2:14" s="207" customFormat="1" ht="15" customHeight="1">
      <c r="B31" s="224"/>
      <c r="C31" s="226"/>
      <c r="D31" s="219">
        <v>2021</v>
      </c>
      <c r="E31" s="56">
        <f t="shared" si="10"/>
        <v>1471</v>
      </c>
      <c r="F31" s="56">
        <v>250</v>
      </c>
      <c r="G31" s="56">
        <v>1221</v>
      </c>
      <c r="H31" s="56"/>
      <c r="I31" s="56">
        <f t="shared" si="11"/>
        <v>49225</v>
      </c>
      <c r="J31" s="56">
        <v>25137</v>
      </c>
      <c r="K31" s="56">
        <v>24088</v>
      </c>
      <c r="L31" s="226"/>
      <c r="M31" s="221"/>
      <c r="N31" s="227"/>
    </row>
    <row r="32" spans="2:14" s="207" customFormat="1" ht="8.1" customHeight="1">
      <c r="B32" s="224"/>
      <c r="C32" s="226"/>
      <c r="D32" s="219"/>
      <c r="E32" s="56"/>
      <c r="F32" s="56"/>
      <c r="G32" s="56"/>
      <c r="H32" s="56"/>
      <c r="I32" s="56"/>
      <c r="J32" s="56"/>
      <c r="K32" s="56"/>
      <c r="L32" s="226"/>
      <c r="M32" s="221"/>
      <c r="N32" s="227"/>
    </row>
    <row r="33" spans="2:24" s="207" customFormat="1" ht="15" customHeight="1">
      <c r="B33" s="224" t="s">
        <v>19</v>
      </c>
      <c r="C33" s="208"/>
      <c r="D33" s="219">
        <v>2019</v>
      </c>
      <c r="E33" s="56">
        <f>SUM(F33:G33)</f>
        <v>1997</v>
      </c>
      <c r="F33" s="56">
        <v>409</v>
      </c>
      <c r="G33" s="56">
        <v>1588</v>
      </c>
      <c r="H33" s="56"/>
      <c r="I33" s="56">
        <f>SUM(J33:K33)</f>
        <v>51782</v>
      </c>
      <c r="J33" s="56">
        <v>26339</v>
      </c>
      <c r="K33" s="56">
        <v>25443</v>
      </c>
      <c r="L33" s="208"/>
      <c r="M33" s="221"/>
      <c r="N33" s="221"/>
    </row>
    <row r="34" spans="2:24" s="207" customFormat="1" ht="15" customHeight="1">
      <c r="B34" s="224"/>
      <c r="C34" s="208"/>
      <c r="D34" s="219">
        <v>2020</v>
      </c>
      <c r="E34" s="56">
        <f t="shared" ref="E34:E35" si="12">SUM(F34:G34)</f>
        <v>2002</v>
      </c>
      <c r="F34" s="56">
        <v>425</v>
      </c>
      <c r="G34" s="56">
        <v>1577</v>
      </c>
      <c r="H34" s="56"/>
      <c r="I34" s="56">
        <f t="shared" ref="I34:I35" si="13">SUM(J34:K34)</f>
        <v>55275</v>
      </c>
      <c r="J34" s="56">
        <v>28364</v>
      </c>
      <c r="K34" s="56">
        <v>26911</v>
      </c>
      <c r="L34" s="208"/>
      <c r="M34" s="221"/>
      <c r="N34" s="221"/>
    </row>
    <row r="35" spans="2:24" s="207" customFormat="1" ht="15" customHeight="1">
      <c r="B35" s="224"/>
      <c r="C35" s="208"/>
      <c r="D35" s="219">
        <v>2021</v>
      </c>
      <c r="E35" s="56">
        <f t="shared" si="12"/>
        <v>2088</v>
      </c>
      <c r="F35" s="56">
        <v>466</v>
      </c>
      <c r="G35" s="56">
        <v>1622</v>
      </c>
      <c r="H35" s="56"/>
      <c r="I35" s="56">
        <f t="shared" si="13"/>
        <v>54844</v>
      </c>
      <c r="J35" s="56">
        <v>28069</v>
      </c>
      <c r="K35" s="56">
        <v>26775</v>
      </c>
      <c r="L35" s="208"/>
      <c r="M35" s="221"/>
      <c r="N35" s="221"/>
    </row>
    <row r="36" spans="2:24" s="207" customFormat="1" ht="8.1" customHeight="1">
      <c r="B36" s="224"/>
      <c r="C36" s="208"/>
      <c r="D36" s="219"/>
      <c r="E36" s="56"/>
      <c r="F36" s="56"/>
      <c r="G36" s="56"/>
      <c r="H36" s="56"/>
      <c r="I36" s="56"/>
      <c r="J36" s="56"/>
      <c r="K36" s="56"/>
      <c r="L36" s="208"/>
      <c r="M36" s="221"/>
      <c r="N36" s="221"/>
    </row>
    <row r="37" spans="2:24" s="207" customFormat="1" ht="15" customHeight="1">
      <c r="B37" s="224" t="s">
        <v>20</v>
      </c>
      <c r="C37" s="208"/>
      <c r="D37" s="219">
        <v>2019</v>
      </c>
      <c r="E37" s="56">
        <f>SUM(F37:G37)</f>
        <v>2451</v>
      </c>
      <c r="F37" s="56">
        <v>349</v>
      </c>
      <c r="G37" s="56">
        <v>2102</v>
      </c>
      <c r="H37" s="56"/>
      <c r="I37" s="56">
        <f>SUM(J37:K37)</f>
        <v>69938</v>
      </c>
      <c r="J37" s="56">
        <v>35448</v>
      </c>
      <c r="K37" s="56">
        <v>34490</v>
      </c>
      <c r="L37" s="208"/>
      <c r="M37" s="221"/>
      <c r="N37" s="221"/>
    </row>
    <row r="38" spans="2:24" s="207" customFormat="1" ht="15" customHeight="1">
      <c r="B38" s="224"/>
      <c r="C38" s="208"/>
      <c r="D38" s="219">
        <v>2020</v>
      </c>
      <c r="E38" s="56">
        <f t="shared" ref="E38:E39" si="14">SUM(F38:G38)</f>
        <v>2573</v>
      </c>
      <c r="F38" s="56">
        <v>366</v>
      </c>
      <c r="G38" s="56">
        <v>2207</v>
      </c>
      <c r="H38" s="56"/>
      <c r="I38" s="56">
        <f t="shared" ref="I38:I39" si="15">SUM(J38:K38)</f>
        <v>75031</v>
      </c>
      <c r="J38" s="56">
        <v>38023</v>
      </c>
      <c r="K38" s="56">
        <v>37008</v>
      </c>
      <c r="L38" s="208"/>
      <c r="M38" s="221"/>
      <c r="N38" s="221"/>
    </row>
    <row r="39" spans="2:24" s="207" customFormat="1" ht="15" customHeight="1">
      <c r="B39" s="224"/>
      <c r="C39" s="208"/>
      <c r="D39" s="219">
        <v>2021</v>
      </c>
      <c r="E39" s="56">
        <f t="shared" si="14"/>
        <v>2586</v>
      </c>
      <c r="F39" s="56">
        <v>370</v>
      </c>
      <c r="G39" s="56">
        <v>2216</v>
      </c>
      <c r="H39" s="56"/>
      <c r="I39" s="56">
        <f t="shared" si="15"/>
        <v>89038</v>
      </c>
      <c r="J39" s="56">
        <v>45258</v>
      </c>
      <c r="K39" s="56">
        <v>43780</v>
      </c>
      <c r="L39" s="208"/>
      <c r="M39" s="221"/>
      <c r="N39" s="221"/>
    </row>
    <row r="40" spans="2:24" s="207" customFormat="1" ht="8.1" customHeight="1">
      <c r="B40" s="224"/>
      <c r="C40" s="208"/>
      <c r="D40" s="219"/>
      <c r="E40" s="56"/>
      <c r="F40" s="56"/>
      <c r="G40" s="56"/>
      <c r="H40" s="56"/>
      <c r="I40" s="56"/>
      <c r="J40" s="56"/>
      <c r="K40" s="56"/>
      <c r="L40" s="208"/>
      <c r="M40" s="221"/>
      <c r="N40" s="221"/>
    </row>
    <row r="41" spans="2:24" s="207" customFormat="1" ht="15" customHeight="1">
      <c r="B41" s="224" t="s">
        <v>21</v>
      </c>
      <c r="C41" s="208"/>
      <c r="D41" s="219">
        <v>2019</v>
      </c>
      <c r="E41" s="56">
        <f>SUM(F41:G41)</f>
        <v>1587</v>
      </c>
      <c r="F41" s="56">
        <v>373</v>
      </c>
      <c r="G41" s="56">
        <v>1214</v>
      </c>
      <c r="H41" s="56"/>
      <c r="I41" s="56">
        <f>SUM(J41:K41)</f>
        <v>42414</v>
      </c>
      <c r="J41" s="56">
        <v>21419</v>
      </c>
      <c r="K41" s="56">
        <v>20995</v>
      </c>
      <c r="L41" s="208"/>
      <c r="M41" s="221"/>
      <c r="N41" s="221"/>
    </row>
    <row r="42" spans="2:24" s="207" customFormat="1" ht="15" customHeight="1">
      <c r="B42" s="224"/>
      <c r="C42" s="208"/>
      <c r="D42" s="219">
        <v>2020</v>
      </c>
      <c r="E42" s="56">
        <f t="shared" ref="E42:E43" si="16">SUM(F42:G42)</f>
        <v>1563</v>
      </c>
      <c r="F42" s="56">
        <v>360</v>
      </c>
      <c r="G42" s="56">
        <v>1203</v>
      </c>
      <c r="H42" s="56"/>
      <c r="I42" s="56">
        <f t="shared" ref="I42:I43" si="17">SUM(J42:K42)</f>
        <v>44880</v>
      </c>
      <c r="J42" s="56">
        <v>22674</v>
      </c>
      <c r="K42" s="56">
        <v>22206</v>
      </c>
      <c r="L42" s="208"/>
      <c r="M42" s="221"/>
      <c r="N42" s="221"/>
    </row>
    <row r="43" spans="2:24" s="207" customFormat="1" ht="15" customHeight="1">
      <c r="B43" s="224"/>
      <c r="C43" s="208"/>
      <c r="D43" s="219">
        <v>2021</v>
      </c>
      <c r="E43" s="56">
        <f t="shared" si="16"/>
        <v>1711</v>
      </c>
      <c r="F43" s="56">
        <v>432</v>
      </c>
      <c r="G43" s="56">
        <v>1279</v>
      </c>
      <c r="H43" s="56"/>
      <c r="I43" s="56">
        <f t="shared" si="17"/>
        <v>45515</v>
      </c>
      <c r="J43" s="56">
        <v>23029</v>
      </c>
      <c r="K43" s="56">
        <v>22486</v>
      </c>
      <c r="L43" s="208"/>
      <c r="M43" s="221"/>
      <c r="N43" s="221"/>
    </row>
    <row r="44" spans="2:24" s="207" customFormat="1" ht="8.1" customHeight="1">
      <c r="B44" s="224"/>
      <c r="C44" s="208"/>
      <c r="D44" s="219"/>
      <c r="E44" s="56"/>
      <c r="F44" s="56"/>
      <c r="G44" s="56"/>
      <c r="H44" s="56"/>
      <c r="I44" s="56"/>
      <c r="J44" s="56"/>
      <c r="K44" s="56"/>
      <c r="L44" s="208"/>
      <c r="M44" s="221"/>
      <c r="N44" s="221"/>
    </row>
    <row r="45" spans="2:24" s="207" customFormat="1" ht="15" customHeight="1">
      <c r="B45" s="224" t="s">
        <v>22</v>
      </c>
      <c r="C45" s="208"/>
      <c r="D45" s="219">
        <v>2019</v>
      </c>
      <c r="E45" s="56">
        <f>SUM(F45:G45)</f>
        <v>3126</v>
      </c>
      <c r="F45" s="56">
        <v>562</v>
      </c>
      <c r="G45" s="56">
        <v>2564</v>
      </c>
      <c r="H45" s="56"/>
      <c r="I45" s="56">
        <f>SUM(J45:K45)</f>
        <v>91540</v>
      </c>
      <c r="J45" s="56">
        <v>46670</v>
      </c>
      <c r="K45" s="56">
        <v>44870</v>
      </c>
      <c r="L45" s="208"/>
      <c r="M45" s="221"/>
      <c r="N45" s="221"/>
    </row>
    <row r="46" spans="2:24" s="207" customFormat="1" ht="15" customHeight="1">
      <c r="B46" s="224"/>
      <c r="C46" s="208"/>
      <c r="D46" s="219">
        <v>2020</v>
      </c>
      <c r="E46" s="56">
        <f t="shared" ref="E46:E47" si="18">SUM(F46:G46)</f>
        <v>3145</v>
      </c>
      <c r="F46" s="56">
        <v>600</v>
      </c>
      <c r="G46" s="56">
        <v>2545</v>
      </c>
      <c r="H46" s="56"/>
      <c r="I46" s="56">
        <f t="shared" ref="I46:I47" si="19">SUM(J46:K46)</f>
        <v>95122</v>
      </c>
      <c r="J46" s="56">
        <v>47369</v>
      </c>
      <c r="K46" s="56">
        <v>47753</v>
      </c>
      <c r="L46" s="208"/>
      <c r="M46" s="221"/>
      <c r="N46" s="221"/>
    </row>
    <row r="47" spans="2:24" s="207" customFormat="1" ht="15" customHeight="1">
      <c r="B47" s="224"/>
      <c r="C47" s="208"/>
      <c r="D47" s="219">
        <v>2021</v>
      </c>
      <c r="E47" s="56">
        <f t="shared" si="18"/>
        <v>3064</v>
      </c>
      <c r="F47" s="56">
        <v>577</v>
      </c>
      <c r="G47" s="56">
        <v>2487</v>
      </c>
      <c r="H47" s="56"/>
      <c r="I47" s="56">
        <f t="shared" si="19"/>
        <v>105173</v>
      </c>
      <c r="J47" s="56">
        <v>51115</v>
      </c>
      <c r="K47" s="56">
        <v>54058</v>
      </c>
      <c r="L47" s="208"/>
      <c r="M47" s="221"/>
      <c r="N47" s="221"/>
    </row>
    <row r="48" spans="2:24" s="207" customFormat="1" ht="8.1" customHeight="1">
      <c r="B48" s="224"/>
      <c r="C48" s="208"/>
      <c r="D48" s="219"/>
      <c r="E48" s="56"/>
      <c r="F48" s="56"/>
      <c r="G48" s="56"/>
      <c r="H48" s="56"/>
      <c r="I48" s="56"/>
      <c r="J48" s="56"/>
      <c r="K48" s="56"/>
      <c r="L48" s="208"/>
      <c r="M48" s="221"/>
      <c r="N48" s="221"/>
      <c r="O48" s="230"/>
      <c r="P48" s="230"/>
      <c r="Q48" s="230"/>
      <c r="R48" s="230"/>
      <c r="S48" s="230"/>
      <c r="T48" s="230"/>
      <c r="U48" s="230"/>
      <c r="V48" s="230"/>
      <c r="W48" s="230"/>
      <c r="X48" s="230"/>
    </row>
    <row r="49" spans="2:14" s="207" customFormat="1" ht="15" customHeight="1">
      <c r="B49" s="224" t="s">
        <v>23</v>
      </c>
      <c r="C49" s="226"/>
      <c r="D49" s="219">
        <v>2019</v>
      </c>
      <c r="E49" s="56">
        <f>SUM(F49:G49)</f>
        <v>693</v>
      </c>
      <c r="F49" s="56">
        <v>146</v>
      </c>
      <c r="G49" s="56">
        <v>547</v>
      </c>
      <c r="H49" s="56"/>
      <c r="I49" s="56">
        <f>SUM(J49:K49)</f>
        <v>16038</v>
      </c>
      <c r="J49" s="56">
        <v>8185</v>
      </c>
      <c r="K49" s="56">
        <v>7853</v>
      </c>
      <c r="L49" s="226"/>
      <c r="M49" s="221"/>
      <c r="N49" s="227"/>
    </row>
    <row r="50" spans="2:14" s="207" customFormat="1" ht="15" customHeight="1">
      <c r="B50" s="224"/>
      <c r="C50" s="226"/>
      <c r="D50" s="219">
        <v>2020</v>
      </c>
      <c r="E50" s="56">
        <f t="shared" ref="E50:E51" si="20">SUM(F50:G50)</f>
        <v>699</v>
      </c>
      <c r="F50" s="56">
        <v>140</v>
      </c>
      <c r="G50" s="56">
        <v>559</v>
      </c>
      <c r="H50" s="56"/>
      <c r="I50" s="56">
        <f t="shared" ref="I50:I51" si="21">SUM(J50:K50)</f>
        <v>18002</v>
      </c>
      <c r="J50" s="56">
        <v>8757</v>
      </c>
      <c r="K50" s="56">
        <v>9245</v>
      </c>
      <c r="L50" s="226"/>
      <c r="M50" s="221"/>
      <c r="N50" s="227"/>
    </row>
    <row r="51" spans="2:14" s="207" customFormat="1" ht="15" customHeight="1">
      <c r="B51" s="224"/>
      <c r="C51" s="226"/>
      <c r="D51" s="219">
        <v>2021</v>
      </c>
      <c r="E51" s="56">
        <f t="shared" si="20"/>
        <v>775</v>
      </c>
      <c r="F51" s="56">
        <v>155</v>
      </c>
      <c r="G51" s="56">
        <v>620</v>
      </c>
      <c r="H51" s="56"/>
      <c r="I51" s="56">
        <f t="shared" si="21"/>
        <v>21653</v>
      </c>
      <c r="J51" s="56">
        <v>11140</v>
      </c>
      <c r="K51" s="56">
        <v>10513</v>
      </c>
      <c r="L51" s="226"/>
      <c r="M51" s="221"/>
      <c r="N51" s="227"/>
    </row>
    <row r="52" spans="2:14" s="207" customFormat="1" ht="8.1" customHeight="1">
      <c r="B52" s="224"/>
      <c r="C52" s="226"/>
      <c r="D52" s="219"/>
      <c r="E52" s="56"/>
      <c r="F52" s="56"/>
      <c r="G52" s="56"/>
      <c r="H52" s="56"/>
      <c r="I52" s="56"/>
      <c r="J52" s="56"/>
      <c r="K52" s="56"/>
      <c r="L52" s="226"/>
      <c r="M52" s="221"/>
      <c r="N52" s="227"/>
    </row>
    <row r="53" spans="2:14" s="207" customFormat="1" ht="15" customHeight="1">
      <c r="B53" s="224" t="s">
        <v>24</v>
      </c>
      <c r="C53" s="208"/>
      <c r="D53" s="219">
        <v>2019</v>
      </c>
      <c r="E53" s="56">
        <f>SUM(F53:G53)</f>
        <v>2658</v>
      </c>
      <c r="F53" s="56">
        <v>543</v>
      </c>
      <c r="G53" s="56">
        <v>2115</v>
      </c>
      <c r="H53" s="56"/>
      <c r="I53" s="56">
        <f>SUM(J53:K53)</f>
        <v>96700</v>
      </c>
      <c r="J53" s="56">
        <v>49227</v>
      </c>
      <c r="K53" s="56">
        <v>47473</v>
      </c>
      <c r="L53" s="208"/>
      <c r="M53" s="221"/>
      <c r="N53" s="221"/>
    </row>
    <row r="54" spans="2:14" s="207" customFormat="1" ht="15" customHeight="1">
      <c r="B54" s="224"/>
      <c r="C54" s="208"/>
      <c r="D54" s="219">
        <v>2020</v>
      </c>
      <c r="E54" s="56">
        <f t="shared" ref="E54:E55" si="22">SUM(F54:G54)</f>
        <v>2791</v>
      </c>
      <c r="F54" s="56">
        <v>590</v>
      </c>
      <c r="G54" s="56">
        <v>2201</v>
      </c>
      <c r="H54" s="56"/>
      <c r="I54" s="56">
        <f t="shared" ref="I54:I55" si="23">SUM(J54:K54)</f>
        <v>98766</v>
      </c>
      <c r="J54" s="56">
        <v>50335</v>
      </c>
      <c r="K54" s="56">
        <v>48431</v>
      </c>
      <c r="L54" s="208"/>
      <c r="M54" s="221"/>
      <c r="N54" s="221"/>
    </row>
    <row r="55" spans="2:14" s="207" customFormat="1" ht="15" customHeight="1">
      <c r="B55" s="224"/>
      <c r="C55" s="208"/>
      <c r="D55" s="219">
        <v>2021</v>
      </c>
      <c r="E55" s="56">
        <f t="shared" si="22"/>
        <v>2780</v>
      </c>
      <c r="F55" s="56">
        <v>594</v>
      </c>
      <c r="G55" s="56">
        <v>2186</v>
      </c>
      <c r="H55" s="56"/>
      <c r="I55" s="56">
        <f t="shared" si="23"/>
        <v>274992</v>
      </c>
      <c r="J55" s="56">
        <v>140604</v>
      </c>
      <c r="K55" s="56">
        <v>134388</v>
      </c>
      <c r="L55" s="208"/>
      <c r="M55" s="221"/>
      <c r="N55" s="221"/>
    </row>
    <row r="56" spans="2:14" s="207" customFormat="1" ht="8.1" customHeight="1">
      <c r="B56" s="224"/>
      <c r="C56" s="208"/>
      <c r="D56" s="219"/>
      <c r="E56" s="56"/>
      <c r="F56" s="56"/>
      <c r="G56" s="56"/>
      <c r="H56" s="56"/>
      <c r="I56" s="56"/>
      <c r="J56" s="56"/>
      <c r="K56" s="56"/>
      <c r="L56" s="208"/>
      <c r="M56" s="221"/>
      <c r="N56" s="221"/>
    </row>
    <row r="57" spans="2:14" s="207" customFormat="1" ht="15" customHeight="1">
      <c r="B57" s="224" t="s">
        <v>25</v>
      </c>
      <c r="C57" s="208"/>
      <c r="D57" s="219">
        <v>2019</v>
      </c>
      <c r="E57" s="56">
        <f>SUM(F57:G57)</f>
        <v>3087</v>
      </c>
      <c r="F57" s="56">
        <v>370</v>
      </c>
      <c r="G57" s="56">
        <v>2717</v>
      </c>
      <c r="H57" s="56"/>
      <c r="I57" s="56">
        <f>SUM(J57:K57)</f>
        <v>76982</v>
      </c>
      <c r="J57" s="56">
        <v>39015</v>
      </c>
      <c r="K57" s="56">
        <v>37967</v>
      </c>
      <c r="L57" s="208"/>
      <c r="M57" s="221"/>
      <c r="N57" s="221"/>
    </row>
    <row r="58" spans="2:14" s="207" customFormat="1" ht="15" customHeight="1">
      <c r="B58" s="224"/>
      <c r="C58" s="208"/>
      <c r="D58" s="219">
        <v>2020</v>
      </c>
      <c r="E58" s="56">
        <f t="shared" ref="E58:E59" si="24">SUM(F58:G58)</f>
        <v>3124</v>
      </c>
      <c r="F58" s="56">
        <v>376</v>
      </c>
      <c r="G58" s="56">
        <v>2748</v>
      </c>
      <c r="H58" s="56"/>
      <c r="I58" s="56">
        <f t="shared" ref="I58:I59" si="25">SUM(J58:K58)</f>
        <v>76637</v>
      </c>
      <c r="J58" s="56">
        <v>38653</v>
      </c>
      <c r="K58" s="56">
        <v>37984</v>
      </c>
      <c r="L58" s="208"/>
      <c r="M58" s="221"/>
      <c r="N58" s="221"/>
    </row>
    <row r="59" spans="2:14" s="207" customFormat="1" ht="15" customHeight="1">
      <c r="B59" s="224"/>
      <c r="C59" s="208"/>
      <c r="D59" s="219">
        <v>2021</v>
      </c>
      <c r="E59" s="56">
        <f t="shared" si="24"/>
        <v>3206</v>
      </c>
      <c r="F59" s="56">
        <v>386</v>
      </c>
      <c r="G59" s="56">
        <v>2820</v>
      </c>
      <c r="H59" s="56"/>
      <c r="I59" s="56">
        <f t="shared" si="25"/>
        <v>92816</v>
      </c>
      <c r="J59" s="56">
        <v>46859</v>
      </c>
      <c r="K59" s="56">
        <v>45957</v>
      </c>
      <c r="L59" s="208"/>
      <c r="M59" s="221"/>
      <c r="N59" s="221"/>
    </row>
    <row r="60" spans="2:14" s="207" customFormat="1" ht="8.1" customHeight="1">
      <c r="B60" s="224"/>
      <c r="C60" s="208"/>
      <c r="D60" s="219"/>
      <c r="E60" s="56"/>
      <c r="F60" s="56"/>
      <c r="G60" s="56"/>
      <c r="H60" s="56"/>
      <c r="I60" s="56"/>
      <c r="J60" s="56"/>
      <c r="K60" s="56"/>
      <c r="L60" s="208"/>
      <c r="M60" s="221"/>
      <c r="N60" s="221"/>
    </row>
    <row r="61" spans="2:14" s="207" customFormat="1" ht="15" customHeight="1">
      <c r="B61" s="224" t="s">
        <v>26</v>
      </c>
      <c r="C61" s="208"/>
      <c r="D61" s="219">
        <v>2019</v>
      </c>
      <c r="E61" s="56">
        <f>SUM(F61:G61)</f>
        <v>2181</v>
      </c>
      <c r="F61" s="56">
        <v>513</v>
      </c>
      <c r="G61" s="56">
        <v>1668</v>
      </c>
      <c r="H61" s="56"/>
      <c r="I61" s="56">
        <f>SUM(J61:K61)</f>
        <v>39057</v>
      </c>
      <c r="J61" s="56">
        <v>19557</v>
      </c>
      <c r="K61" s="56">
        <v>19500</v>
      </c>
      <c r="L61" s="208"/>
      <c r="M61" s="221"/>
      <c r="N61" s="221"/>
    </row>
    <row r="62" spans="2:14" s="207" customFormat="1" ht="15" customHeight="1">
      <c r="B62" s="224"/>
      <c r="C62" s="208"/>
      <c r="D62" s="219">
        <v>2020</v>
      </c>
      <c r="E62" s="56">
        <f t="shared" ref="E62:E63" si="26">SUM(F62:G62)</f>
        <v>2321</v>
      </c>
      <c r="F62" s="56">
        <v>594</v>
      </c>
      <c r="G62" s="56">
        <v>1727</v>
      </c>
      <c r="H62" s="56"/>
      <c r="I62" s="56">
        <f t="shared" ref="I62:I63" si="27">SUM(J62:K62)</f>
        <v>42045</v>
      </c>
      <c r="J62" s="56">
        <v>21136</v>
      </c>
      <c r="K62" s="56">
        <v>20909</v>
      </c>
      <c r="L62" s="208"/>
      <c r="M62" s="221"/>
      <c r="N62" s="221"/>
    </row>
    <row r="63" spans="2:14" s="207" customFormat="1" ht="15" customHeight="1">
      <c r="B63" s="224"/>
      <c r="C63" s="208"/>
      <c r="D63" s="219">
        <v>2021</v>
      </c>
      <c r="E63" s="56">
        <f t="shared" si="26"/>
        <v>2234</v>
      </c>
      <c r="F63" s="56">
        <v>553</v>
      </c>
      <c r="G63" s="56">
        <v>1681</v>
      </c>
      <c r="H63" s="56"/>
      <c r="I63" s="56">
        <f t="shared" si="27"/>
        <v>47096</v>
      </c>
      <c r="J63" s="56">
        <v>23776</v>
      </c>
      <c r="K63" s="56">
        <v>23320</v>
      </c>
      <c r="L63" s="208"/>
      <c r="M63" s="221"/>
      <c r="N63" s="221"/>
    </row>
    <row r="64" spans="2:14" s="207" customFormat="1" ht="8.1" customHeight="1">
      <c r="B64" s="224"/>
      <c r="C64" s="208"/>
      <c r="D64" s="219"/>
      <c r="E64" s="56"/>
      <c r="F64" s="56"/>
      <c r="G64" s="56"/>
      <c r="H64" s="56"/>
      <c r="I64" s="56"/>
      <c r="J64" s="56"/>
      <c r="K64" s="56"/>
      <c r="L64" s="208"/>
      <c r="M64" s="221"/>
      <c r="N64" s="221"/>
    </row>
    <row r="65" spans="1:14" s="207" customFormat="1" ht="15" customHeight="1">
      <c r="B65" s="224" t="s">
        <v>27</v>
      </c>
      <c r="C65" s="208"/>
      <c r="D65" s="219">
        <v>2019</v>
      </c>
      <c r="E65" s="56">
        <f>SUM(F65:G65)</f>
        <v>2728</v>
      </c>
      <c r="F65" s="56">
        <v>822</v>
      </c>
      <c r="G65" s="56">
        <v>1906</v>
      </c>
      <c r="H65" s="56"/>
      <c r="I65" s="56">
        <f>SUM(J65:K65)</f>
        <v>58582</v>
      </c>
      <c r="J65" s="56">
        <v>30141</v>
      </c>
      <c r="K65" s="56">
        <v>28441</v>
      </c>
      <c r="L65" s="208"/>
      <c r="M65" s="221"/>
      <c r="N65" s="221"/>
    </row>
    <row r="66" spans="1:14" s="207" customFormat="1" ht="15" customHeight="1">
      <c r="B66" s="224"/>
      <c r="C66" s="208"/>
      <c r="D66" s="219">
        <v>2020</v>
      </c>
      <c r="E66" s="56">
        <f t="shared" ref="E66:E67" si="28">SUM(F66:G66)</f>
        <v>2485</v>
      </c>
      <c r="F66" s="56">
        <v>624</v>
      </c>
      <c r="G66" s="56">
        <v>1861</v>
      </c>
      <c r="H66" s="56"/>
      <c r="I66" s="56">
        <f t="shared" ref="I66:I67" si="29">SUM(J66:K66)</f>
        <v>62901</v>
      </c>
      <c r="J66" s="56">
        <v>32170</v>
      </c>
      <c r="K66" s="56">
        <v>30731</v>
      </c>
      <c r="L66" s="208"/>
      <c r="M66" s="221"/>
      <c r="N66" s="221"/>
    </row>
    <row r="67" spans="1:14" s="207" customFormat="1" ht="15" customHeight="1">
      <c r="B67" s="224"/>
      <c r="C67" s="208"/>
      <c r="D67" s="219">
        <v>2021</v>
      </c>
      <c r="E67" s="56">
        <f t="shared" si="28"/>
        <v>2616</v>
      </c>
      <c r="F67" s="56">
        <v>692</v>
      </c>
      <c r="G67" s="56">
        <v>1924</v>
      </c>
      <c r="H67" s="56"/>
      <c r="I67" s="56">
        <f t="shared" si="29"/>
        <v>69564</v>
      </c>
      <c r="J67" s="56">
        <v>35705</v>
      </c>
      <c r="K67" s="56">
        <v>33859</v>
      </c>
      <c r="L67" s="208"/>
      <c r="M67" s="221"/>
      <c r="N67" s="221"/>
    </row>
    <row r="68" spans="1:14" s="207" customFormat="1" ht="8.1" customHeight="1">
      <c r="B68" s="224"/>
      <c r="C68" s="208"/>
      <c r="D68" s="219"/>
      <c r="E68" s="56"/>
      <c r="F68" s="56"/>
      <c r="G68" s="56"/>
      <c r="H68" s="56"/>
      <c r="I68" s="56"/>
      <c r="J68" s="56"/>
      <c r="K68" s="56"/>
      <c r="L68" s="208"/>
      <c r="M68" s="221"/>
      <c r="N68" s="221"/>
    </row>
    <row r="69" spans="1:14" s="207" customFormat="1" ht="15" customHeight="1">
      <c r="B69" s="224" t="s">
        <v>28</v>
      </c>
      <c r="C69" s="226"/>
      <c r="D69" s="219">
        <v>2019</v>
      </c>
      <c r="E69" s="56">
        <f>SUM(F69:G69)</f>
        <v>1141</v>
      </c>
      <c r="F69" s="56">
        <v>366</v>
      </c>
      <c r="G69" s="56">
        <v>775</v>
      </c>
      <c r="H69" s="56"/>
      <c r="I69" s="56">
        <f>SUM(J69:K69)</f>
        <v>29273</v>
      </c>
      <c r="J69" s="56">
        <v>14778</v>
      </c>
      <c r="K69" s="56">
        <v>14495</v>
      </c>
      <c r="L69" s="226"/>
      <c r="M69" s="221"/>
      <c r="N69" s="227"/>
    </row>
    <row r="70" spans="1:14" s="207" customFormat="1" ht="15" customHeight="1">
      <c r="B70" s="224"/>
      <c r="C70" s="226"/>
      <c r="D70" s="219">
        <v>2020</v>
      </c>
      <c r="E70" s="56">
        <f t="shared" ref="E70:E71" si="30">SUM(F70:G70)</f>
        <v>1146</v>
      </c>
      <c r="F70" s="56">
        <v>369</v>
      </c>
      <c r="G70" s="56">
        <v>777</v>
      </c>
      <c r="H70" s="56"/>
      <c r="I70" s="56">
        <f t="shared" ref="I70:I71" si="31">SUM(J70:K70)</f>
        <v>32155</v>
      </c>
      <c r="J70" s="56">
        <v>16316</v>
      </c>
      <c r="K70" s="56">
        <v>15839</v>
      </c>
      <c r="L70" s="226"/>
      <c r="M70" s="221"/>
      <c r="N70" s="227"/>
    </row>
    <row r="71" spans="1:14" s="207" customFormat="1" ht="15" customHeight="1">
      <c r="B71" s="224"/>
      <c r="C71" s="226"/>
      <c r="D71" s="219">
        <v>2021</v>
      </c>
      <c r="E71" s="56">
        <f t="shared" si="30"/>
        <v>1165</v>
      </c>
      <c r="F71" s="56">
        <v>379</v>
      </c>
      <c r="G71" s="56">
        <v>786</v>
      </c>
      <c r="I71" s="56">
        <f t="shared" si="31"/>
        <v>38054</v>
      </c>
      <c r="J71" s="56">
        <v>19410</v>
      </c>
      <c r="K71" s="56">
        <v>18644</v>
      </c>
      <c r="L71" s="226"/>
      <c r="M71" s="221"/>
      <c r="N71" s="227"/>
    </row>
    <row r="72" spans="1:14" s="207" customFormat="1" ht="8.1" customHeight="1" thickBot="1">
      <c r="A72" s="231"/>
      <c r="B72" s="1029"/>
      <c r="C72" s="233"/>
      <c r="D72" s="1211"/>
      <c r="E72" s="235"/>
      <c r="F72" s="235"/>
      <c r="G72" s="235"/>
      <c r="H72" s="235"/>
      <c r="I72" s="235"/>
      <c r="J72" s="235"/>
      <c r="K72" s="235"/>
      <c r="L72" s="233"/>
      <c r="M72" s="221"/>
      <c r="N72" s="227"/>
    </row>
    <row r="73" spans="1:14" s="238" customFormat="1" ht="15.75" customHeight="1">
      <c r="A73" s="314"/>
      <c r="B73" s="239"/>
      <c r="D73" s="219"/>
      <c r="E73" s="315"/>
      <c r="F73" s="243"/>
      <c r="G73" s="243"/>
      <c r="H73" s="243"/>
      <c r="I73" s="315"/>
      <c r="J73" s="243"/>
      <c r="K73" s="243"/>
      <c r="L73" s="1032" t="s">
        <v>867</v>
      </c>
      <c r="M73" s="244"/>
      <c r="N73" s="244"/>
    </row>
    <row r="74" spans="1:14" s="238" customFormat="1" ht="15.75" customHeight="1">
      <c r="D74" s="219"/>
      <c r="E74" s="315"/>
      <c r="F74" s="243"/>
      <c r="G74" s="243"/>
      <c r="H74" s="243"/>
      <c r="I74" s="315"/>
      <c r="J74" s="243"/>
      <c r="K74" s="243"/>
      <c r="L74" s="1033" t="s">
        <v>868</v>
      </c>
      <c r="M74" s="247"/>
      <c r="N74" s="247"/>
    </row>
    <row r="75" spans="1:14" s="238" customFormat="1" ht="16.5" customHeight="1">
      <c r="B75" s="317" t="s">
        <v>1262</v>
      </c>
      <c r="D75" s="219"/>
      <c r="E75" s="243"/>
      <c r="F75" s="243"/>
      <c r="G75" s="243"/>
      <c r="H75" s="243"/>
      <c r="I75" s="243"/>
      <c r="J75" s="243"/>
    </row>
    <row r="76" spans="1:14" s="248" customFormat="1" ht="15.75" customHeight="1">
      <c r="B76" s="249" t="s">
        <v>1274</v>
      </c>
      <c r="D76" s="250"/>
      <c r="F76" s="251"/>
      <c r="G76" s="318"/>
    </row>
    <row r="77" spans="1:14" s="321" customFormat="1" ht="15" customHeight="1">
      <c r="B77" s="252" t="s">
        <v>1275</v>
      </c>
      <c r="C77" s="319"/>
      <c r="D77" s="250"/>
      <c r="E77" s="320"/>
      <c r="F77" s="320"/>
      <c r="G77" s="320"/>
    </row>
  </sheetData>
  <mergeCells count="4">
    <mergeCell ref="E7:G7"/>
    <mergeCell ref="E8:G8"/>
    <mergeCell ref="I7:K7"/>
    <mergeCell ref="I8:K8"/>
  </mergeCells>
  <printOptions horizontalCentered="1"/>
  <pageMargins left="0.55118110236220497" right="0.55118110236220497" top="0.39370078740157499" bottom="0.59055118110236204" header="0.39370078740157499" footer="0.39370078740157499"/>
  <pageSetup paperSize="9" scale="7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>
    <tabColor rgb="FF7030A0"/>
  </sheetPr>
  <dimension ref="A1:N86"/>
  <sheetViews>
    <sheetView showGridLines="0" view="pageBreakPreview" zoomScale="90" zoomScaleNormal="100" zoomScaleSheetLayoutView="90" workbookViewId="0">
      <selection activeCell="B73" sqref="B73:B75"/>
    </sheetView>
  </sheetViews>
  <sheetFormatPr defaultColWidth="8.42578125" defaultRowHeight="16.5"/>
  <cols>
    <col min="1" max="1" width="1.28515625" style="123" customWidth="1"/>
    <col min="2" max="2" width="12.140625" style="123" customWidth="1"/>
    <col min="3" max="3" width="13.28515625" style="123" customWidth="1"/>
    <col min="4" max="4" width="16.7109375" style="1158" customWidth="1"/>
    <col min="5" max="5" width="24.5703125" style="123" customWidth="1"/>
    <col min="6" max="6" width="31.7109375" style="1159" customWidth="1"/>
    <col min="7" max="7" width="20.42578125" style="123" customWidth="1"/>
    <col min="8" max="8" width="2.85546875" style="123" customWidth="1"/>
    <col min="9" max="16384" width="8.42578125" style="123"/>
  </cols>
  <sheetData>
    <row r="1" spans="1:8" ht="15" customHeight="1">
      <c r="G1" s="1169"/>
    </row>
    <row r="2" spans="1:8">
      <c r="B2" s="1170" t="s">
        <v>55</v>
      </c>
      <c r="C2" s="1171" t="s">
        <v>944</v>
      </c>
      <c r="D2" s="1172"/>
      <c r="E2" s="1173"/>
      <c r="F2" s="1174"/>
      <c r="G2" s="1168"/>
    </row>
    <row r="3" spans="1:8">
      <c r="B3" s="1175" t="s">
        <v>56</v>
      </c>
      <c r="C3" s="1169" t="s">
        <v>945</v>
      </c>
      <c r="D3" s="1176"/>
      <c r="E3" s="1177"/>
      <c r="F3" s="1178"/>
      <c r="G3" s="1179"/>
    </row>
    <row r="4" spans="1:8" ht="15" customHeight="1">
      <c r="A4" s="1169"/>
    </row>
    <row r="5" spans="1:8" ht="3.75" customHeight="1">
      <c r="A5" s="1180"/>
      <c r="B5" s="1181"/>
      <c r="C5" s="1180"/>
      <c r="D5" s="1182"/>
      <c r="E5" s="1183"/>
      <c r="F5" s="1180"/>
      <c r="G5" s="1180"/>
      <c r="H5" s="1180"/>
    </row>
    <row r="6" spans="1:8" ht="15.75" customHeight="1">
      <c r="A6" s="124"/>
      <c r="B6" s="1184" t="s">
        <v>2</v>
      </c>
      <c r="C6" s="124"/>
      <c r="D6" s="1185" t="s">
        <v>3</v>
      </c>
      <c r="E6" s="1186" t="s">
        <v>4</v>
      </c>
      <c r="F6" s="1186" t="s">
        <v>45</v>
      </c>
      <c r="G6" s="1186" t="s">
        <v>46</v>
      </c>
      <c r="H6" s="124"/>
    </row>
    <row r="7" spans="1:8">
      <c r="A7" s="124"/>
      <c r="B7" s="1187" t="s">
        <v>7</v>
      </c>
      <c r="C7" s="124"/>
      <c r="D7" s="1188" t="s">
        <v>8</v>
      </c>
      <c r="E7" s="1189" t="s">
        <v>9</v>
      </c>
      <c r="F7" s="1186" t="s">
        <v>47</v>
      </c>
      <c r="G7" s="1189" t="s">
        <v>48</v>
      </c>
      <c r="H7" s="124"/>
    </row>
    <row r="8" spans="1:8" ht="15" customHeight="1">
      <c r="A8" s="124"/>
      <c r="B8" s="124"/>
      <c r="C8" s="124"/>
      <c r="D8" s="1190"/>
      <c r="E8" s="1189"/>
      <c r="F8" s="1189" t="s">
        <v>49</v>
      </c>
      <c r="G8" s="1189"/>
      <c r="H8" s="124"/>
    </row>
    <row r="9" spans="1:8">
      <c r="A9" s="124"/>
      <c r="B9" s="124"/>
      <c r="C9" s="124"/>
      <c r="D9" s="1190"/>
      <c r="E9" s="1189"/>
      <c r="F9" s="1189" t="s">
        <v>50</v>
      </c>
      <c r="G9" s="1189"/>
      <c r="H9" s="124"/>
    </row>
    <row r="10" spans="1:8" ht="12.75" customHeight="1">
      <c r="A10" s="124"/>
      <c r="B10" s="124"/>
      <c r="C10" s="124"/>
      <c r="D10" s="1190"/>
      <c r="E10" s="1189"/>
      <c r="F10" s="1189" t="s">
        <v>51</v>
      </c>
      <c r="G10" s="1191"/>
      <c r="H10" s="124"/>
    </row>
    <row r="11" spans="1:8" ht="3" customHeight="1">
      <c r="A11" s="1192"/>
      <c r="B11" s="1193"/>
      <c r="C11" s="1193"/>
      <c r="D11" s="1194"/>
      <c r="E11" s="1195"/>
      <c r="F11" s="1195"/>
      <c r="G11" s="1195"/>
      <c r="H11" s="1192"/>
    </row>
    <row r="12" spans="1:8" ht="8.1" customHeight="1">
      <c r="A12" s="124"/>
      <c r="B12" s="1196"/>
      <c r="C12" s="1196"/>
      <c r="D12" s="1188"/>
      <c r="E12" s="1191"/>
      <c r="F12" s="1191"/>
      <c r="G12" s="1191"/>
      <c r="H12" s="124"/>
    </row>
    <row r="13" spans="1:8">
      <c r="A13" s="124"/>
      <c r="B13" s="1184" t="s">
        <v>52</v>
      </c>
      <c r="C13" s="124"/>
      <c r="D13" s="214">
        <v>2018</v>
      </c>
      <c r="E13" s="1197">
        <f>SUM(F13:G13)</f>
        <v>440871</v>
      </c>
      <c r="F13" s="1197">
        <f>SUM(F17,F21,F25,F29,F33,F37,F41,F45,F49,F53,F57,F61,F65,F69,F73,F77)</f>
        <v>429999</v>
      </c>
      <c r="G13" s="1197">
        <f>SUM(G17,G21,G25,G29,G33,G37,G41,G45,G49,G53,G57,G61,G65,G69,G73,G77)</f>
        <v>10872</v>
      </c>
      <c r="H13" s="1198"/>
    </row>
    <row r="14" spans="1:8">
      <c r="A14" s="124"/>
      <c r="B14" s="1184"/>
      <c r="C14" s="124"/>
      <c r="D14" s="214">
        <v>2019</v>
      </c>
      <c r="E14" s="1197">
        <f>SUM(F14:G14)</f>
        <v>445780</v>
      </c>
      <c r="F14" s="1197">
        <f>SUM(F18,F22,F26,F30,F34,F38,F42,F46,F50,F54,F58,F62,F66,F70,F74,F78)</f>
        <v>434273</v>
      </c>
      <c r="G14" s="1197">
        <f>SUM(G18,G22,G26,G30,G34,G38,G42,G46,G50,G54,G58,G62,G66,G70,G74,G78)</f>
        <v>11507</v>
      </c>
      <c r="H14" s="1198"/>
    </row>
    <row r="15" spans="1:8">
      <c r="A15" s="124"/>
      <c r="B15" s="1184"/>
      <c r="C15" s="124"/>
      <c r="D15" s="214"/>
      <c r="E15" s="1199"/>
      <c r="F15" s="1200"/>
      <c r="G15" s="1200"/>
      <c r="H15" s="1198"/>
    </row>
    <row r="16" spans="1:8" ht="8.1" customHeight="1">
      <c r="A16" s="124"/>
      <c r="B16" s="1198"/>
      <c r="C16" s="124"/>
      <c r="D16" s="219"/>
      <c r="E16" s="1201"/>
      <c r="F16" s="126"/>
      <c r="G16" s="126"/>
      <c r="H16" s="124"/>
    </row>
    <row r="17" spans="1:8" ht="15" customHeight="1">
      <c r="A17" s="124"/>
      <c r="B17" s="125" t="s">
        <v>15</v>
      </c>
      <c r="C17" s="124"/>
      <c r="D17" s="219">
        <v>2018</v>
      </c>
      <c r="E17" s="1201">
        <f>SUM(F17:G17)</f>
        <v>53916</v>
      </c>
      <c r="F17" s="126">
        <v>52958</v>
      </c>
      <c r="G17" s="126">
        <v>958</v>
      </c>
      <c r="H17" s="124"/>
    </row>
    <row r="18" spans="1:8" ht="15" customHeight="1">
      <c r="A18" s="124"/>
      <c r="B18" s="125"/>
      <c r="C18" s="124"/>
      <c r="D18" s="219">
        <v>2019</v>
      </c>
      <c r="E18" s="1201">
        <f>SUM(F18:G18)</f>
        <v>54887</v>
      </c>
      <c r="F18" s="126">
        <v>53826</v>
      </c>
      <c r="G18" s="126">
        <v>1061</v>
      </c>
      <c r="H18" s="124"/>
    </row>
    <row r="19" spans="1:8" ht="15" customHeight="1">
      <c r="A19" s="124"/>
      <c r="B19" s="125"/>
      <c r="C19" s="124"/>
      <c r="D19" s="219"/>
      <c r="E19" s="127"/>
      <c r="F19" s="126"/>
      <c r="G19" s="126"/>
      <c r="H19" s="124"/>
    </row>
    <row r="20" spans="1:8" ht="8.1" customHeight="1">
      <c r="A20" s="124"/>
      <c r="B20" s="125"/>
      <c r="C20" s="124"/>
      <c r="D20" s="219"/>
      <c r="E20" s="1201"/>
      <c r="F20" s="126"/>
      <c r="G20" s="126"/>
      <c r="H20" s="124"/>
    </row>
    <row r="21" spans="1:8" ht="15" customHeight="1">
      <c r="A21" s="124"/>
      <c r="B21" s="125" t="s">
        <v>16</v>
      </c>
      <c r="C21" s="124"/>
      <c r="D21" s="219">
        <v>2018</v>
      </c>
      <c r="E21" s="1201">
        <f>SUM(F21:G21)</f>
        <v>32308</v>
      </c>
      <c r="F21" s="126">
        <v>31196</v>
      </c>
      <c r="G21" s="126">
        <v>1112</v>
      </c>
      <c r="H21" s="124"/>
    </row>
    <row r="22" spans="1:8" ht="15" customHeight="1">
      <c r="A22" s="124"/>
      <c r="B22" s="125"/>
      <c r="C22" s="124"/>
      <c r="D22" s="219">
        <v>2019</v>
      </c>
      <c r="E22" s="1201">
        <f>SUM(F22:G22)</f>
        <v>32163</v>
      </c>
      <c r="F22" s="126">
        <v>30961</v>
      </c>
      <c r="G22" s="126">
        <v>1202</v>
      </c>
      <c r="H22" s="124"/>
    </row>
    <row r="23" spans="1:8" ht="15" customHeight="1">
      <c r="A23" s="124"/>
      <c r="B23" s="125"/>
      <c r="C23" s="124"/>
      <c r="D23" s="219"/>
      <c r="E23" s="127"/>
      <c r="F23" s="126"/>
      <c r="G23" s="126"/>
      <c r="H23" s="124"/>
    </row>
    <row r="24" spans="1:8" ht="8.1" customHeight="1">
      <c r="A24" s="124"/>
      <c r="B24" s="125"/>
      <c r="C24" s="124"/>
      <c r="D24" s="219"/>
      <c r="E24" s="1201"/>
      <c r="F24" s="126"/>
      <c r="G24" s="126"/>
      <c r="H24" s="124"/>
    </row>
    <row r="25" spans="1:8" ht="15" customHeight="1">
      <c r="A25" s="124"/>
      <c r="B25" s="125" t="s">
        <v>17</v>
      </c>
      <c r="C25" s="124"/>
      <c r="D25" s="219">
        <v>2018</v>
      </c>
      <c r="E25" s="1201">
        <f>SUM(F25:G25)</f>
        <v>28633</v>
      </c>
      <c r="F25" s="126">
        <v>27839</v>
      </c>
      <c r="G25" s="126">
        <v>794</v>
      </c>
      <c r="H25" s="124"/>
    </row>
    <row r="26" spans="1:8" ht="15" customHeight="1">
      <c r="A26" s="124"/>
      <c r="B26" s="125"/>
      <c r="C26" s="124"/>
      <c r="D26" s="219">
        <v>2019</v>
      </c>
      <c r="E26" s="1201">
        <f>SUM(F26:G26)</f>
        <v>28592</v>
      </c>
      <c r="F26" s="126">
        <v>27854</v>
      </c>
      <c r="G26" s="126">
        <v>738</v>
      </c>
      <c r="H26" s="124"/>
    </row>
    <row r="27" spans="1:8" ht="15" customHeight="1">
      <c r="A27" s="124"/>
      <c r="B27" s="125"/>
      <c r="C27" s="124"/>
      <c r="D27" s="219"/>
      <c r="E27" s="127"/>
      <c r="F27" s="126"/>
      <c r="G27" s="126"/>
      <c r="H27" s="124"/>
    </row>
    <row r="28" spans="1:8" ht="8.1" customHeight="1">
      <c r="A28" s="124"/>
      <c r="B28" s="125"/>
      <c r="C28" s="124"/>
      <c r="D28" s="219"/>
      <c r="E28" s="1201"/>
      <c r="F28" s="126"/>
      <c r="G28" s="126"/>
      <c r="H28" s="124"/>
    </row>
    <row r="29" spans="1:8" ht="15" customHeight="1">
      <c r="A29" s="124"/>
      <c r="B29" s="125" t="s">
        <v>18</v>
      </c>
      <c r="C29" s="124"/>
      <c r="D29" s="219">
        <v>2018</v>
      </c>
      <c r="E29" s="1201">
        <f>SUM(F29:G29)</f>
        <v>12881</v>
      </c>
      <c r="F29" s="126">
        <v>12778</v>
      </c>
      <c r="G29" s="126">
        <v>103</v>
      </c>
      <c r="H29" s="124"/>
    </row>
    <row r="30" spans="1:8" ht="15" customHeight="1">
      <c r="A30" s="124"/>
      <c r="B30" s="125"/>
      <c r="C30" s="124"/>
      <c r="D30" s="219">
        <v>2019</v>
      </c>
      <c r="E30" s="1201">
        <f>SUM(F30:G30)</f>
        <v>13219</v>
      </c>
      <c r="F30" s="126">
        <v>13114</v>
      </c>
      <c r="G30" s="126">
        <v>105</v>
      </c>
      <c r="H30" s="124"/>
    </row>
    <row r="31" spans="1:8" ht="15" customHeight="1">
      <c r="A31" s="124"/>
      <c r="B31" s="125"/>
      <c r="C31" s="124"/>
      <c r="D31" s="219"/>
      <c r="E31" s="127"/>
      <c r="F31" s="126"/>
      <c r="G31" s="126"/>
      <c r="H31" s="124"/>
    </row>
    <row r="32" spans="1:8" ht="8.1" customHeight="1">
      <c r="A32" s="124"/>
      <c r="B32" s="125"/>
      <c r="C32" s="124"/>
      <c r="D32" s="219"/>
      <c r="E32" s="1201"/>
      <c r="F32" s="126"/>
      <c r="G32" s="126"/>
      <c r="H32" s="124"/>
    </row>
    <row r="33" spans="1:8" ht="15" customHeight="1">
      <c r="A33" s="124"/>
      <c r="B33" s="125" t="s">
        <v>19</v>
      </c>
      <c r="C33" s="124"/>
      <c r="D33" s="219">
        <v>2018</v>
      </c>
      <c r="E33" s="1201">
        <f>SUM(F33:G33)</f>
        <v>16580</v>
      </c>
      <c r="F33" s="126">
        <v>16279</v>
      </c>
      <c r="G33" s="126">
        <v>301</v>
      </c>
      <c r="H33" s="124"/>
    </row>
    <row r="34" spans="1:8" ht="15" customHeight="1">
      <c r="A34" s="124"/>
      <c r="B34" s="125"/>
      <c r="C34" s="124"/>
      <c r="D34" s="219">
        <v>2019</v>
      </c>
      <c r="E34" s="1201">
        <f>SUM(F34:G34)</f>
        <v>17205</v>
      </c>
      <c r="F34" s="126">
        <v>16885</v>
      </c>
      <c r="G34" s="126">
        <v>320</v>
      </c>
      <c r="H34" s="124"/>
    </row>
    <row r="35" spans="1:8" ht="15" customHeight="1">
      <c r="A35" s="124"/>
      <c r="B35" s="125"/>
      <c r="C35" s="124"/>
      <c r="D35" s="219"/>
      <c r="E35" s="127"/>
      <c r="F35" s="126"/>
      <c r="G35" s="126"/>
      <c r="H35" s="124"/>
    </row>
    <row r="36" spans="1:8" ht="8.1" customHeight="1">
      <c r="A36" s="124"/>
      <c r="B36" s="125"/>
      <c r="C36" s="124"/>
      <c r="D36" s="219"/>
      <c r="E36" s="1201"/>
      <c r="F36" s="126"/>
      <c r="G36" s="126"/>
      <c r="H36" s="124"/>
    </row>
    <row r="37" spans="1:8" ht="15" customHeight="1">
      <c r="A37" s="124"/>
      <c r="B37" s="125" t="s">
        <v>20</v>
      </c>
      <c r="C37" s="124"/>
      <c r="D37" s="219">
        <v>2018</v>
      </c>
      <c r="E37" s="1201">
        <f>SUM(F37:G37)</f>
        <v>23359</v>
      </c>
      <c r="F37" s="126">
        <v>22904</v>
      </c>
      <c r="G37" s="126">
        <v>455</v>
      </c>
      <c r="H37" s="124"/>
    </row>
    <row r="38" spans="1:8" ht="15" customHeight="1">
      <c r="A38" s="124"/>
      <c r="B38" s="125"/>
      <c r="C38" s="124"/>
      <c r="D38" s="219">
        <v>2019</v>
      </c>
      <c r="E38" s="1201">
        <f>SUM(F38:G38)</f>
        <v>23396</v>
      </c>
      <c r="F38" s="126">
        <v>22974</v>
      </c>
      <c r="G38" s="126">
        <v>422</v>
      </c>
      <c r="H38" s="124"/>
    </row>
    <row r="39" spans="1:8" ht="15" customHeight="1">
      <c r="A39" s="124"/>
      <c r="B39" s="125"/>
      <c r="C39" s="124"/>
      <c r="D39" s="219"/>
      <c r="E39" s="127"/>
      <c r="F39" s="126"/>
      <c r="G39" s="126"/>
      <c r="H39" s="124"/>
    </row>
    <row r="40" spans="1:8" ht="8.1" customHeight="1">
      <c r="A40" s="124"/>
      <c r="B40" s="125"/>
      <c r="C40" s="124"/>
      <c r="D40" s="219"/>
      <c r="E40" s="1201"/>
      <c r="F40" s="126"/>
      <c r="G40" s="126"/>
      <c r="H40" s="124"/>
    </row>
    <row r="41" spans="1:8" ht="15" customHeight="1">
      <c r="A41" s="124"/>
      <c r="B41" s="125" t="s">
        <v>22</v>
      </c>
      <c r="C41" s="124"/>
      <c r="D41" s="219">
        <v>2018</v>
      </c>
      <c r="E41" s="1201">
        <f>SUM(F41:G41)</f>
        <v>33554</v>
      </c>
      <c r="F41" s="126">
        <v>32677</v>
      </c>
      <c r="G41" s="126">
        <v>877</v>
      </c>
      <c r="H41" s="124"/>
    </row>
    <row r="42" spans="1:8" ht="15" customHeight="1">
      <c r="A42" s="124"/>
      <c r="B42" s="125"/>
      <c r="C42" s="124"/>
      <c r="D42" s="219">
        <v>2019</v>
      </c>
      <c r="E42" s="1201">
        <f>SUM(F42:G42)</f>
        <v>33743</v>
      </c>
      <c r="F42" s="126">
        <v>32812</v>
      </c>
      <c r="G42" s="126">
        <v>931</v>
      </c>
      <c r="H42" s="124"/>
    </row>
    <row r="43" spans="1:8" ht="15" customHeight="1">
      <c r="A43" s="124"/>
      <c r="B43" s="125"/>
      <c r="C43" s="124"/>
      <c r="D43" s="219"/>
      <c r="E43" s="127"/>
      <c r="F43" s="126"/>
      <c r="G43" s="126"/>
      <c r="H43" s="124"/>
    </row>
    <row r="44" spans="1:8" ht="8.1" customHeight="1">
      <c r="A44" s="124"/>
      <c r="B44" s="125"/>
      <c r="C44" s="124"/>
      <c r="D44" s="219"/>
      <c r="E44" s="1201"/>
      <c r="F44" s="126"/>
      <c r="G44" s="126"/>
      <c r="H44" s="124"/>
    </row>
    <row r="45" spans="1:8" ht="15" customHeight="1">
      <c r="A45" s="124"/>
      <c r="B45" s="125" t="s">
        <v>23</v>
      </c>
      <c r="C45" s="124"/>
      <c r="D45" s="219">
        <v>2018</v>
      </c>
      <c r="E45" s="1201">
        <f>SUM(F45:G45)</f>
        <v>3664</v>
      </c>
      <c r="F45" s="126">
        <v>3562</v>
      </c>
      <c r="G45" s="126">
        <v>102</v>
      </c>
      <c r="H45" s="124"/>
    </row>
    <row r="46" spans="1:8" ht="15" customHeight="1">
      <c r="A46" s="124"/>
      <c r="B46" s="125"/>
      <c r="C46" s="124"/>
      <c r="D46" s="219">
        <v>2019</v>
      </c>
      <c r="E46" s="1201">
        <f>SUM(F46:G46)</f>
        <v>3859</v>
      </c>
      <c r="F46" s="126">
        <v>3740</v>
      </c>
      <c r="G46" s="126">
        <v>119</v>
      </c>
      <c r="H46" s="124"/>
    </row>
    <row r="47" spans="1:8" ht="15" customHeight="1">
      <c r="A47" s="124"/>
      <c r="B47" s="125"/>
      <c r="C47" s="124"/>
      <c r="D47" s="219"/>
      <c r="E47" s="127"/>
      <c r="F47" s="126"/>
      <c r="G47" s="126"/>
      <c r="H47" s="124"/>
    </row>
    <row r="48" spans="1:8" ht="8.1" customHeight="1">
      <c r="A48" s="124"/>
      <c r="B48" s="125"/>
      <c r="C48" s="124"/>
      <c r="D48" s="219"/>
      <c r="E48" s="1201"/>
      <c r="F48" s="126"/>
      <c r="G48" s="126"/>
      <c r="H48" s="124"/>
    </row>
    <row r="49" spans="1:8" ht="15" customHeight="1">
      <c r="A49" s="124"/>
      <c r="B49" s="125" t="s">
        <v>21</v>
      </c>
      <c r="C49" s="124"/>
      <c r="D49" s="219">
        <v>2018</v>
      </c>
      <c r="E49" s="1201">
        <f>SUM(F49:G49)</f>
        <v>21247</v>
      </c>
      <c r="F49" s="126">
        <v>20966</v>
      </c>
      <c r="G49" s="126">
        <v>281</v>
      </c>
      <c r="H49" s="124"/>
    </row>
    <row r="50" spans="1:8" ht="15" customHeight="1">
      <c r="A50" s="124"/>
      <c r="B50" s="125"/>
      <c r="C50" s="124"/>
      <c r="D50" s="219">
        <v>2019</v>
      </c>
      <c r="E50" s="1201">
        <f>SUM(F50:G50)</f>
        <v>21628</v>
      </c>
      <c r="F50" s="126">
        <v>21303</v>
      </c>
      <c r="G50" s="126">
        <v>325</v>
      </c>
      <c r="H50" s="124"/>
    </row>
    <row r="51" spans="1:8" ht="15" customHeight="1">
      <c r="A51" s="124"/>
      <c r="B51" s="125"/>
      <c r="C51" s="124"/>
      <c r="D51" s="219"/>
      <c r="E51" s="127"/>
      <c r="F51" s="126"/>
      <c r="G51" s="126"/>
      <c r="H51" s="124"/>
    </row>
    <row r="52" spans="1:8" ht="8.1" customHeight="1">
      <c r="A52" s="124"/>
      <c r="B52" s="125"/>
      <c r="C52" s="124"/>
      <c r="D52" s="219"/>
      <c r="E52" s="1201"/>
      <c r="F52" s="126"/>
      <c r="G52" s="126"/>
      <c r="H52" s="124"/>
    </row>
    <row r="53" spans="1:8" ht="15" customHeight="1">
      <c r="A53" s="124"/>
      <c r="B53" s="125" t="s">
        <v>53</v>
      </c>
      <c r="C53" s="124"/>
      <c r="D53" s="219">
        <v>2018</v>
      </c>
      <c r="E53" s="1201">
        <f>SUM(F53:G53)</f>
        <v>43599</v>
      </c>
      <c r="F53" s="126">
        <v>43117</v>
      </c>
      <c r="G53" s="126">
        <v>482</v>
      </c>
      <c r="H53" s="124"/>
    </row>
    <row r="54" spans="1:8" ht="15" customHeight="1">
      <c r="A54" s="124"/>
      <c r="B54" s="125"/>
      <c r="C54" s="124"/>
      <c r="D54" s="219">
        <v>2019</v>
      </c>
      <c r="E54" s="1201">
        <f>SUM(F54:G54)</f>
        <v>44200</v>
      </c>
      <c r="F54" s="126">
        <v>43649</v>
      </c>
      <c r="G54" s="126">
        <v>551</v>
      </c>
      <c r="H54" s="124"/>
    </row>
    <row r="55" spans="1:8" ht="15" customHeight="1">
      <c r="A55" s="124"/>
      <c r="B55" s="125"/>
      <c r="C55" s="124"/>
      <c r="D55" s="219"/>
      <c r="E55" s="127"/>
      <c r="F55" s="126"/>
      <c r="G55" s="126"/>
      <c r="H55" s="124"/>
    </row>
    <row r="56" spans="1:8" ht="8.1" customHeight="1">
      <c r="A56" s="124"/>
      <c r="B56" s="125"/>
      <c r="C56" s="124"/>
      <c r="D56" s="219"/>
      <c r="E56" s="1201"/>
      <c r="F56" s="126"/>
      <c r="G56" s="126"/>
      <c r="H56" s="124"/>
    </row>
    <row r="57" spans="1:8" ht="15" customHeight="1">
      <c r="A57" s="124"/>
      <c r="B57" s="125" t="s">
        <v>27</v>
      </c>
      <c r="C57" s="124"/>
      <c r="D57" s="219">
        <v>2018</v>
      </c>
      <c r="E57" s="1201">
        <f>SUM(F57:G57)</f>
        <v>40927</v>
      </c>
      <c r="F57" s="126">
        <v>40610</v>
      </c>
      <c r="G57" s="126">
        <v>317</v>
      </c>
      <c r="H57" s="124"/>
    </row>
    <row r="58" spans="1:8" ht="15" customHeight="1">
      <c r="A58" s="124"/>
      <c r="B58" s="125"/>
      <c r="C58" s="124"/>
      <c r="D58" s="219">
        <v>2019</v>
      </c>
      <c r="E58" s="1201">
        <f>SUM(F58:G58)</f>
        <v>40475</v>
      </c>
      <c r="F58" s="126">
        <v>40085</v>
      </c>
      <c r="G58" s="126">
        <v>390</v>
      </c>
      <c r="H58" s="124"/>
    </row>
    <row r="59" spans="1:8" ht="15" customHeight="1">
      <c r="A59" s="124"/>
      <c r="B59" s="125"/>
      <c r="C59" s="124"/>
      <c r="D59" s="219"/>
      <c r="E59" s="127"/>
      <c r="F59" s="126"/>
      <c r="G59" s="126"/>
      <c r="H59" s="124"/>
    </row>
    <row r="60" spans="1:8" ht="8.1" customHeight="1">
      <c r="A60" s="124"/>
      <c r="B60" s="125"/>
      <c r="C60" s="124"/>
      <c r="D60" s="219"/>
      <c r="E60" s="1201"/>
      <c r="F60" s="126"/>
      <c r="G60" s="126"/>
      <c r="H60" s="124"/>
    </row>
    <row r="61" spans="1:8" ht="15" customHeight="1">
      <c r="A61" s="124"/>
      <c r="B61" s="125" t="s">
        <v>54</v>
      </c>
      <c r="C61" s="124"/>
      <c r="D61" s="219">
        <v>2018</v>
      </c>
      <c r="E61" s="1201">
        <f>SUM(F61:G61)</f>
        <v>86238</v>
      </c>
      <c r="F61" s="126">
        <v>81959</v>
      </c>
      <c r="G61" s="126">
        <v>4279</v>
      </c>
      <c r="H61" s="124"/>
    </row>
    <row r="62" spans="1:8" ht="15" customHeight="1">
      <c r="A62" s="124"/>
      <c r="B62" s="125"/>
      <c r="C62" s="124"/>
      <c r="D62" s="219">
        <v>2019</v>
      </c>
      <c r="E62" s="1201">
        <f>SUM(F62:G62)</f>
        <v>87651</v>
      </c>
      <c r="F62" s="126">
        <v>83172</v>
      </c>
      <c r="G62" s="126">
        <v>4479</v>
      </c>
      <c r="H62" s="124"/>
    </row>
    <row r="63" spans="1:8" ht="15" customHeight="1">
      <c r="A63" s="124"/>
      <c r="B63" s="125"/>
      <c r="C63" s="124"/>
      <c r="D63" s="219"/>
      <c r="E63" s="127"/>
      <c r="F63" s="126"/>
      <c r="G63" s="126"/>
      <c r="H63" s="124"/>
    </row>
    <row r="64" spans="1:8" ht="8.1" customHeight="1">
      <c r="A64" s="124"/>
      <c r="B64" s="125"/>
      <c r="C64" s="124"/>
      <c r="D64" s="219"/>
      <c r="E64" s="1201"/>
      <c r="F64" s="126"/>
      <c r="G64" s="126"/>
      <c r="H64" s="124"/>
    </row>
    <row r="65" spans="1:8" ht="15" customHeight="1">
      <c r="A65" s="124"/>
      <c r="B65" s="125" t="s">
        <v>25</v>
      </c>
      <c r="C65" s="124"/>
      <c r="D65" s="219">
        <v>2018</v>
      </c>
      <c r="E65" s="1201">
        <f>SUM(F65:G65)</f>
        <v>20223</v>
      </c>
      <c r="F65" s="126">
        <v>19735</v>
      </c>
      <c r="G65" s="126">
        <v>488</v>
      </c>
      <c r="H65" s="124"/>
    </row>
    <row r="66" spans="1:8" ht="15" customHeight="1">
      <c r="A66" s="124"/>
      <c r="B66" s="125"/>
      <c r="C66" s="124"/>
      <c r="D66" s="219">
        <v>2019</v>
      </c>
      <c r="E66" s="1201">
        <f>SUM(F66:G66)</f>
        <v>20639</v>
      </c>
      <c r="F66" s="126">
        <v>20134</v>
      </c>
      <c r="G66" s="126">
        <v>505</v>
      </c>
      <c r="H66" s="124"/>
    </row>
    <row r="67" spans="1:8" ht="15" customHeight="1">
      <c r="A67" s="124"/>
      <c r="B67" s="125"/>
      <c r="C67" s="124"/>
      <c r="D67" s="219"/>
      <c r="E67" s="127"/>
      <c r="F67" s="126"/>
      <c r="G67" s="126"/>
      <c r="H67" s="124"/>
    </row>
    <row r="68" spans="1:8" ht="8.1" customHeight="1">
      <c r="A68" s="124"/>
      <c r="B68" s="125"/>
      <c r="C68" s="124"/>
      <c r="D68" s="219"/>
      <c r="E68" s="1201"/>
      <c r="F68" s="126"/>
      <c r="G68" s="126"/>
      <c r="H68" s="124"/>
    </row>
    <row r="69" spans="1:8" ht="15" customHeight="1">
      <c r="A69" s="124"/>
      <c r="B69" s="125" t="s">
        <v>28</v>
      </c>
      <c r="C69" s="124"/>
      <c r="D69" s="219">
        <v>2018</v>
      </c>
      <c r="E69" s="1201">
        <f>SUM(F69:G69)</f>
        <v>20369</v>
      </c>
      <c r="F69" s="126">
        <v>20060</v>
      </c>
      <c r="G69" s="126">
        <v>309</v>
      </c>
      <c r="H69" s="124"/>
    </row>
    <row r="70" spans="1:8" ht="15" customHeight="1">
      <c r="A70" s="124"/>
      <c r="B70" s="125"/>
      <c r="C70" s="124"/>
      <c r="D70" s="219">
        <v>2019</v>
      </c>
      <c r="E70" s="1201">
        <f>SUM(F70:G70)</f>
        <v>20564</v>
      </c>
      <c r="F70" s="126">
        <v>20241</v>
      </c>
      <c r="G70" s="126">
        <v>323</v>
      </c>
      <c r="H70" s="124"/>
    </row>
    <row r="71" spans="1:8" ht="15" customHeight="1">
      <c r="A71" s="124"/>
      <c r="B71" s="125"/>
      <c r="C71" s="124"/>
      <c r="D71" s="219"/>
      <c r="E71" s="127"/>
      <c r="F71" s="126"/>
      <c r="G71" s="126"/>
      <c r="H71" s="124"/>
    </row>
    <row r="72" spans="1:8" ht="8.1" customHeight="1">
      <c r="A72" s="124"/>
      <c r="B72" s="125"/>
      <c r="C72" s="124"/>
      <c r="D72" s="219"/>
      <c r="E72" s="1201"/>
      <c r="F72" s="126"/>
      <c r="G72" s="126"/>
      <c r="H72" s="124"/>
    </row>
    <row r="73" spans="1:8" ht="15" customHeight="1">
      <c r="A73" s="124"/>
      <c r="B73" s="125" t="s">
        <v>29</v>
      </c>
      <c r="C73" s="124"/>
      <c r="D73" s="219">
        <v>2018</v>
      </c>
      <c r="E73" s="1201">
        <f>SUM(F73:G73)</f>
        <v>1354</v>
      </c>
      <c r="F73" s="126">
        <v>1340</v>
      </c>
      <c r="G73" s="126">
        <v>14</v>
      </c>
      <c r="H73" s="124"/>
    </row>
    <row r="74" spans="1:8" ht="15" customHeight="1">
      <c r="A74" s="124"/>
      <c r="B74" s="125"/>
      <c r="C74" s="124"/>
      <c r="D74" s="219">
        <v>2019</v>
      </c>
      <c r="E74" s="1201">
        <f>SUM(F74:G74)</f>
        <v>1322</v>
      </c>
      <c r="F74" s="126">
        <v>1302</v>
      </c>
      <c r="G74" s="126">
        <v>20</v>
      </c>
      <c r="H74" s="124"/>
    </row>
    <row r="75" spans="1:8" ht="15" customHeight="1">
      <c r="A75" s="124"/>
      <c r="B75" s="125"/>
      <c r="C75" s="124"/>
      <c r="D75" s="219"/>
      <c r="E75" s="127"/>
      <c r="F75" s="126"/>
      <c r="G75" s="126"/>
      <c r="H75" s="124"/>
    </row>
    <row r="76" spans="1:8" ht="8.1" customHeight="1">
      <c r="A76" s="124"/>
      <c r="B76" s="125"/>
      <c r="C76" s="124"/>
      <c r="D76" s="219"/>
      <c r="E76" s="1201"/>
      <c r="F76" s="126"/>
      <c r="G76" s="126"/>
      <c r="H76" s="124"/>
    </row>
    <row r="77" spans="1:8" ht="15" customHeight="1">
      <c r="A77" s="124"/>
      <c r="B77" s="125" t="s">
        <v>30</v>
      </c>
      <c r="C77" s="124"/>
      <c r="D77" s="219">
        <v>2018</v>
      </c>
      <c r="E77" s="1201">
        <f>SUM(F77:G77)</f>
        <v>2019</v>
      </c>
      <c r="F77" s="126">
        <v>2019</v>
      </c>
      <c r="G77" s="115" t="s">
        <v>31</v>
      </c>
      <c r="H77" s="124"/>
    </row>
    <row r="78" spans="1:8" ht="15" customHeight="1">
      <c r="A78" s="124"/>
      <c r="B78" s="125"/>
      <c r="C78" s="124"/>
      <c r="D78" s="219">
        <v>2019</v>
      </c>
      <c r="E78" s="1201">
        <f>SUM(F78:G78)</f>
        <v>2237</v>
      </c>
      <c r="F78" s="126">
        <v>2221</v>
      </c>
      <c r="G78" s="115">
        <v>16</v>
      </c>
      <c r="H78" s="124"/>
    </row>
    <row r="79" spans="1:8" ht="15" customHeight="1">
      <c r="A79" s="124"/>
      <c r="B79" s="125"/>
      <c r="C79" s="124"/>
      <c r="D79" s="219"/>
      <c r="E79" s="1201"/>
      <c r="F79" s="126"/>
      <c r="G79" s="115"/>
      <c r="H79" s="124"/>
    </row>
    <row r="80" spans="1:8" ht="8.1" customHeight="1">
      <c r="A80" s="1202"/>
      <c r="B80" s="1202"/>
      <c r="C80" s="1202"/>
      <c r="D80" s="1203"/>
      <c r="E80" s="1202"/>
      <c r="F80" s="1202"/>
      <c r="G80" s="1204"/>
      <c r="H80" s="1202"/>
    </row>
    <row r="81" spans="1:14" s="1205" customFormat="1" ht="15" customHeight="1">
      <c r="D81" s="1206"/>
      <c r="F81" s="1207"/>
      <c r="H81" s="1056" t="s">
        <v>32</v>
      </c>
    </row>
    <row r="82" spans="1:14" s="1205" customFormat="1" ht="13.5" customHeight="1">
      <c r="D82" s="1206"/>
      <c r="F82" s="1208"/>
      <c r="H82" s="1057" t="s">
        <v>33</v>
      </c>
    </row>
    <row r="83" spans="1:14" ht="8.1" customHeight="1">
      <c r="A83" s="1168"/>
    </row>
    <row r="84" spans="1:14" s="238" customFormat="1" ht="18" customHeight="1">
      <c r="B84" s="317" t="s">
        <v>891</v>
      </c>
      <c r="D84" s="219"/>
      <c r="E84" s="315"/>
      <c r="F84" s="243"/>
      <c r="G84" s="243"/>
      <c r="H84" s="243"/>
      <c r="I84" s="315"/>
      <c r="J84" s="243"/>
      <c r="K84" s="243"/>
      <c r="L84" s="243"/>
      <c r="M84" s="243"/>
      <c r="N84" s="243"/>
    </row>
    <row r="85" spans="1:14">
      <c r="B85" s="1157" t="s">
        <v>942</v>
      </c>
    </row>
    <row r="86" spans="1:14">
      <c r="B86" s="1160" t="s">
        <v>943</v>
      </c>
    </row>
  </sheetData>
  <printOptions horizontalCentered="1"/>
  <pageMargins left="0.39370078740157483" right="0.39370078740157483" top="0.74803149606299213" bottom="0.51181102362204722" header="0.11811023622047245" footer="0.39370078740157483"/>
  <pageSetup paperSize="9" scale="67" orientation="portrait" r:id="rId1"/>
  <headerFooter scaleWithDoc="0"/>
  <colBreaks count="1" manualBreakCount="1">
    <brk id="8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>
    <tabColor rgb="FF7030A0"/>
  </sheetPr>
  <dimension ref="A1:N58"/>
  <sheetViews>
    <sheetView showGridLines="0" view="pageBreakPreview" zoomScaleNormal="100" zoomScaleSheetLayoutView="100" workbookViewId="0">
      <selection activeCell="B73" sqref="B73:B75"/>
    </sheetView>
  </sheetViews>
  <sheetFormatPr defaultColWidth="8.42578125" defaultRowHeight="16.5"/>
  <cols>
    <col min="1" max="1" width="1.42578125" style="90" customWidth="1"/>
    <col min="2" max="2" width="11.5703125" style="90" customWidth="1"/>
    <col min="3" max="4" width="15.42578125" style="90" customWidth="1"/>
    <col min="5" max="5" width="18.28515625" style="92" customWidth="1"/>
    <col min="6" max="6" width="4.5703125" style="90" customWidth="1"/>
    <col min="7" max="7" width="21.7109375" style="92" customWidth="1"/>
    <col min="8" max="8" width="4.5703125" style="90" customWidth="1"/>
    <col min="9" max="9" width="14.42578125" style="90" customWidth="1"/>
    <col min="10" max="10" width="2.7109375" style="90" customWidth="1"/>
    <col min="11" max="16384" width="8.42578125" style="90"/>
  </cols>
  <sheetData>
    <row r="1" spans="1:10" ht="15" customHeight="1"/>
    <row r="2" spans="1:10" ht="17.25" customHeight="1">
      <c r="B2" s="1099" t="s">
        <v>85</v>
      </c>
      <c r="C2" s="1162" t="s">
        <v>946</v>
      </c>
      <c r="D2" s="1162"/>
      <c r="E2" s="96"/>
      <c r="F2" s="101"/>
      <c r="G2" s="96"/>
      <c r="H2" s="101"/>
      <c r="I2" s="101"/>
      <c r="J2" s="101"/>
    </row>
    <row r="3" spans="1:10" ht="14.25" customHeight="1">
      <c r="B3" s="1100" t="s">
        <v>87</v>
      </c>
      <c r="C3" s="1118" t="s">
        <v>947</v>
      </c>
      <c r="D3" s="1118"/>
      <c r="E3" s="1117"/>
      <c r="F3" s="1116"/>
      <c r="G3" s="1117"/>
      <c r="H3" s="1116"/>
      <c r="I3" s="1116"/>
      <c r="J3" s="1116"/>
    </row>
    <row r="4" spans="1:10" ht="8.25" customHeight="1">
      <c r="A4" s="1118"/>
    </row>
    <row r="5" spans="1:10" ht="8.1" customHeight="1">
      <c r="A5" s="1119"/>
      <c r="B5" s="1120"/>
      <c r="C5" s="1119"/>
      <c r="D5" s="1119"/>
      <c r="E5" s="1121"/>
      <c r="F5" s="1121"/>
      <c r="G5" s="1121"/>
      <c r="H5" s="1119"/>
      <c r="I5" s="1121"/>
      <c r="J5" s="1120" t="s">
        <v>57</v>
      </c>
    </row>
    <row r="6" spans="1:10">
      <c r="A6" s="92"/>
      <c r="B6" s="114" t="s">
        <v>58</v>
      </c>
      <c r="C6" s="93"/>
      <c r="D6" s="1071" t="s">
        <v>3</v>
      </c>
      <c r="E6" s="1071" t="s">
        <v>4</v>
      </c>
      <c r="F6" s="1071"/>
      <c r="G6" s="1071" t="s">
        <v>59</v>
      </c>
      <c r="H6" s="1072"/>
      <c r="I6" s="1071" t="s">
        <v>46</v>
      </c>
      <c r="J6" s="93"/>
    </row>
    <row r="7" spans="1:10" ht="16.5" customHeight="1">
      <c r="A7" s="92"/>
      <c r="B7" s="120" t="s">
        <v>60</v>
      </c>
      <c r="C7" s="93"/>
      <c r="D7" s="1072" t="s">
        <v>8</v>
      </c>
      <c r="E7" s="1072" t="s">
        <v>9</v>
      </c>
      <c r="F7" s="121"/>
      <c r="G7" s="1071" t="s">
        <v>61</v>
      </c>
      <c r="H7" s="93"/>
      <c r="I7" s="1072" t="s">
        <v>62</v>
      </c>
      <c r="J7" s="93"/>
    </row>
    <row r="8" spans="1:10">
      <c r="A8" s="92"/>
      <c r="B8" s="93"/>
      <c r="C8" s="93"/>
      <c r="D8" s="93"/>
      <c r="E8" s="1072"/>
      <c r="F8" s="1072"/>
      <c r="G8" s="1071" t="s">
        <v>63</v>
      </c>
      <c r="H8" s="1072"/>
      <c r="I8" s="1072" t="s">
        <v>64</v>
      </c>
      <c r="J8" s="93"/>
    </row>
    <row r="9" spans="1:10">
      <c r="A9" s="92"/>
      <c r="B9" s="93"/>
      <c r="C9" s="93"/>
      <c r="D9" s="93"/>
      <c r="E9" s="1072"/>
      <c r="F9" s="1122"/>
      <c r="G9" s="1072" t="s">
        <v>49</v>
      </c>
      <c r="H9" s="1122"/>
      <c r="I9" s="1072"/>
      <c r="J9" s="93"/>
    </row>
    <row r="10" spans="1:10">
      <c r="A10" s="92"/>
      <c r="B10" s="93"/>
      <c r="C10" s="93"/>
      <c r="D10" s="93"/>
      <c r="E10" s="1072"/>
      <c r="F10" s="1122"/>
      <c r="G10" s="1072" t="s">
        <v>50</v>
      </c>
      <c r="H10" s="1122"/>
      <c r="I10" s="1122"/>
      <c r="J10" s="93"/>
    </row>
    <row r="11" spans="1:10" ht="16.5" customHeight="1">
      <c r="A11" s="92"/>
      <c r="B11" s="93"/>
      <c r="C11" s="93"/>
      <c r="D11" s="93"/>
      <c r="E11" s="1072"/>
      <c r="F11" s="1122"/>
      <c r="G11" s="1072" t="s">
        <v>51</v>
      </c>
      <c r="H11" s="1122"/>
      <c r="I11" s="1122"/>
      <c r="J11" s="93"/>
    </row>
    <row r="12" spans="1:10" ht="8.1" customHeight="1">
      <c r="A12" s="1123"/>
      <c r="B12" s="1124"/>
      <c r="C12" s="1124"/>
      <c r="D12" s="1124"/>
      <c r="E12" s="1125"/>
      <c r="F12" s="1126"/>
      <c r="G12" s="1125"/>
      <c r="H12" s="1126"/>
      <c r="I12" s="1126"/>
      <c r="J12" s="1163" t="s">
        <v>57</v>
      </c>
    </row>
    <row r="13" spans="1:10" ht="8.1" customHeight="1">
      <c r="A13" s="92"/>
      <c r="B13" s="1127"/>
      <c r="C13" s="1127"/>
      <c r="D13" s="1127"/>
      <c r="E13" s="1128"/>
      <c r="F13" s="93"/>
      <c r="G13" s="1128"/>
      <c r="H13" s="93"/>
      <c r="I13" s="93"/>
      <c r="J13" s="1164"/>
    </row>
    <row r="14" spans="1:10">
      <c r="A14" s="92"/>
      <c r="B14" s="114" t="s">
        <v>65</v>
      </c>
      <c r="C14" s="93"/>
      <c r="D14" s="121">
        <v>2018</v>
      </c>
      <c r="E14" s="1130">
        <f>SUM(G14,I14)</f>
        <v>438114</v>
      </c>
      <c r="F14" s="1129"/>
      <c r="G14" s="1165">
        <f t="shared" ref="G14:I15" si="0">SUM(G18,G40,G44,G48)</f>
        <v>427301</v>
      </c>
      <c r="H14" s="1165"/>
      <c r="I14" s="1165">
        <f t="shared" si="0"/>
        <v>10813</v>
      </c>
      <c r="J14" s="93"/>
    </row>
    <row r="15" spans="1:10" ht="14.1" customHeight="1">
      <c r="A15" s="92"/>
      <c r="B15" s="110" t="s">
        <v>9</v>
      </c>
      <c r="C15" s="93"/>
      <c r="D15" s="121">
        <v>2019</v>
      </c>
      <c r="E15" s="1130">
        <f>SUM(G15,I15)</f>
        <v>443421</v>
      </c>
      <c r="F15" s="93"/>
      <c r="G15" s="1165">
        <f t="shared" si="0"/>
        <v>431963</v>
      </c>
      <c r="H15" s="1165"/>
      <c r="I15" s="1165">
        <f t="shared" si="0"/>
        <v>11458</v>
      </c>
      <c r="J15" s="93"/>
    </row>
    <row r="16" spans="1:10" ht="14.1" customHeight="1">
      <c r="A16" s="92"/>
      <c r="B16" s="110"/>
      <c r="C16" s="93"/>
      <c r="D16" s="121"/>
      <c r="E16" s="1128"/>
      <c r="F16" s="93"/>
      <c r="G16" s="1128"/>
      <c r="H16" s="93"/>
      <c r="I16" s="93"/>
      <c r="J16" s="93"/>
    </row>
    <row r="17" spans="1:10" ht="8.1" customHeight="1">
      <c r="A17" s="92"/>
      <c r="B17" s="110"/>
      <c r="C17" s="93"/>
      <c r="D17" s="93"/>
      <c r="E17" s="1131"/>
      <c r="F17" s="93"/>
      <c r="G17" s="1131"/>
      <c r="H17" s="1131"/>
      <c r="I17" s="1131"/>
      <c r="J17" s="93"/>
    </row>
    <row r="18" spans="1:10" ht="15" customHeight="1">
      <c r="A18" s="92"/>
      <c r="B18" s="1859" t="s">
        <v>66</v>
      </c>
      <c r="C18" s="1859"/>
      <c r="D18" s="93">
        <v>2018</v>
      </c>
      <c r="E18" s="1131">
        <f>SUM(G18,I18)</f>
        <v>296841</v>
      </c>
      <c r="F18" s="99"/>
      <c r="G18" s="1131">
        <f t="shared" ref="G18:I19" si="1">SUM(G24,G28,G32,G36)</f>
        <v>288005</v>
      </c>
      <c r="H18" s="1131"/>
      <c r="I18" s="1131">
        <f t="shared" si="1"/>
        <v>8836</v>
      </c>
      <c r="J18" s="93"/>
    </row>
    <row r="19" spans="1:10" ht="15" customHeight="1">
      <c r="A19" s="92"/>
      <c r="B19" s="109" t="s">
        <v>67</v>
      </c>
      <c r="C19" s="166"/>
      <c r="D19" s="93">
        <v>2019</v>
      </c>
      <c r="E19" s="1131">
        <f>SUM(G19,I19)</f>
        <v>313669</v>
      </c>
      <c r="F19" s="99"/>
      <c r="G19" s="1131">
        <f t="shared" si="1"/>
        <v>303892</v>
      </c>
      <c r="H19" s="1131"/>
      <c r="I19" s="1131">
        <f t="shared" si="1"/>
        <v>9777</v>
      </c>
      <c r="J19" s="93"/>
    </row>
    <row r="20" spans="1:10" ht="15" customHeight="1">
      <c r="A20" s="92"/>
      <c r="B20" s="109" t="s">
        <v>68</v>
      </c>
      <c r="C20" s="166"/>
      <c r="D20" s="93"/>
      <c r="E20" s="100"/>
      <c r="F20" s="99"/>
      <c r="G20" s="100"/>
      <c r="H20" s="116"/>
      <c r="I20" s="99"/>
      <c r="J20" s="93"/>
    </row>
    <row r="21" spans="1:10" s="91" customFormat="1">
      <c r="A21" s="97"/>
      <c r="B21" s="1860" t="s">
        <v>69</v>
      </c>
      <c r="C21" s="1860"/>
      <c r="D21" s="93"/>
      <c r="E21" s="100"/>
      <c r="F21" s="99"/>
      <c r="G21" s="100"/>
      <c r="H21" s="117"/>
      <c r="I21" s="99"/>
      <c r="J21" s="98"/>
    </row>
    <row r="22" spans="1:10" s="91" customFormat="1">
      <c r="A22" s="97"/>
      <c r="B22" s="168" t="s">
        <v>70</v>
      </c>
      <c r="C22" s="167"/>
      <c r="D22" s="93"/>
      <c r="E22" s="100"/>
      <c r="F22" s="99"/>
      <c r="G22" s="100"/>
      <c r="H22" s="117"/>
      <c r="I22" s="99"/>
      <c r="J22" s="98"/>
    </row>
    <row r="23" spans="1:10" ht="11.25" customHeight="1">
      <c r="A23" s="92"/>
      <c r="B23" s="110"/>
      <c r="C23" s="93"/>
      <c r="D23" s="93"/>
      <c r="E23" s="1131"/>
      <c r="F23" s="118"/>
      <c r="G23" s="95"/>
      <c r="H23" s="119"/>
      <c r="I23" s="118"/>
      <c r="J23" s="93"/>
    </row>
    <row r="24" spans="1:10" ht="15" customHeight="1">
      <c r="A24" s="92"/>
      <c r="B24" s="111" t="s">
        <v>71</v>
      </c>
      <c r="C24" s="93"/>
      <c r="D24" s="93">
        <v>2018</v>
      </c>
      <c r="E24" s="1131">
        <f>SUM(G24,I24)</f>
        <v>9416</v>
      </c>
      <c r="F24" s="94"/>
      <c r="G24" s="95">
        <v>8993</v>
      </c>
      <c r="H24" s="119"/>
      <c r="I24" s="118">
        <v>423</v>
      </c>
      <c r="J24" s="121"/>
    </row>
    <row r="25" spans="1:10" s="91" customFormat="1" ht="15" customHeight="1">
      <c r="A25" s="97"/>
      <c r="B25" s="113" t="s">
        <v>72</v>
      </c>
      <c r="C25" s="98"/>
      <c r="D25" s="93">
        <v>2019</v>
      </c>
      <c r="E25" s="1131">
        <f>SUM(G25,I25)</f>
        <v>9980</v>
      </c>
      <c r="F25" s="99"/>
      <c r="G25" s="100">
        <v>9445</v>
      </c>
      <c r="H25" s="117"/>
      <c r="I25" s="99">
        <v>535</v>
      </c>
      <c r="J25" s="98"/>
    </row>
    <row r="26" spans="1:10" s="91" customFormat="1" ht="15" customHeight="1">
      <c r="A26" s="97"/>
      <c r="B26" s="113"/>
      <c r="C26" s="98"/>
      <c r="D26" s="93"/>
      <c r="E26" s="100"/>
      <c r="F26" s="99"/>
      <c r="G26" s="100"/>
      <c r="H26" s="117"/>
      <c r="I26" s="99"/>
      <c r="J26" s="98"/>
    </row>
    <row r="27" spans="1:10" ht="10.5" customHeight="1">
      <c r="A27" s="92"/>
      <c r="B27" s="112"/>
      <c r="C27" s="93"/>
      <c r="D27" s="93"/>
      <c r="E27" s="1131"/>
      <c r="F27" s="94"/>
      <c r="G27" s="95"/>
      <c r="H27" s="119"/>
      <c r="I27" s="94"/>
      <c r="J27" s="93"/>
    </row>
    <row r="28" spans="1:10" ht="15" customHeight="1">
      <c r="A28" s="92"/>
      <c r="B28" s="111" t="s">
        <v>73</v>
      </c>
      <c r="C28" s="93"/>
      <c r="D28" s="93">
        <v>2018</v>
      </c>
      <c r="E28" s="1131">
        <f>SUM(G28,I28)</f>
        <v>45300</v>
      </c>
      <c r="F28" s="94"/>
      <c r="G28" s="95">
        <v>43443</v>
      </c>
      <c r="H28" s="119"/>
      <c r="I28" s="94">
        <v>1857</v>
      </c>
      <c r="J28" s="93"/>
    </row>
    <row r="29" spans="1:10" s="91" customFormat="1" ht="15" customHeight="1">
      <c r="A29" s="97"/>
      <c r="B29" s="113" t="s">
        <v>74</v>
      </c>
      <c r="C29" s="98"/>
      <c r="D29" s="93">
        <v>2019</v>
      </c>
      <c r="E29" s="1131">
        <f>SUM(G29,I29)</f>
        <v>51060</v>
      </c>
      <c r="F29" s="99"/>
      <c r="G29" s="100">
        <v>48807</v>
      </c>
      <c r="H29" s="117"/>
      <c r="I29" s="99">
        <v>2253</v>
      </c>
      <c r="J29" s="98"/>
    </row>
    <row r="30" spans="1:10" s="91" customFormat="1" ht="15" customHeight="1">
      <c r="A30" s="97"/>
      <c r="B30" s="113"/>
      <c r="C30" s="98"/>
      <c r="D30" s="93"/>
      <c r="E30" s="100"/>
      <c r="F30" s="99"/>
      <c r="G30" s="100"/>
      <c r="H30" s="117"/>
      <c r="I30" s="99"/>
      <c r="J30" s="98"/>
    </row>
    <row r="31" spans="1:10" ht="14.25" customHeight="1">
      <c r="A31" s="92"/>
      <c r="B31" s="112"/>
      <c r="C31" s="93"/>
      <c r="D31" s="93"/>
      <c r="E31" s="1131"/>
      <c r="F31" s="94"/>
      <c r="G31" s="95"/>
      <c r="H31" s="119"/>
      <c r="I31" s="118"/>
      <c r="J31" s="93"/>
    </row>
    <row r="32" spans="1:10" ht="15" customHeight="1">
      <c r="A32" s="92"/>
      <c r="B32" s="111" t="s">
        <v>75</v>
      </c>
      <c r="C32" s="93"/>
      <c r="D32" s="93">
        <v>2018</v>
      </c>
      <c r="E32" s="1131">
        <f>SUM(G32,I32)</f>
        <v>86958</v>
      </c>
      <c r="F32" s="94"/>
      <c r="G32" s="95">
        <v>83983</v>
      </c>
      <c r="H32" s="119"/>
      <c r="I32" s="118">
        <v>2975</v>
      </c>
      <c r="J32" s="93"/>
    </row>
    <row r="33" spans="1:10" s="91" customFormat="1" ht="15" customHeight="1">
      <c r="A33" s="97"/>
      <c r="B33" s="113" t="s">
        <v>76</v>
      </c>
      <c r="C33" s="98"/>
      <c r="D33" s="93">
        <v>2019</v>
      </c>
      <c r="E33" s="1131">
        <f>SUM(G33,I33)</f>
        <v>91946</v>
      </c>
      <c r="F33" s="99"/>
      <c r="G33" s="100">
        <v>88742</v>
      </c>
      <c r="H33" s="117"/>
      <c r="I33" s="99">
        <v>3204</v>
      </c>
      <c r="J33" s="98"/>
    </row>
    <row r="34" spans="1:10" s="91" customFormat="1" ht="15" customHeight="1">
      <c r="A34" s="97"/>
      <c r="B34" s="113"/>
      <c r="C34" s="98"/>
      <c r="D34" s="93"/>
      <c r="E34" s="100"/>
      <c r="F34" s="99"/>
      <c r="G34" s="100"/>
      <c r="H34" s="117"/>
      <c r="I34" s="99"/>
      <c r="J34" s="98"/>
    </row>
    <row r="35" spans="1:10" ht="13.5" customHeight="1">
      <c r="A35" s="92"/>
      <c r="B35" s="110"/>
      <c r="C35" s="93"/>
      <c r="D35" s="93"/>
      <c r="E35" s="1131"/>
      <c r="F35" s="94"/>
      <c r="G35" s="95"/>
      <c r="H35" s="118"/>
      <c r="I35" s="94"/>
      <c r="J35" s="93"/>
    </row>
    <row r="36" spans="1:10" ht="15" customHeight="1">
      <c r="A36" s="92"/>
      <c r="B36" s="111" t="s">
        <v>77</v>
      </c>
      <c r="C36" s="93"/>
      <c r="D36" s="93">
        <v>2018</v>
      </c>
      <c r="E36" s="1131">
        <f>SUM(G36,I36)</f>
        <v>155167</v>
      </c>
      <c r="F36" s="94"/>
      <c r="G36" s="95">
        <v>151586</v>
      </c>
      <c r="H36" s="118"/>
      <c r="I36" s="94">
        <v>3581</v>
      </c>
      <c r="J36" s="93"/>
    </row>
    <row r="37" spans="1:10" s="91" customFormat="1" ht="15" customHeight="1">
      <c r="A37" s="97"/>
      <c r="B37" s="113" t="s">
        <v>78</v>
      </c>
      <c r="C37" s="98"/>
      <c r="D37" s="93">
        <v>2019</v>
      </c>
      <c r="E37" s="1131">
        <f>SUM(G37,I37)</f>
        <v>160683</v>
      </c>
      <c r="F37" s="99"/>
      <c r="G37" s="100">
        <v>156898</v>
      </c>
      <c r="H37" s="117"/>
      <c r="I37" s="99">
        <v>3785</v>
      </c>
      <c r="J37" s="98"/>
    </row>
    <row r="38" spans="1:10" s="91" customFormat="1" ht="15" customHeight="1">
      <c r="A38" s="97"/>
      <c r="B38" s="113"/>
      <c r="C38" s="98"/>
      <c r="D38" s="93"/>
      <c r="E38" s="100"/>
      <c r="F38" s="99"/>
      <c r="G38" s="100"/>
      <c r="H38" s="117"/>
      <c r="I38" s="99"/>
      <c r="J38" s="98"/>
    </row>
    <row r="39" spans="1:10" ht="16.5" customHeight="1">
      <c r="A39" s="92"/>
      <c r="B39" s="110"/>
      <c r="C39" s="93"/>
      <c r="D39" s="93"/>
      <c r="E39" s="1131"/>
      <c r="F39" s="94"/>
      <c r="G39" s="95"/>
      <c r="H39" s="118"/>
      <c r="I39" s="94"/>
      <c r="J39" s="93"/>
    </row>
    <row r="40" spans="1:10" ht="15" customHeight="1">
      <c r="A40" s="92"/>
      <c r="B40" s="114" t="s">
        <v>79</v>
      </c>
      <c r="C40" s="93"/>
      <c r="D40" s="93">
        <v>2018</v>
      </c>
      <c r="E40" s="1131">
        <f>SUM(G40,I40)</f>
        <v>134797</v>
      </c>
      <c r="F40" s="94"/>
      <c r="G40" s="95">
        <v>132907</v>
      </c>
      <c r="H40" s="118"/>
      <c r="I40" s="94">
        <v>1890</v>
      </c>
      <c r="J40" s="93"/>
    </row>
    <row r="41" spans="1:10" s="91" customFormat="1" ht="15" customHeight="1">
      <c r="A41" s="97"/>
      <c r="B41" s="120" t="s">
        <v>80</v>
      </c>
      <c r="C41" s="98"/>
      <c r="D41" s="93">
        <v>2019</v>
      </c>
      <c r="E41" s="1131">
        <f>SUM(G41,I41)</f>
        <v>123784</v>
      </c>
      <c r="F41" s="99"/>
      <c r="G41" s="100">
        <v>122166</v>
      </c>
      <c r="H41" s="117"/>
      <c r="I41" s="99">
        <v>1618</v>
      </c>
      <c r="J41" s="122"/>
    </row>
    <row r="42" spans="1:10" s="91" customFormat="1" ht="15" customHeight="1">
      <c r="A42" s="97"/>
      <c r="B42" s="120"/>
      <c r="C42" s="98"/>
      <c r="D42" s="93"/>
      <c r="E42" s="100"/>
      <c r="F42" s="99"/>
      <c r="G42" s="100"/>
      <c r="H42" s="117"/>
      <c r="I42" s="99"/>
      <c r="J42" s="122"/>
    </row>
    <row r="43" spans="1:10" ht="17.25" customHeight="1">
      <c r="A43" s="92"/>
      <c r="B43" s="110"/>
      <c r="C43" s="93"/>
      <c r="D43" s="93"/>
      <c r="E43" s="1131"/>
      <c r="F43" s="94"/>
      <c r="G43" s="95"/>
      <c r="H43" s="118"/>
      <c r="I43" s="94"/>
      <c r="J43" s="93"/>
    </row>
    <row r="44" spans="1:10" ht="15" customHeight="1">
      <c r="A44" s="92"/>
      <c r="B44" s="114" t="s">
        <v>81</v>
      </c>
      <c r="C44" s="93"/>
      <c r="D44" s="93">
        <v>2018</v>
      </c>
      <c r="E44" s="1131">
        <f>SUM(G44,I44)</f>
        <v>5917</v>
      </c>
      <c r="F44" s="94"/>
      <c r="G44" s="95">
        <v>5833</v>
      </c>
      <c r="H44" s="118"/>
      <c r="I44" s="94">
        <v>84</v>
      </c>
      <c r="J44" s="93"/>
    </row>
    <row r="45" spans="1:10" s="91" customFormat="1" ht="15" customHeight="1">
      <c r="A45" s="97"/>
      <c r="B45" s="120" t="s">
        <v>82</v>
      </c>
      <c r="C45" s="98"/>
      <c r="D45" s="93">
        <v>2019</v>
      </c>
      <c r="E45" s="1131">
        <f>SUM(G45,I45)</f>
        <v>5096</v>
      </c>
      <c r="F45" s="99"/>
      <c r="G45" s="100">
        <v>5039</v>
      </c>
      <c r="H45" s="117"/>
      <c r="I45" s="99">
        <v>57</v>
      </c>
      <c r="J45" s="98"/>
    </row>
    <row r="46" spans="1:10" s="91" customFormat="1" ht="15" customHeight="1">
      <c r="A46" s="97"/>
      <c r="B46" s="120"/>
      <c r="C46" s="98"/>
      <c r="D46" s="93"/>
      <c r="E46" s="100"/>
      <c r="F46" s="99"/>
      <c r="G46" s="100"/>
      <c r="H46" s="117"/>
      <c r="I46" s="99"/>
      <c r="J46" s="98"/>
    </row>
    <row r="47" spans="1:10" ht="15.75" customHeight="1">
      <c r="A47" s="92"/>
      <c r="B47" s="110"/>
      <c r="C47" s="93"/>
      <c r="D47" s="93"/>
      <c r="E47" s="1131"/>
      <c r="F47" s="94"/>
      <c r="G47" s="95"/>
      <c r="H47" s="118"/>
      <c r="I47" s="94"/>
      <c r="J47" s="93"/>
    </row>
    <row r="48" spans="1:10" ht="15" customHeight="1">
      <c r="A48" s="92"/>
      <c r="B48" s="114" t="s">
        <v>83</v>
      </c>
      <c r="C48" s="93"/>
      <c r="D48" s="93">
        <v>2018</v>
      </c>
      <c r="E48" s="1131">
        <f>SUM(G48,I48)</f>
        <v>559</v>
      </c>
      <c r="F48" s="94"/>
      <c r="G48" s="95">
        <v>556</v>
      </c>
      <c r="H48" s="118"/>
      <c r="I48" s="94">
        <v>3</v>
      </c>
      <c r="J48" s="93"/>
    </row>
    <row r="49" spans="1:14" s="91" customFormat="1" ht="15" customHeight="1">
      <c r="A49" s="97"/>
      <c r="B49" s="120" t="s">
        <v>84</v>
      </c>
      <c r="C49" s="98"/>
      <c r="D49" s="93">
        <v>2019</v>
      </c>
      <c r="E49" s="1131">
        <f>SUM(G49,I49)</f>
        <v>872</v>
      </c>
      <c r="F49" s="1166"/>
      <c r="G49" s="95">
        <v>866</v>
      </c>
      <c r="H49" s="95"/>
      <c r="I49" s="95">
        <v>6</v>
      </c>
      <c r="J49" s="98"/>
    </row>
    <row r="50" spans="1:14" s="91" customFormat="1" ht="15" customHeight="1">
      <c r="A50" s="97"/>
      <c r="B50" s="120"/>
      <c r="C50" s="98"/>
      <c r="D50" s="93"/>
      <c r="J50" s="98"/>
    </row>
    <row r="51" spans="1:14" ht="8.1" customHeight="1">
      <c r="A51" s="1132"/>
      <c r="B51" s="1133"/>
      <c r="C51" s="1132"/>
      <c r="D51" s="1132"/>
      <c r="E51" s="1134"/>
      <c r="F51" s="1134"/>
      <c r="G51" s="1134"/>
      <c r="H51" s="1132"/>
      <c r="I51" s="1134"/>
      <c r="J51" s="1132"/>
    </row>
    <row r="52" spans="1:14" s="1135" customFormat="1" ht="15" customHeight="1">
      <c r="E52" s="1136"/>
      <c r="G52" s="1167"/>
      <c r="J52" s="1056" t="s">
        <v>32</v>
      </c>
    </row>
    <row r="53" spans="1:14" s="1135" customFormat="1" ht="12" customHeight="1">
      <c r="E53" s="1136"/>
      <c r="G53" s="1167"/>
      <c r="J53" s="1057" t="s">
        <v>33</v>
      </c>
    </row>
    <row r="54" spans="1:14" s="123" customFormat="1" ht="8.1" customHeight="1">
      <c r="A54" s="1168"/>
      <c r="D54" s="1158"/>
      <c r="F54" s="1159"/>
    </row>
    <row r="55" spans="1:14" s="238" customFormat="1" ht="15" customHeight="1">
      <c r="B55" s="317" t="s">
        <v>891</v>
      </c>
      <c r="D55" s="219"/>
      <c r="E55" s="315"/>
      <c r="F55" s="243"/>
      <c r="G55" s="243"/>
      <c r="H55" s="243"/>
      <c r="I55" s="315"/>
      <c r="J55" s="243"/>
      <c r="K55" s="243"/>
      <c r="L55" s="243"/>
      <c r="M55" s="243"/>
      <c r="N55" s="243"/>
    </row>
    <row r="56" spans="1:14" s="123" customFormat="1" ht="15" customHeight="1">
      <c r="B56" s="1157" t="s">
        <v>942</v>
      </c>
      <c r="D56" s="1158"/>
      <c r="F56" s="1159"/>
    </row>
    <row r="57" spans="1:14" s="123" customFormat="1" ht="15" customHeight="1">
      <c r="B57" s="1160" t="s">
        <v>943</v>
      </c>
      <c r="D57" s="1158"/>
      <c r="F57" s="1159"/>
    </row>
    <row r="58" spans="1:14">
      <c r="A58" s="101"/>
    </row>
  </sheetData>
  <mergeCells count="2">
    <mergeCell ref="B18:C18"/>
    <mergeCell ref="B21:C21"/>
  </mergeCells>
  <printOptions horizontalCentered="1"/>
  <pageMargins left="0.39370078740157483" right="0.39370078740157483" top="0.74803149606299213" bottom="0.51181102362204722" header="0.11811023622047245" footer="0.39370078740157483"/>
  <pageSetup paperSize="9" scale="80" orientation="portrait" r:id="rId1"/>
  <headerFooter scaleWithDoc="0"/>
  <colBreaks count="1" manualBreakCount="1">
    <brk id="10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>
    <tabColor rgb="FF7030A0"/>
  </sheetPr>
  <dimension ref="A1:N208"/>
  <sheetViews>
    <sheetView showGridLines="0" view="pageBreakPreview" topLeftCell="A42" zoomScaleNormal="100" zoomScaleSheetLayoutView="100" workbookViewId="0">
      <selection activeCell="B73" sqref="B73:B75"/>
    </sheetView>
  </sheetViews>
  <sheetFormatPr defaultColWidth="9.140625" defaultRowHeight="16.5"/>
  <cols>
    <col min="1" max="1" width="1.5703125" style="88" customWidth="1"/>
    <col min="2" max="2" width="11.85546875" style="88" customWidth="1"/>
    <col min="3" max="3" width="26.7109375" style="88" customWidth="1"/>
    <col min="4" max="4" width="9.5703125" style="88" customWidth="1"/>
    <col min="5" max="5" width="11.42578125" style="88" customWidth="1"/>
    <col min="6" max="6" width="1.28515625" style="88" customWidth="1"/>
    <col min="7" max="11" width="8.42578125" style="88" customWidth="1"/>
    <col min="12" max="12" width="1.140625" style="88" customWidth="1"/>
    <col min="13" max="16384" width="9.140625" style="88"/>
  </cols>
  <sheetData>
    <row r="1" spans="1:12" ht="11.45" customHeight="1">
      <c r="G1" s="1098"/>
      <c r="H1" s="1098"/>
      <c r="I1" s="1098"/>
      <c r="J1" s="1098"/>
      <c r="K1" s="1098"/>
      <c r="L1" s="1098"/>
    </row>
    <row r="2" spans="1:12" ht="11.45" customHeight="1">
      <c r="G2" s="1098"/>
      <c r="H2" s="1098"/>
      <c r="I2" s="1098"/>
      <c r="J2" s="1098"/>
      <c r="K2" s="1098"/>
      <c r="L2" s="1098"/>
    </row>
    <row r="3" spans="1:12" ht="15" customHeight="1">
      <c r="B3" s="1137" t="s">
        <v>129</v>
      </c>
      <c r="C3" s="1138" t="s">
        <v>86</v>
      </c>
      <c r="D3" s="1138"/>
      <c r="E3" s="1138"/>
      <c r="F3" s="1138"/>
      <c r="G3" s="1138"/>
      <c r="H3" s="1138"/>
    </row>
    <row r="4" spans="1:12" ht="15" customHeight="1">
      <c r="B4" s="1141"/>
      <c r="C4" s="1138" t="s">
        <v>948</v>
      </c>
      <c r="D4" s="1138"/>
      <c r="E4" s="1138"/>
      <c r="F4" s="1138"/>
      <c r="G4" s="1138"/>
      <c r="H4" s="1138"/>
    </row>
    <row r="5" spans="1:12" ht="15" customHeight="1">
      <c r="B5" s="1139" t="s">
        <v>130</v>
      </c>
      <c r="C5" s="1101" t="s">
        <v>88</v>
      </c>
      <c r="D5" s="1101"/>
      <c r="E5" s="1101"/>
      <c r="F5" s="1101"/>
      <c r="G5" s="1101"/>
      <c r="H5" s="1101"/>
      <c r="I5" s="1102"/>
      <c r="J5" s="1102"/>
      <c r="K5" s="1102"/>
      <c r="L5" s="1102"/>
    </row>
    <row r="6" spans="1:12" ht="15" customHeight="1">
      <c r="B6" s="1139"/>
      <c r="C6" s="1101" t="s">
        <v>948</v>
      </c>
      <c r="D6" s="1101"/>
      <c r="E6" s="1101"/>
      <c r="F6" s="1101"/>
      <c r="G6" s="1101"/>
      <c r="H6" s="1101"/>
      <c r="I6" s="1102"/>
      <c r="J6" s="1102"/>
      <c r="K6" s="1102"/>
      <c r="L6" s="1102"/>
    </row>
    <row r="7" spans="1:12" ht="12" customHeight="1">
      <c r="B7" s="1101"/>
      <c r="C7" s="1101"/>
      <c r="D7" s="1101"/>
      <c r="E7" s="1101"/>
      <c r="F7" s="1101"/>
      <c r="G7" s="1101"/>
      <c r="H7" s="1101"/>
      <c r="I7" s="1102"/>
      <c r="J7" s="1102"/>
      <c r="K7" s="1102"/>
      <c r="L7" s="1102"/>
    </row>
    <row r="8" spans="1:12" ht="3.75" customHeight="1">
      <c r="A8" s="1103"/>
      <c r="B8" s="1103"/>
      <c r="C8" s="1103"/>
      <c r="D8" s="1103"/>
      <c r="E8" s="1104"/>
      <c r="F8" s="1104"/>
      <c r="G8" s="1103"/>
      <c r="H8" s="1105"/>
      <c r="I8" s="1105"/>
      <c r="J8" s="1105"/>
      <c r="K8" s="1105"/>
      <c r="L8" s="1103"/>
    </row>
    <row r="9" spans="1:12" s="141" customFormat="1" ht="15" customHeight="1">
      <c r="A9" s="142"/>
      <c r="B9" s="1142" t="s">
        <v>89</v>
      </c>
      <c r="C9" s="142"/>
      <c r="D9" s="142"/>
      <c r="E9" s="1143" t="s">
        <v>4</v>
      </c>
      <c r="F9" s="1143"/>
      <c r="G9" s="1861" t="s">
        <v>58</v>
      </c>
      <c r="H9" s="1861"/>
      <c r="I9" s="1861"/>
      <c r="J9" s="1861"/>
      <c r="K9" s="1861"/>
      <c r="L9" s="1861"/>
    </row>
    <row r="10" spans="1:12" s="141" customFormat="1" ht="15" customHeight="1">
      <c r="A10" s="142"/>
      <c r="B10" s="1144" t="s">
        <v>90</v>
      </c>
      <c r="C10" s="142"/>
      <c r="D10" s="142"/>
      <c r="E10" s="1145" t="s">
        <v>9</v>
      </c>
      <c r="F10" s="1143"/>
      <c r="G10" s="1862" t="s">
        <v>60</v>
      </c>
      <c r="H10" s="1862"/>
      <c r="I10" s="1862"/>
      <c r="J10" s="1862"/>
      <c r="K10" s="1862"/>
      <c r="L10" s="1863"/>
    </row>
    <row r="11" spans="1:12" s="141" customFormat="1" ht="18" customHeight="1">
      <c r="A11" s="142"/>
      <c r="B11" s="142"/>
      <c r="C11" s="142"/>
      <c r="D11" s="142"/>
      <c r="E11" s="142"/>
      <c r="F11" s="1145"/>
      <c r="G11" s="1146" t="s">
        <v>91</v>
      </c>
      <c r="H11" s="1146" t="s">
        <v>92</v>
      </c>
      <c r="I11" s="1146" t="s">
        <v>93</v>
      </c>
      <c r="J11" s="1146" t="s">
        <v>94</v>
      </c>
      <c r="K11" s="1146" t="s">
        <v>95</v>
      </c>
      <c r="L11" s="142"/>
    </row>
    <row r="12" spans="1:12" s="141" customFormat="1" ht="3.75" customHeight="1">
      <c r="A12" s="1147"/>
      <c r="B12" s="1147"/>
      <c r="C12" s="1147"/>
      <c r="D12" s="1147"/>
      <c r="E12" s="1147"/>
      <c r="F12" s="1148"/>
      <c r="G12" s="1148"/>
      <c r="H12" s="1148"/>
      <c r="I12" s="1148"/>
      <c r="J12" s="1148"/>
      <c r="K12" s="1148"/>
      <c r="L12" s="1147"/>
    </row>
    <row r="13" spans="1:12" s="141" customFormat="1" ht="5.25" customHeight="1">
      <c r="B13" s="1149"/>
      <c r="C13" s="1149"/>
      <c r="D13" s="1149"/>
      <c r="E13" s="1149"/>
      <c r="F13" s="1150"/>
      <c r="G13" s="1150"/>
      <c r="H13" s="1150"/>
      <c r="I13" s="1150"/>
      <c r="J13" s="1150"/>
      <c r="K13" s="1150"/>
      <c r="L13" s="1149"/>
    </row>
    <row r="14" spans="1:12" s="141" customFormat="1" ht="15" customHeight="1">
      <c r="B14" s="1151" t="s">
        <v>96</v>
      </c>
      <c r="C14" s="142"/>
      <c r="D14" s="142"/>
      <c r="E14" s="142"/>
      <c r="F14" s="142"/>
      <c r="G14" s="142"/>
      <c r="H14" s="142"/>
      <c r="I14" s="142"/>
      <c r="J14" s="142"/>
      <c r="K14" s="142"/>
      <c r="L14" s="142"/>
    </row>
    <row r="15" spans="1:12" s="141" customFormat="1" ht="15" customHeight="1">
      <c r="B15" s="1142" t="s">
        <v>97</v>
      </c>
      <c r="C15" s="142"/>
      <c r="D15" s="142"/>
      <c r="E15" s="133"/>
      <c r="F15" s="137"/>
      <c r="G15" s="135"/>
      <c r="H15" s="135"/>
      <c r="I15" s="135"/>
      <c r="J15" s="135"/>
      <c r="K15" s="135"/>
      <c r="L15" s="142"/>
    </row>
    <row r="16" spans="1:12" s="134" customFormat="1" ht="13.5">
      <c r="B16" s="1152" t="s">
        <v>98</v>
      </c>
      <c r="C16" s="132"/>
      <c r="D16" s="132"/>
      <c r="E16" s="139"/>
      <c r="F16" s="138"/>
      <c r="G16" s="140"/>
      <c r="H16" s="140"/>
      <c r="I16" s="140"/>
      <c r="J16" s="140"/>
      <c r="K16" s="140"/>
      <c r="L16" s="132"/>
    </row>
    <row r="17" spans="2:12" s="134" customFormat="1" ht="15" customHeight="1">
      <c r="B17" s="1144" t="s">
        <v>99</v>
      </c>
      <c r="C17" s="132"/>
      <c r="D17" s="132"/>
      <c r="E17" s="139"/>
      <c r="F17" s="138"/>
      <c r="G17" s="140"/>
      <c r="H17" s="140"/>
      <c r="I17" s="140"/>
      <c r="J17" s="140"/>
      <c r="K17" s="140"/>
      <c r="L17" s="132"/>
    </row>
    <row r="18" spans="2:12" s="134" customFormat="1" ht="9.9499999999999993" customHeight="1">
      <c r="B18" s="138"/>
      <c r="C18" s="132"/>
      <c r="D18" s="132"/>
      <c r="E18" s="139"/>
      <c r="F18" s="138"/>
      <c r="G18" s="140"/>
      <c r="H18" s="140"/>
      <c r="I18" s="140"/>
      <c r="J18" s="140"/>
      <c r="K18" s="140"/>
      <c r="L18" s="132"/>
    </row>
    <row r="19" spans="2:12" s="134" customFormat="1" ht="15" customHeight="1">
      <c r="B19" s="131" t="s">
        <v>100</v>
      </c>
      <c r="C19" s="132"/>
      <c r="D19" s="132">
        <v>2018</v>
      </c>
      <c r="E19" s="133">
        <f>SUM(G19:K19)</f>
        <v>328939</v>
      </c>
      <c r="F19" s="137"/>
      <c r="G19" s="135">
        <v>88766</v>
      </c>
      <c r="H19" s="135">
        <v>98508</v>
      </c>
      <c r="I19" s="135">
        <v>84481</v>
      </c>
      <c r="J19" s="135">
        <v>43686</v>
      </c>
      <c r="K19" s="135">
        <v>13498</v>
      </c>
      <c r="L19" s="132"/>
    </row>
    <row r="20" spans="2:12" s="134" customFormat="1" ht="15" customHeight="1">
      <c r="B20" s="136" t="s">
        <v>101</v>
      </c>
      <c r="C20" s="132"/>
      <c r="D20" s="132">
        <v>2019</v>
      </c>
      <c r="E20" s="133">
        <f>SUM(G20:K20)</f>
        <v>332610</v>
      </c>
      <c r="F20" s="138"/>
      <c r="G20" s="135">
        <v>89518</v>
      </c>
      <c r="H20" s="135">
        <v>100761</v>
      </c>
      <c r="I20" s="135">
        <v>88663</v>
      </c>
      <c r="J20" s="135">
        <v>42374</v>
      </c>
      <c r="K20" s="135">
        <v>11294</v>
      </c>
      <c r="L20" s="132"/>
    </row>
    <row r="21" spans="2:12" s="134" customFormat="1" ht="15" customHeight="1">
      <c r="B21" s="136"/>
      <c r="C21" s="132"/>
      <c r="D21" s="132"/>
      <c r="E21" s="139"/>
      <c r="F21" s="138"/>
      <c r="G21" s="140"/>
      <c r="H21" s="140"/>
      <c r="I21" s="140"/>
      <c r="J21" s="140"/>
      <c r="K21" s="140"/>
      <c r="L21" s="132"/>
    </row>
    <row r="22" spans="2:12" s="134" customFormat="1" ht="8.1" customHeight="1">
      <c r="B22" s="136"/>
      <c r="C22" s="132"/>
      <c r="D22" s="132"/>
      <c r="E22" s="133"/>
      <c r="F22" s="138"/>
      <c r="G22" s="135"/>
      <c r="H22" s="135"/>
      <c r="I22" s="135"/>
      <c r="J22" s="135"/>
      <c r="K22" s="135"/>
      <c r="L22" s="132"/>
    </row>
    <row r="23" spans="2:12" s="134" customFormat="1" ht="15" customHeight="1">
      <c r="B23" s="131" t="s">
        <v>102</v>
      </c>
      <c r="C23" s="132"/>
      <c r="D23" s="132">
        <v>2018</v>
      </c>
      <c r="E23" s="133">
        <f>SUM(G23:K23)</f>
        <v>98108</v>
      </c>
      <c r="F23" s="137"/>
      <c r="G23" s="135">
        <v>17379</v>
      </c>
      <c r="H23" s="135">
        <v>23892</v>
      </c>
      <c r="I23" s="135">
        <v>22619</v>
      </c>
      <c r="J23" s="135">
        <v>24222</v>
      </c>
      <c r="K23" s="135">
        <v>9996</v>
      </c>
      <c r="L23" s="132"/>
    </row>
    <row r="24" spans="2:12" s="134" customFormat="1" ht="15" customHeight="1">
      <c r="B24" s="136" t="s">
        <v>101</v>
      </c>
      <c r="C24" s="132"/>
      <c r="D24" s="132">
        <v>2019</v>
      </c>
      <c r="E24" s="133">
        <f>SUM(G24:K24)</f>
        <v>99059</v>
      </c>
      <c r="F24" s="132"/>
      <c r="G24" s="135">
        <v>14635</v>
      </c>
      <c r="H24" s="135">
        <v>23793</v>
      </c>
      <c r="I24" s="135">
        <v>23775</v>
      </c>
      <c r="J24" s="135">
        <v>26647</v>
      </c>
      <c r="K24" s="135">
        <v>10209</v>
      </c>
      <c r="L24" s="132"/>
    </row>
    <row r="25" spans="2:12" s="134" customFormat="1" ht="15" customHeight="1">
      <c r="B25" s="136"/>
      <c r="C25" s="132"/>
      <c r="D25" s="132"/>
      <c r="E25" s="132"/>
      <c r="F25" s="132"/>
      <c r="G25" s="132"/>
      <c r="H25" s="132"/>
      <c r="I25" s="132"/>
      <c r="J25" s="132"/>
      <c r="K25" s="132"/>
      <c r="L25" s="132"/>
    </row>
    <row r="26" spans="2:12" s="134" customFormat="1" ht="8.1" customHeight="1">
      <c r="B26" s="136"/>
      <c r="C26" s="132"/>
      <c r="D26" s="132"/>
      <c r="E26" s="133"/>
      <c r="F26" s="132"/>
      <c r="G26" s="135"/>
      <c r="H26" s="135"/>
      <c r="I26" s="135"/>
      <c r="J26" s="135"/>
      <c r="K26" s="135"/>
      <c r="L26" s="132"/>
    </row>
    <row r="27" spans="2:12" s="141" customFormat="1" ht="15" customHeight="1">
      <c r="B27" s="131" t="s">
        <v>103</v>
      </c>
      <c r="C27" s="132"/>
      <c r="D27" s="132">
        <v>2018</v>
      </c>
      <c r="E27" s="133">
        <f>SUM(G27:K27)</f>
        <v>328990</v>
      </c>
      <c r="F27" s="137"/>
      <c r="G27" s="135">
        <v>85417</v>
      </c>
      <c r="H27" s="135">
        <v>103428</v>
      </c>
      <c r="I27" s="135">
        <v>79293</v>
      </c>
      <c r="J27" s="135">
        <v>43224</v>
      </c>
      <c r="K27" s="135">
        <v>17628</v>
      </c>
      <c r="L27" s="132"/>
    </row>
    <row r="28" spans="2:12" s="134" customFormat="1" ht="15" customHeight="1">
      <c r="B28" s="136" t="s">
        <v>104</v>
      </c>
      <c r="C28" s="132"/>
      <c r="D28" s="132">
        <v>2019</v>
      </c>
      <c r="E28" s="133">
        <f>SUM(G28:K28)</f>
        <v>332694</v>
      </c>
      <c r="F28" s="138"/>
      <c r="G28" s="135">
        <v>97794</v>
      </c>
      <c r="H28" s="135">
        <v>107347</v>
      </c>
      <c r="I28" s="135">
        <v>68537</v>
      </c>
      <c r="J28" s="135">
        <v>43469</v>
      </c>
      <c r="K28" s="135">
        <v>15547</v>
      </c>
      <c r="L28" s="132"/>
    </row>
    <row r="29" spans="2:12" s="134" customFormat="1" ht="15" customHeight="1">
      <c r="B29" s="136"/>
      <c r="C29" s="132"/>
      <c r="D29" s="132"/>
      <c r="E29" s="139"/>
      <c r="F29" s="138"/>
      <c r="G29" s="140"/>
      <c r="H29" s="140"/>
      <c r="I29" s="140"/>
      <c r="J29" s="140"/>
      <c r="K29" s="140"/>
      <c r="L29" s="132"/>
    </row>
    <row r="30" spans="2:12" s="134" customFormat="1" ht="8.1" customHeight="1">
      <c r="B30" s="136"/>
      <c r="C30" s="132"/>
      <c r="D30" s="132"/>
      <c r="E30" s="133"/>
      <c r="F30" s="138"/>
      <c r="G30" s="135"/>
      <c r="H30" s="135"/>
      <c r="I30" s="135"/>
      <c r="J30" s="135"/>
      <c r="K30" s="135"/>
      <c r="L30" s="132"/>
    </row>
    <row r="31" spans="2:12" s="141" customFormat="1" ht="15" customHeight="1">
      <c r="B31" s="131" t="s">
        <v>105</v>
      </c>
      <c r="C31" s="142"/>
      <c r="D31" s="132">
        <v>2018</v>
      </c>
      <c r="E31" s="133">
        <f>SUM(G31:K31)</f>
        <v>98113</v>
      </c>
      <c r="F31" s="137"/>
      <c r="G31" s="135">
        <v>22918</v>
      </c>
      <c r="H31" s="135">
        <v>16919</v>
      </c>
      <c r="I31" s="135">
        <v>27873</v>
      </c>
      <c r="J31" s="135">
        <v>16880</v>
      </c>
      <c r="K31" s="135">
        <v>13523</v>
      </c>
      <c r="L31" s="142"/>
    </row>
    <row r="32" spans="2:12" s="134" customFormat="1" ht="15" customHeight="1">
      <c r="B32" s="136" t="s">
        <v>104</v>
      </c>
      <c r="C32" s="132"/>
      <c r="D32" s="132">
        <v>2019</v>
      </c>
      <c r="E32" s="133">
        <f>SUM(G32:K32)</f>
        <v>99058</v>
      </c>
      <c r="F32" s="138"/>
      <c r="G32" s="135">
        <v>25150</v>
      </c>
      <c r="H32" s="135">
        <v>15891</v>
      </c>
      <c r="I32" s="135">
        <v>28564</v>
      </c>
      <c r="J32" s="135">
        <v>17301</v>
      </c>
      <c r="K32" s="135">
        <v>12152</v>
      </c>
      <c r="L32" s="132"/>
    </row>
    <row r="33" spans="2:12" s="134" customFormat="1" ht="15" customHeight="1">
      <c r="B33" s="136"/>
      <c r="C33" s="132"/>
      <c r="D33" s="132"/>
      <c r="E33" s="139"/>
      <c r="F33" s="138"/>
      <c r="G33" s="140"/>
      <c r="H33" s="140"/>
      <c r="I33" s="140"/>
      <c r="J33" s="140"/>
      <c r="K33" s="140"/>
      <c r="L33" s="132"/>
    </row>
    <row r="34" spans="2:12" s="134" customFormat="1" ht="8.1" customHeight="1">
      <c r="B34" s="136"/>
      <c r="C34" s="132"/>
      <c r="D34" s="132"/>
      <c r="E34" s="133"/>
      <c r="F34" s="138"/>
      <c r="G34" s="135"/>
      <c r="H34" s="135"/>
      <c r="I34" s="135"/>
      <c r="J34" s="135"/>
      <c r="K34" s="135"/>
      <c r="L34" s="132"/>
    </row>
    <row r="35" spans="2:12" s="141" customFormat="1" ht="15" customHeight="1">
      <c r="B35" s="131" t="s">
        <v>106</v>
      </c>
      <c r="C35" s="132"/>
      <c r="D35" s="132">
        <v>2018</v>
      </c>
      <c r="E35" s="133">
        <f>SUM(G35:K35)</f>
        <v>329021</v>
      </c>
      <c r="F35" s="137"/>
      <c r="G35" s="135">
        <v>41295</v>
      </c>
      <c r="H35" s="135">
        <v>63559</v>
      </c>
      <c r="I35" s="135">
        <v>73473</v>
      </c>
      <c r="J35" s="135">
        <v>95115</v>
      </c>
      <c r="K35" s="135">
        <v>55579</v>
      </c>
      <c r="L35" s="142"/>
    </row>
    <row r="36" spans="2:12" s="134" customFormat="1" ht="15" customHeight="1">
      <c r="B36" s="136" t="s">
        <v>107</v>
      </c>
      <c r="C36" s="132"/>
      <c r="D36" s="132">
        <v>2019</v>
      </c>
      <c r="E36" s="133">
        <f>SUM(G36:K36)</f>
        <v>332660</v>
      </c>
      <c r="F36" s="138"/>
      <c r="G36" s="135">
        <v>38466</v>
      </c>
      <c r="H36" s="135">
        <v>65451</v>
      </c>
      <c r="I36" s="135">
        <v>77132</v>
      </c>
      <c r="J36" s="135">
        <v>102114</v>
      </c>
      <c r="K36" s="135">
        <v>49497</v>
      </c>
      <c r="L36" s="132"/>
    </row>
    <row r="37" spans="2:12" s="134" customFormat="1" ht="15" customHeight="1">
      <c r="B37" s="136"/>
      <c r="C37" s="132"/>
      <c r="D37" s="132"/>
      <c r="E37" s="139"/>
      <c r="F37" s="138"/>
      <c r="G37" s="140"/>
      <c r="H37" s="140"/>
      <c r="I37" s="140"/>
      <c r="J37" s="140"/>
      <c r="K37" s="140"/>
      <c r="L37" s="132"/>
    </row>
    <row r="38" spans="2:12" s="134" customFormat="1" ht="8.1" customHeight="1">
      <c r="B38" s="136"/>
      <c r="C38" s="132"/>
      <c r="D38" s="132"/>
      <c r="E38" s="133"/>
      <c r="F38" s="138"/>
      <c r="G38" s="135"/>
      <c r="H38" s="135"/>
      <c r="I38" s="135"/>
      <c r="J38" s="135"/>
      <c r="K38" s="135"/>
      <c r="L38" s="132"/>
    </row>
    <row r="39" spans="2:12" s="141" customFormat="1" ht="15" customHeight="1">
      <c r="B39" s="131" t="s">
        <v>108</v>
      </c>
      <c r="C39" s="142"/>
      <c r="D39" s="132">
        <v>2018</v>
      </c>
      <c r="E39" s="133">
        <f>SUM(G39:K39)</f>
        <v>98142</v>
      </c>
      <c r="F39" s="137"/>
      <c r="G39" s="135">
        <v>19729</v>
      </c>
      <c r="H39" s="135">
        <v>23121</v>
      </c>
      <c r="I39" s="135">
        <v>21248</v>
      </c>
      <c r="J39" s="135">
        <v>22622</v>
      </c>
      <c r="K39" s="135">
        <v>11422</v>
      </c>
      <c r="L39" s="142"/>
    </row>
    <row r="40" spans="2:12" s="134" customFormat="1" ht="15" customHeight="1">
      <c r="B40" s="136" t="s">
        <v>107</v>
      </c>
      <c r="C40" s="132"/>
      <c r="D40" s="132">
        <v>2019</v>
      </c>
      <c r="E40" s="133">
        <f>SUM(G40:K40)</f>
        <v>99086</v>
      </c>
      <c r="F40" s="138"/>
      <c r="G40" s="135">
        <v>20501</v>
      </c>
      <c r="H40" s="135">
        <v>21637</v>
      </c>
      <c r="I40" s="135">
        <v>22897</v>
      </c>
      <c r="J40" s="135">
        <v>21223</v>
      </c>
      <c r="K40" s="135">
        <v>12828</v>
      </c>
      <c r="L40" s="132"/>
    </row>
    <row r="41" spans="2:12" s="134" customFormat="1" ht="15" customHeight="1">
      <c r="B41" s="136"/>
      <c r="C41" s="132"/>
      <c r="D41" s="132"/>
      <c r="E41" s="139"/>
      <c r="F41" s="138"/>
      <c r="G41" s="140"/>
      <c r="H41" s="140"/>
      <c r="I41" s="140"/>
      <c r="J41" s="140"/>
      <c r="K41" s="140"/>
      <c r="L41" s="132"/>
    </row>
    <row r="42" spans="2:12" s="134" customFormat="1" ht="8.1" customHeight="1">
      <c r="B42" s="136"/>
      <c r="C42" s="132"/>
      <c r="D42" s="132"/>
      <c r="E42" s="133"/>
      <c r="F42" s="138"/>
      <c r="G42" s="135"/>
      <c r="H42" s="135"/>
      <c r="I42" s="135"/>
      <c r="J42" s="135"/>
      <c r="K42" s="135"/>
      <c r="L42" s="132"/>
    </row>
    <row r="43" spans="2:12" s="141" customFormat="1" ht="15" customHeight="1">
      <c r="B43" s="131" t="s">
        <v>109</v>
      </c>
      <c r="C43" s="132"/>
      <c r="D43" s="132">
        <v>2018</v>
      </c>
      <c r="E43" s="133">
        <f>SUM(G43:K43)</f>
        <v>329024</v>
      </c>
      <c r="F43" s="137"/>
      <c r="G43" s="135">
        <v>36793</v>
      </c>
      <c r="H43" s="135">
        <v>23096</v>
      </c>
      <c r="I43" s="135">
        <v>66354</v>
      </c>
      <c r="J43" s="135">
        <v>119051</v>
      </c>
      <c r="K43" s="135">
        <v>83730</v>
      </c>
      <c r="L43" s="142"/>
    </row>
    <row r="44" spans="2:12" s="134" customFormat="1" ht="15" customHeight="1">
      <c r="B44" s="136" t="s">
        <v>110</v>
      </c>
      <c r="C44" s="132"/>
      <c r="D44" s="132">
        <v>2019</v>
      </c>
      <c r="E44" s="133">
        <f>SUM(G44:K44)</f>
        <v>332648</v>
      </c>
      <c r="F44" s="138"/>
      <c r="G44" s="135">
        <v>38386</v>
      </c>
      <c r="H44" s="135">
        <v>29465</v>
      </c>
      <c r="I44" s="135">
        <v>69979</v>
      </c>
      <c r="J44" s="135">
        <v>117162</v>
      </c>
      <c r="K44" s="135">
        <v>77656</v>
      </c>
      <c r="L44" s="132"/>
    </row>
    <row r="45" spans="2:12" s="134" customFormat="1" ht="15" customHeight="1">
      <c r="B45" s="136"/>
      <c r="C45" s="132"/>
      <c r="D45" s="132"/>
      <c r="E45" s="139"/>
      <c r="F45" s="138"/>
      <c r="G45" s="140"/>
      <c r="H45" s="140"/>
      <c r="I45" s="140"/>
      <c r="J45" s="140"/>
      <c r="K45" s="140"/>
      <c r="L45" s="132"/>
    </row>
    <row r="46" spans="2:12" s="134" customFormat="1" ht="8.1" customHeight="1">
      <c r="B46" s="136"/>
      <c r="C46" s="132"/>
      <c r="D46" s="132"/>
      <c r="E46" s="133"/>
      <c r="F46" s="138"/>
      <c r="G46" s="135"/>
      <c r="H46" s="135"/>
      <c r="I46" s="135"/>
      <c r="J46" s="135"/>
      <c r="K46" s="135"/>
      <c r="L46" s="132"/>
    </row>
    <row r="47" spans="2:12" s="141" customFormat="1" ht="15" customHeight="1">
      <c r="B47" s="131" t="s">
        <v>111</v>
      </c>
      <c r="C47" s="142"/>
      <c r="D47" s="132">
        <v>2018</v>
      </c>
      <c r="E47" s="133">
        <f>SUM(G47:K47)</f>
        <v>98144</v>
      </c>
      <c r="F47" s="137"/>
      <c r="G47" s="135">
        <v>14586</v>
      </c>
      <c r="H47" s="135">
        <v>16141</v>
      </c>
      <c r="I47" s="135">
        <v>23723</v>
      </c>
      <c r="J47" s="135">
        <v>23634</v>
      </c>
      <c r="K47" s="135">
        <v>20060</v>
      </c>
      <c r="L47" s="142"/>
    </row>
    <row r="48" spans="2:12" s="134" customFormat="1" ht="15" customHeight="1">
      <c r="B48" s="136" t="s">
        <v>110</v>
      </c>
      <c r="C48" s="132"/>
      <c r="D48" s="132">
        <v>2019</v>
      </c>
      <c r="E48" s="133">
        <f>SUM(G48:K48)</f>
        <v>99088</v>
      </c>
      <c r="F48" s="138"/>
      <c r="G48" s="135">
        <v>15373</v>
      </c>
      <c r="H48" s="135">
        <v>17366</v>
      </c>
      <c r="I48" s="135">
        <v>23584</v>
      </c>
      <c r="J48" s="135">
        <v>25169</v>
      </c>
      <c r="K48" s="135">
        <v>17596</v>
      </c>
      <c r="L48" s="132"/>
    </row>
    <row r="49" spans="1:12" s="134" customFormat="1" ht="15" customHeight="1">
      <c r="B49" s="136"/>
      <c r="C49" s="132"/>
      <c r="D49" s="132"/>
      <c r="E49" s="139"/>
      <c r="F49" s="138"/>
      <c r="G49" s="140"/>
      <c r="H49" s="140"/>
      <c r="I49" s="140"/>
      <c r="J49" s="140"/>
      <c r="K49" s="140"/>
      <c r="L49" s="132"/>
    </row>
    <row r="50" spans="1:12" s="134" customFormat="1" ht="8.1" customHeight="1">
      <c r="B50" s="136"/>
      <c r="C50" s="132"/>
      <c r="D50" s="132"/>
      <c r="E50" s="133"/>
      <c r="F50" s="138"/>
      <c r="G50" s="135"/>
      <c r="H50" s="135"/>
      <c r="I50" s="135"/>
      <c r="J50" s="135"/>
      <c r="K50" s="135"/>
      <c r="L50" s="132"/>
    </row>
    <row r="51" spans="1:12" s="134" customFormat="1" ht="15" customHeight="1">
      <c r="B51" s="131" t="s">
        <v>112</v>
      </c>
      <c r="C51" s="132"/>
      <c r="D51" s="132">
        <v>2018</v>
      </c>
      <c r="E51" s="133">
        <f>SUM(G51:K51)</f>
        <v>427126</v>
      </c>
      <c r="F51" s="137"/>
      <c r="G51" s="135">
        <v>77818</v>
      </c>
      <c r="H51" s="135">
        <v>66300</v>
      </c>
      <c r="I51" s="135">
        <v>72451</v>
      </c>
      <c r="J51" s="135">
        <v>127288</v>
      </c>
      <c r="K51" s="135">
        <v>83269</v>
      </c>
      <c r="L51" s="132"/>
    </row>
    <row r="52" spans="1:12" s="134" customFormat="1" ht="15" customHeight="1">
      <c r="B52" s="136" t="s">
        <v>113</v>
      </c>
      <c r="C52" s="132"/>
      <c r="D52" s="132">
        <v>2019</v>
      </c>
      <c r="E52" s="133">
        <f>SUM(G52:K52)</f>
        <v>431610</v>
      </c>
      <c r="F52" s="138"/>
      <c r="G52" s="135">
        <v>83858</v>
      </c>
      <c r="H52" s="135">
        <v>72682</v>
      </c>
      <c r="I52" s="135">
        <v>71768</v>
      </c>
      <c r="J52" s="135">
        <v>130477</v>
      </c>
      <c r="K52" s="135">
        <v>72825</v>
      </c>
      <c r="L52" s="132"/>
    </row>
    <row r="53" spans="1:12" s="134" customFormat="1" ht="15" customHeight="1">
      <c r="B53" s="136"/>
      <c r="C53" s="132"/>
      <c r="D53" s="132"/>
      <c r="E53" s="139"/>
      <c r="F53" s="138"/>
      <c r="G53" s="135"/>
      <c r="H53" s="135"/>
      <c r="I53" s="135"/>
      <c r="J53" s="135"/>
      <c r="K53" s="135"/>
      <c r="L53" s="132"/>
    </row>
    <row r="54" spans="1:12" s="134" customFormat="1" ht="8.1" customHeight="1">
      <c r="B54" s="136"/>
      <c r="C54" s="132"/>
      <c r="D54" s="132"/>
      <c r="E54" s="133"/>
      <c r="F54" s="138"/>
      <c r="G54" s="135"/>
      <c r="H54" s="135"/>
      <c r="I54" s="135"/>
      <c r="J54" s="135"/>
      <c r="K54" s="135"/>
      <c r="L54" s="132"/>
    </row>
    <row r="55" spans="1:12" s="141" customFormat="1" ht="15" customHeight="1">
      <c r="B55" s="131" t="s">
        <v>114</v>
      </c>
      <c r="C55" s="142"/>
      <c r="D55" s="132">
        <v>2018</v>
      </c>
      <c r="E55" s="133">
        <f>SUM(G55:K55)</f>
        <v>427151</v>
      </c>
      <c r="F55" s="137"/>
      <c r="G55" s="135">
        <v>44041</v>
      </c>
      <c r="H55" s="135">
        <v>133483</v>
      </c>
      <c r="I55" s="135">
        <v>144239</v>
      </c>
      <c r="J55" s="135">
        <v>88812</v>
      </c>
      <c r="K55" s="135">
        <v>16576</v>
      </c>
      <c r="L55" s="142"/>
    </row>
    <row r="56" spans="1:12" s="134" customFormat="1" ht="15" customHeight="1">
      <c r="B56" s="136" t="s">
        <v>115</v>
      </c>
      <c r="C56" s="132"/>
      <c r="D56" s="132">
        <v>2019</v>
      </c>
      <c r="E56" s="133">
        <f>SUM(G56:K56)</f>
        <v>431635</v>
      </c>
      <c r="F56" s="138"/>
      <c r="G56" s="135">
        <v>42120</v>
      </c>
      <c r="H56" s="135">
        <v>131762</v>
      </c>
      <c r="I56" s="135">
        <v>155182</v>
      </c>
      <c r="J56" s="135">
        <v>87767</v>
      </c>
      <c r="K56" s="135">
        <v>14804</v>
      </c>
      <c r="L56" s="132"/>
    </row>
    <row r="57" spans="1:12" s="134" customFormat="1" ht="15" customHeight="1">
      <c r="B57" s="136"/>
      <c r="C57" s="132"/>
      <c r="D57" s="132"/>
      <c r="E57" s="139"/>
      <c r="F57" s="138"/>
      <c r="G57" s="140"/>
      <c r="H57" s="140"/>
      <c r="I57" s="140"/>
      <c r="J57" s="140"/>
      <c r="K57" s="140"/>
      <c r="L57" s="132"/>
    </row>
    <row r="58" spans="1:12" s="134" customFormat="1" ht="8.1" customHeight="1">
      <c r="B58" s="136"/>
      <c r="C58" s="132"/>
      <c r="D58" s="132"/>
      <c r="E58" s="133"/>
      <c r="F58" s="138"/>
      <c r="G58" s="135"/>
      <c r="H58" s="135"/>
      <c r="I58" s="135"/>
      <c r="J58" s="135"/>
      <c r="K58" s="135"/>
      <c r="L58" s="132"/>
    </row>
    <row r="59" spans="1:12" s="141" customFormat="1" ht="15" customHeight="1">
      <c r="B59" s="131" t="s">
        <v>116</v>
      </c>
      <c r="C59" s="132"/>
      <c r="D59" s="132">
        <v>2018</v>
      </c>
      <c r="E59" s="133">
        <f>SUM(G59:K59)</f>
        <v>84876</v>
      </c>
      <c r="F59" s="137"/>
      <c r="G59" s="135">
        <v>13454</v>
      </c>
      <c r="H59" s="135">
        <v>27566</v>
      </c>
      <c r="I59" s="135">
        <v>17852</v>
      </c>
      <c r="J59" s="135">
        <v>16998</v>
      </c>
      <c r="K59" s="135">
        <v>9006</v>
      </c>
      <c r="L59" s="142"/>
    </row>
    <row r="60" spans="1:12" s="134" customFormat="1" ht="15" customHeight="1">
      <c r="B60" s="136" t="s">
        <v>117</v>
      </c>
      <c r="C60" s="132"/>
      <c r="D60" s="132">
        <v>2019</v>
      </c>
      <c r="E60" s="133">
        <f>SUM(G60:K60)</f>
        <v>85632</v>
      </c>
      <c r="F60" s="138"/>
      <c r="G60" s="135">
        <v>14779</v>
      </c>
      <c r="H60" s="135">
        <v>26605</v>
      </c>
      <c r="I60" s="135">
        <v>19547</v>
      </c>
      <c r="J60" s="135">
        <v>16558</v>
      </c>
      <c r="K60" s="135">
        <v>8143</v>
      </c>
      <c r="L60" s="132"/>
    </row>
    <row r="61" spans="1:12" s="134" customFormat="1" ht="15" customHeight="1">
      <c r="B61" s="136"/>
      <c r="C61" s="132"/>
      <c r="D61" s="132"/>
      <c r="L61" s="132"/>
    </row>
    <row r="62" spans="1:12" s="1156" customFormat="1" ht="8.1" customHeight="1">
      <c r="A62" s="1153"/>
      <c r="B62" s="1153"/>
      <c r="C62" s="1154"/>
      <c r="D62" s="1154"/>
      <c r="E62" s="1153"/>
      <c r="F62" s="1153"/>
      <c r="G62" s="1155"/>
      <c r="H62" s="1155"/>
      <c r="I62" s="1155"/>
      <c r="J62" s="1153"/>
      <c r="K62" s="1155"/>
      <c r="L62" s="1153"/>
    </row>
    <row r="63" spans="1:12" s="1115" customFormat="1" ht="15" customHeight="1">
      <c r="L63" s="1056" t="s">
        <v>32</v>
      </c>
    </row>
    <row r="64" spans="1:12" s="1115" customFormat="1" ht="13.5" customHeight="1">
      <c r="L64" s="1057" t="s">
        <v>33</v>
      </c>
    </row>
    <row r="65" spans="1:14" s="238" customFormat="1" ht="18" customHeight="1">
      <c r="B65" s="317" t="s">
        <v>891</v>
      </c>
      <c r="D65" s="219"/>
      <c r="E65" s="315"/>
      <c r="F65" s="243"/>
      <c r="G65" s="243"/>
      <c r="H65" s="243"/>
      <c r="I65" s="315"/>
      <c r="J65" s="243"/>
      <c r="K65" s="243"/>
      <c r="L65" s="243"/>
      <c r="M65" s="243"/>
      <c r="N65" s="243"/>
    </row>
    <row r="66" spans="1:14" s="123" customFormat="1">
      <c r="B66" s="1157" t="s">
        <v>942</v>
      </c>
      <c r="D66" s="1158"/>
      <c r="F66" s="1159"/>
    </row>
    <row r="67" spans="1:14" s="123" customFormat="1">
      <c r="B67" s="1160" t="s">
        <v>943</v>
      </c>
      <c r="D67" s="1158"/>
      <c r="F67" s="1159"/>
    </row>
    <row r="68" spans="1:14" s="90" customFormat="1" ht="8.1" customHeight="1">
      <c r="B68" s="92"/>
      <c r="C68" s="1091"/>
      <c r="D68" s="1091"/>
      <c r="E68" s="92"/>
      <c r="F68" s="92"/>
      <c r="G68" s="1161"/>
      <c r="H68" s="1161"/>
      <c r="I68" s="1161"/>
      <c r="J68" s="92"/>
      <c r="K68" s="1161"/>
      <c r="L68" s="92"/>
    </row>
    <row r="69" spans="1:14" ht="15" customHeight="1">
      <c r="G69" s="1098"/>
      <c r="H69" s="1098"/>
      <c r="I69" s="1098"/>
      <c r="J69" s="1098"/>
      <c r="K69" s="1137" t="s">
        <v>118</v>
      </c>
      <c r="L69" s="1098"/>
    </row>
    <row r="70" spans="1:14" ht="15" customHeight="1">
      <c r="G70" s="1098"/>
      <c r="H70" s="1098"/>
      <c r="I70" s="1098"/>
      <c r="J70" s="1098"/>
      <c r="K70" s="1139" t="s">
        <v>119</v>
      </c>
      <c r="L70" s="1098"/>
    </row>
    <row r="71" spans="1:14" ht="11.45" customHeight="1">
      <c r="G71" s="1098"/>
      <c r="H71" s="1098"/>
      <c r="I71" s="1098"/>
      <c r="J71" s="1098"/>
      <c r="K71" s="1098"/>
      <c r="L71" s="1098"/>
    </row>
    <row r="72" spans="1:14" ht="11.45" customHeight="1">
      <c r="G72" s="1098"/>
      <c r="H72" s="1098"/>
      <c r="I72" s="1098"/>
      <c r="J72" s="1098"/>
      <c r="K72" s="1098"/>
      <c r="L72" s="1098"/>
    </row>
    <row r="73" spans="1:14" ht="15" customHeight="1">
      <c r="B73" s="1137" t="s">
        <v>129</v>
      </c>
      <c r="C73" s="1138" t="s">
        <v>86</v>
      </c>
      <c r="D73" s="1138"/>
      <c r="E73" s="1138"/>
      <c r="F73" s="1138"/>
      <c r="G73" s="1138"/>
      <c r="H73" s="1138"/>
    </row>
    <row r="74" spans="1:14" ht="15" customHeight="1">
      <c r="B74" s="1141"/>
      <c r="C74" s="1138" t="s">
        <v>949</v>
      </c>
      <c r="D74" s="1138"/>
      <c r="E74" s="1138"/>
      <c r="F74" s="1138"/>
      <c r="G74" s="1138"/>
      <c r="H74" s="1138"/>
    </row>
    <row r="75" spans="1:14" ht="15" customHeight="1">
      <c r="B75" s="1139" t="s">
        <v>130</v>
      </c>
      <c r="C75" s="1101" t="s">
        <v>88</v>
      </c>
      <c r="D75" s="1101"/>
      <c r="E75" s="1101"/>
      <c r="F75" s="1101"/>
      <c r="G75" s="1101"/>
      <c r="H75" s="1101"/>
      <c r="I75" s="1102"/>
      <c r="J75" s="1102"/>
      <c r="K75" s="1102"/>
      <c r="L75" s="1102"/>
    </row>
    <row r="76" spans="1:14" ht="15" customHeight="1">
      <c r="B76" s="1101" t="s">
        <v>120</v>
      </c>
      <c r="C76" s="1101" t="s">
        <v>950</v>
      </c>
      <c r="D76" s="1101"/>
      <c r="E76" s="1101"/>
      <c r="F76" s="1101"/>
      <c r="G76" s="1101"/>
      <c r="H76" s="1101"/>
      <c r="I76" s="1102"/>
      <c r="J76" s="1102"/>
      <c r="K76" s="1102"/>
      <c r="L76" s="1102"/>
    </row>
    <row r="77" spans="1:14" ht="12" customHeight="1">
      <c r="B77" s="1101"/>
      <c r="C77" s="1101"/>
      <c r="D77" s="1101"/>
      <c r="E77" s="1101"/>
      <c r="F77" s="1101"/>
      <c r="G77" s="1101"/>
      <c r="H77" s="1101"/>
      <c r="I77" s="1102"/>
      <c r="J77" s="1102"/>
      <c r="K77" s="1102"/>
      <c r="L77" s="1102"/>
    </row>
    <row r="78" spans="1:14" ht="3.75" customHeight="1">
      <c r="A78" s="1103"/>
      <c r="B78" s="1103"/>
      <c r="C78" s="1103"/>
      <c r="D78" s="1103"/>
      <c r="E78" s="1104"/>
      <c r="F78" s="1104"/>
      <c r="G78" s="1103"/>
      <c r="H78" s="1105"/>
      <c r="I78" s="1105"/>
      <c r="J78" s="1105"/>
      <c r="K78" s="1105"/>
      <c r="L78" s="1103"/>
    </row>
    <row r="79" spans="1:14" ht="15" customHeight="1">
      <c r="A79" s="102"/>
      <c r="B79" s="108" t="s">
        <v>89</v>
      </c>
      <c r="C79" s="89"/>
      <c r="D79" s="89"/>
      <c r="E79" s="1106" t="s">
        <v>4</v>
      </c>
      <c r="F79" s="1106"/>
      <c r="G79" s="1864" t="s">
        <v>58</v>
      </c>
      <c r="H79" s="1864"/>
      <c r="I79" s="1864"/>
      <c r="J79" s="1864"/>
      <c r="K79" s="1864"/>
      <c r="L79" s="1864"/>
    </row>
    <row r="80" spans="1:14" ht="15" customHeight="1">
      <c r="A80" s="102"/>
      <c r="B80" s="1107" t="s">
        <v>90</v>
      </c>
      <c r="C80" s="89"/>
      <c r="D80" s="89"/>
      <c r="E80" s="1108" t="s">
        <v>9</v>
      </c>
      <c r="F80" s="1106"/>
      <c r="G80" s="1865" t="s">
        <v>60</v>
      </c>
      <c r="H80" s="1865"/>
      <c r="I80" s="1865"/>
      <c r="J80" s="1865"/>
      <c r="K80" s="1865"/>
      <c r="L80" s="1866"/>
    </row>
    <row r="81" spans="1:12" ht="18" customHeight="1">
      <c r="A81" s="102"/>
      <c r="B81" s="89"/>
      <c r="C81" s="89"/>
      <c r="D81" s="89"/>
      <c r="E81" s="89"/>
      <c r="F81" s="1108"/>
      <c r="G81" s="1109" t="s">
        <v>91</v>
      </c>
      <c r="H81" s="1109" t="s">
        <v>92</v>
      </c>
      <c r="I81" s="1109" t="s">
        <v>93</v>
      </c>
      <c r="J81" s="1109" t="s">
        <v>94</v>
      </c>
      <c r="K81" s="1109" t="s">
        <v>95</v>
      </c>
      <c r="L81" s="89"/>
    </row>
    <row r="82" spans="1:12" ht="3.75" customHeight="1">
      <c r="A82" s="1110"/>
      <c r="B82" s="1111"/>
      <c r="C82" s="1111"/>
      <c r="D82" s="1111"/>
      <c r="E82" s="1111"/>
      <c r="F82" s="1112"/>
      <c r="G82" s="1112"/>
      <c r="H82" s="1112"/>
      <c r="I82" s="1112"/>
      <c r="J82" s="1112"/>
      <c r="K82" s="1112"/>
      <c r="L82" s="1111"/>
    </row>
    <row r="83" spans="1:12" ht="7.5" customHeight="1">
      <c r="B83" s="107"/>
      <c r="C83" s="107"/>
      <c r="D83" s="107"/>
      <c r="E83" s="107"/>
      <c r="F83" s="1140"/>
      <c r="G83" s="1140"/>
      <c r="H83" s="1140"/>
      <c r="I83" s="1140"/>
      <c r="J83" s="1140"/>
      <c r="K83" s="1140"/>
      <c r="L83" s="107"/>
    </row>
    <row r="84" spans="1:12" s="134" customFormat="1" ht="15" customHeight="1">
      <c r="B84" s="131" t="s">
        <v>121</v>
      </c>
      <c r="C84" s="132"/>
      <c r="D84" s="132">
        <v>2018</v>
      </c>
      <c r="E84" s="133">
        <f>SUM(G84:K84)</f>
        <v>84876</v>
      </c>
      <c r="F84" s="137"/>
      <c r="G84" s="135">
        <v>22012</v>
      </c>
      <c r="H84" s="135">
        <v>20659</v>
      </c>
      <c r="I84" s="135">
        <v>23909</v>
      </c>
      <c r="J84" s="135">
        <v>11493</v>
      </c>
      <c r="K84" s="135">
        <v>6803</v>
      </c>
      <c r="L84" s="132"/>
    </row>
    <row r="85" spans="1:12" s="134" customFormat="1" ht="15" customHeight="1">
      <c r="B85" s="136" t="s">
        <v>122</v>
      </c>
      <c r="C85" s="132"/>
      <c r="D85" s="132">
        <v>2019</v>
      </c>
      <c r="E85" s="133">
        <f>SUM(G85:K85)</f>
        <v>85633</v>
      </c>
      <c r="F85" s="138"/>
      <c r="G85" s="135">
        <v>24730</v>
      </c>
      <c r="H85" s="135">
        <v>20210</v>
      </c>
      <c r="I85" s="135">
        <v>22559</v>
      </c>
      <c r="J85" s="135">
        <v>9624</v>
      </c>
      <c r="K85" s="135">
        <v>8510</v>
      </c>
      <c r="L85" s="132"/>
    </row>
    <row r="86" spans="1:12" s="134" customFormat="1" ht="15" customHeight="1">
      <c r="B86" s="136"/>
      <c r="C86" s="132"/>
      <c r="D86" s="132"/>
      <c r="E86" s="133"/>
      <c r="F86" s="138"/>
      <c r="G86" s="140"/>
      <c r="H86" s="140"/>
      <c r="I86" s="140"/>
      <c r="J86" s="140"/>
      <c r="K86" s="140"/>
      <c r="L86" s="132"/>
    </row>
    <row r="87" spans="1:12" s="134" customFormat="1" ht="8.1" customHeight="1">
      <c r="B87" s="136"/>
      <c r="C87" s="132"/>
      <c r="D87" s="132"/>
      <c r="E87" s="133"/>
      <c r="F87" s="138"/>
      <c r="G87" s="135"/>
      <c r="H87" s="135"/>
      <c r="I87" s="135"/>
      <c r="J87" s="135"/>
      <c r="K87" s="135"/>
      <c r="L87" s="132"/>
    </row>
    <row r="88" spans="1:12" s="134" customFormat="1" ht="15" customHeight="1">
      <c r="B88" s="131" t="s">
        <v>123</v>
      </c>
      <c r="C88" s="132"/>
      <c r="D88" s="132">
        <v>2018</v>
      </c>
      <c r="E88" s="133">
        <f>SUM(G88:K88)</f>
        <v>13252</v>
      </c>
      <c r="F88" s="137"/>
      <c r="G88" s="135">
        <v>2612</v>
      </c>
      <c r="H88" s="135">
        <v>4429</v>
      </c>
      <c r="I88" s="135">
        <v>2449</v>
      </c>
      <c r="J88" s="135">
        <v>2128</v>
      </c>
      <c r="K88" s="135">
        <v>1634</v>
      </c>
      <c r="L88" s="132"/>
    </row>
    <row r="89" spans="1:12" s="134" customFormat="1" ht="15" customHeight="1">
      <c r="B89" s="136" t="s">
        <v>124</v>
      </c>
      <c r="C89" s="132"/>
      <c r="D89" s="132">
        <v>2019</v>
      </c>
      <c r="E89" s="133">
        <f>SUM(G89:K89)</f>
        <v>13448</v>
      </c>
      <c r="F89" s="138"/>
      <c r="G89" s="135">
        <v>3068</v>
      </c>
      <c r="H89" s="135">
        <v>4463</v>
      </c>
      <c r="I89" s="135">
        <v>2656</v>
      </c>
      <c r="J89" s="135">
        <v>1915</v>
      </c>
      <c r="K89" s="135">
        <v>1346</v>
      </c>
      <c r="L89" s="132"/>
    </row>
    <row r="90" spans="1:12" s="134" customFormat="1" ht="15" customHeight="1">
      <c r="B90" s="136"/>
      <c r="C90" s="132"/>
      <c r="D90" s="132"/>
      <c r="E90" s="133"/>
      <c r="F90" s="138"/>
      <c r="G90" s="140"/>
      <c r="H90" s="140"/>
      <c r="I90" s="140"/>
      <c r="J90" s="140"/>
      <c r="K90" s="140"/>
      <c r="L90" s="132"/>
    </row>
    <row r="91" spans="1:12" s="134" customFormat="1" ht="8.1" customHeight="1">
      <c r="B91" s="136"/>
      <c r="C91" s="132"/>
      <c r="D91" s="132"/>
      <c r="E91" s="133"/>
      <c r="F91" s="138"/>
      <c r="G91" s="135"/>
      <c r="H91" s="135"/>
      <c r="I91" s="135"/>
      <c r="J91" s="135"/>
      <c r="K91" s="135"/>
      <c r="L91" s="132"/>
    </row>
    <row r="92" spans="1:12" s="134" customFormat="1" ht="15" customHeight="1">
      <c r="B92" s="131" t="s">
        <v>125</v>
      </c>
      <c r="C92" s="132"/>
      <c r="D92" s="132">
        <v>2018</v>
      </c>
      <c r="E92" s="133">
        <f>SUM(G92:K92)</f>
        <v>13255</v>
      </c>
      <c r="F92" s="138"/>
      <c r="G92" s="135">
        <v>4181</v>
      </c>
      <c r="H92" s="135">
        <v>4604</v>
      </c>
      <c r="I92" s="135">
        <v>2441</v>
      </c>
      <c r="J92" s="135">
        <v>1020</v>
      </c>
      <c r="K92" s="135">
        <v>1009</v>
      </c>
      <c r="L92" s="132"/>
    </row>
    <row r="93" spans="1:12" s="134" customFormat="1" ht="15" customHeight="1">
      <c r="B93" s="136" t="s">
        <v>126</v>
      </c>
      <c r="C93" s="132"/>
      <c r="D93" s="132">
        <v>2019</v>
      </c>
      <c r="E93" s="133">
        <f>SUM(G93:K93)</f>
        <v>13448</v>
      </c>
      <c r="F93" s="138"/>
      <c r="G93" s="135">
        <v>4199</v>
      </c>
      <c r="H93" s="135">
        <v>4587</v>
      </c>
      <c r="I93" s="135">
        <v>2513</v>
      </c>
      <c r="J93" s="135">
        <v>1145</v>
      </c>
      <c r="K93" s="135">
        <v>1004</v>
      </c>
      <c r="L93" s="132"/>
    </row>
    <row r="94" spans="1:12" s="134" customFormat="1" ht="15" customHeight="1">
      <c r="B94" s="136"/>
      <c r="C94" s="132"/>
      <c r="D94" s="132"/>
      <c r="E94" s="142"/>
      <c r="F94" s="142"/>
      <c r="G94" s="142"/>
      <c r="H94" s="142"/>
      <c r="I94" s="142"/>
      <c r="J94" s="142"/>
      <c r="K94" s="142"/>
      <c r="L94" s="132"/>
    </row>
    <row r="95" spans="1:12" s="141" customFormat="1" ht="18.75" customHeight="1">
      <c r="B95" s="143" t="s">
        <v>880</v>
      </c>
      <c r="C95" s="142"/>
      <c r="D95" s="132"/>
      <c r="E95" s="132"/>
      <c r="F95" s="132"/>
      <c r="G95" s="132"/>
      <c r="H95" s="132"/>
      <c r="I95" s="132"/>
      <c r="J95" s="132"/>
      <c r="K95" s="132"/>
      <c r="L95" s="142"/>
    </row>
    <row r="96" spans="1:12" s="134" customFormat="1" ht="15" customHeight="1">
      <c r="B96" s="144" t="s">
        <v>48</v>
      </c>
      <c r="C96" s="132"/>
      <c r="D96" s="132"/>
      <c r="E96" s="139"/>
      <c r="F96" s="138"/>
      <c r="G96" s="140"/>
      <c r="H96" s="140"/>
      <c r="I96" s="140"/>
      <c r="J96" s="140"/>
      <c r="K96" s="140"/>
      <c r="L96" s="132"/>
    </row>
    <row r="97" spans="2:12" s="134" customFormat="1" ht="8.1" customHeight="1">
      <c r="B97" s="136"/>
      <c r="C97" s="132"/>
      <c r="D97" s="132"/>
      <c r="E97" s="133"/>
      <c r="F97" s="132"/>
      <c r="G97" s="146"/>
      <c r="H97" s="146"/>
      <c r="I97" s="146"/>
      <c r="J97" s="146"/>
      <c r="K97" s="146"/>
      <c r="L97" s="132"/>
    </row>
    <row r="98" spans="2:12" s="147" customFormat="1" ht="15" customHeight="1">
      <c r="B98" s="131" t="s">
        <v>127</v>
      </c>
      <c r="C98" s="145"/>
      <c r="D98" s="132">
        <v>2018</v>
      </c>
      <c r="E98" s="133">
        <f>SUM(G98:K98)</f>
        <v>10813</v>
      </c>
      <c r="F98" s="137"/>
      <c r="G98" s="146">
        <v>3757</v>
      </c>
      <c r="H98" s="146">
        <v>3537</v>
      </c>
      <c r="I98" s="146">
        <v>2341</v>
      </c>
      <c r="J98" s="146">
        <v>920</v>
      </c>
      <c r="K98" s="146">
        <v>258</v>
      </c>
      <c r="L98" s="145"/>
    </row>
    <row r="99" spans="2:12" s="149" customFormat="1" ht="15" customHeight="1">
      <c r="B99" s="136" t="s">
        <v>101</v>
      </c>
      <c r="C99" s="148"/>
      <c r="D99" s="132">
        <v>2019</v>
      </c>
      <c r="E99" s="133">
        <f>SUM(G99:K99)</f>
        <v>11455</v>
      </c>
      <c r="F99" s="136"/>
      <c r="G99" s="146">
        <v>4056</v>
      </c>
      <c r="H99" s="146">
        <v>3804</v>
      </c>
      <c r="I99" s="146">
        <v>2459</v>
      </c>
      <c r="J99" s="146">
        <v>917</v>
      </c>
      <c r="K99" s="146">
        <v>219</v>
      </c>
      <c r="L99" s="148"/>
    </row>
    <row r="100" spans="2:12" s="149" customFormat="1" ht="15" customHeight="1">
      <c r="B100" s="136"/>
      <c r="C100" s="148"/>
      <c r="D100" s="132"/>
      <c r="E100" s="150"/>
      <c r="F100" s="136"/>
      <c r="G100" s="151"/>
      <c r="H100" s="151"/>
      <c r="I100" s="151"/>
      <c r="J100" s="151"/>
      <c r="K100" s="151"/>
      <c r="L100" s="148"/>
    </row>
    <row r="101" spans="2:12" s="149" customFormat="1" ht="8.1" customHeight="1">
      <c r="B101" s="136"/>
      <c r="C101" s="148"/>
      <c r="D101" s="132"/>
      <c r="E101" s="133"/>
      <c r="F101" s="136"/>
      <c r="G101" s="146"/>
      <c r="H101" s="146"/>
      <c r="I101" s="146"/>
      <c r="J101" s="146"/>
      <c r="K101" s="146"/>
      <c r="L101" s="148"/>
    </row>
    <row r="102" spans="2:12" s="153" customFormat="1" ht="15" customHeight="1">
      <c r="B102" s="131" t="s">
        <v>128</v>
      </c>
      <c r="C102" s="152"/>
      <c r="D102" s="132">
        <v>2018</v>
      </c>
      <c r="E102" s="133">
        <f>SUM(G102:K102)</f>
        <v>10812</v>
      </c>
      <c r="F102" s="131"/>
      <c r="G102" s="146">
        <v>3207</v>
      </c>
      <c r="H102" s="146">
        <v>3921</v>
      </c>
      <c r="I102" s="146">
        <v>2511</v>
      </c>
      <c r="J102" s="146">
        <v>855</v>
      </c>
      <c r="K102" s="146">
        <v>318</v>
      </c>
      <c r="L102" s="152"/>
    </row>
    <row r="103" spans="2:12" s="149" customFormat="1" ht="15" customHeight="1">
      <c r="B103" s="136" t="s">
        <v>104</v>
      </c>
      <c r="C103" s="148"/>
      <c r="D103" s="132">
        <v>2019</v>
      </c>
      <c r="E103" s="133">
        <f>SUM(G103:K103)</f>
        <v>11455</v>
      </c>
      <c r="F103" s="136"/>
      <c r="G103" s="146">
        <v>3990</v>
      </c>
      <c r="H103" s="146">
        <v>4207</v>
      </c>
      <c r="I103" s="146">
        <v>2051</v>
      </c>
      <c r="J103" s="146">
        <v>951</v>
      </c>
      <c r="K103" s="146">
        <v>256</v>
      </c>
      <c r="L103" s="148"/>
    </row>
    <row r="104" spans="2:12" s="149" customFormat="1" ht="15" customHeight="1">
      <c r="B104" s="136"/>
      <c r="C104" s="148"/>
      <c r="D104" s="132"/>
      <c r="E104" s="133"/>
      <c r="F104" s="136"/>
      <c r="G104" s="146"/>
      <c r="H104" s="146"/>
      <c r="I104" s="146"/>
      <c r="J104" s="146"/>
      <c r="K104" s="146"/>
      <c r="L104" s="148"/>
    </row>
    <row r="105" spans="2:12" s="149" customFormat="1" ht="8.1" customHeight="1">
      <c r="B105" s="136"/>
      <c r="C105" s="148"/>
      <c r="D105" s="132"/>
      <c r="E105" s="133"/>
      <c r="F105" s="136"/>
      <c r="G105" s="146"/>
      <c r="H105" s="146"/>
      <c r="I105" s="146"/>
      <c r="J105" s="146"/>
      <c r="K105" s="146"/>
      <c r="L105" s="148"/>
    </row>
    <row r="106" spans="2:12" s="153" customFormat="1" ht="15" customHeight="1">
      <c r="B106" s="131" t="s">
        <v>106</v>
      </c>
      <c r="C106" s="152"/>
      <c r="D106" s="132">
        <v>2018</v>
      </c>
      <c r="E106" s="133">
        <f>SUM(G106:K106)</f>
        <v>10811</v>
      </c>
      <c r="F106" s="131"/>
      <c r="G106" s="146">
        <v>2922</v>
      </c>
      <c r="H106" s="146">
        <v>2781</v>
      </c>
      <c r="I106" s="146">
        <v>2195</v>
      </c>
      <c r="J106" s="146">
        <v>2013</v>
      </c>
      <c r="K106" s="146">
        <v>900</v>
      </c>
      <c r="L106" s="152"/>
    </row>
    <row r="107" spans="2:12" s="149" customFormat="1" ht="15" customHeight="1">
      <c r="B107" s="136" t="s">
        <v>107</v>
      </c>
      <c r="C107" s="148"/>
      <c r="D107" s="132">
        <v>2019</v>
      </c>
      <c r="E107" s="133">
        <f>SUM(G107:K107)</f>
        <v>11458</v>
      </c>
      <c r="F107" s="136"/>
      <c r="G107" s="146">
        <v>3130</v>
      </c>
      <c r="H107" s="146">
        <v>3084</v>
      </c>
      <c r="I107" s="146">
        <v>2379</v>
      </c>
      <c r="J107" s="146">
        <v>2072</v>
      </c>
      <c r="K107" s="146">
        <v>793</v>
      </c>
      <c r="L107" s="148"/>
    </row>
    <row r="108" spans="2:12" s="149" customFormat="1" ht="15" customHeight="1">
      <c r="B108" s="136"/>
      <c r="C108" s="148"/>
      <c r="D108" s="132"/>
      <c r="E108" s="133"/>
      <c r="F108" s="136"/>
      <c r="G108" s="146"/>
      <c r="H108" s="146"/>
      <c r="I108" s="146"/>
      <c r="J108" s="146"/>
      <c r="K108" s="146"/>
      <c r="L108" s="148"/>
    </row>
    <row r="109" spans="2:12" s="149" customFormat="1" ht="8.1" customHeight="1">
      <c r="B109" s="136"/>
      <c r="C109" s="148"/>
      <c r="D109" s="132"/>
      <c r="E109" s="133"/>
      <c r="F109" s="136"/>
      <c r="G109" s="146"/>
      <c r="H109" s="146"/>
      <c r="I109" s="146"/>
      <c r="J109" s="146"/>
      <c r="K109" s="146"/>
      <c r="L109" s="148"/>
    </row>
    <row r="110" spans="2:12" s="153" customFormat="1" ht="15" customHeight="1">
      <c r="B110" s="131" t="s">
        <v>109</v>
      </c>
      <c r="C110" s="152"/>
      <c r="D110" s="132">
        <v>2018</v>
      </c>
      <c r="E110" s="133">
        <f>SUM(G110:K110)</f>
        <v>10810</v>
      </c>
      <c r="F110" s="131"/>
      <c r="G110" s="146">
        <v>2483</v>
      </c>
      <c r="H110" s="146">
        <v>1146</v>
      </c>
      <c r="I110" s="146">
        <v>2706</v>
      </c>
      <c r="J110" s="146">
        <v>3056</v>
      </c>
      <c r="K110" s="146">
        <v>1419</v>
      </c>
      <c r="L110" s="152"/>
    </row>
    <row r="111" spans="2:12" s="149" customFormat="1" ht="15" customHeight="1">
      <c r="B111" s="136" t="s">
        <v>110</v>
      </c>
      <c r="C111" s="148"/>
      <c r="D111" s="132">
        <v>2019</v>
      </c>
      <c r="E111" s="133">
        <f>SUM(G111:K111)</f>
        <v>11456</v>
      </c>
      <c r="F111" s="136"/>
      <c r="G111" s="146">
        <v>2968</v>
      </c>
      <c r="H111" s="146">
        <v>1468</v>
      </c>
      <c r="I111" s="146">
        <v>2767</v>
      </c>
      <c r="J111" s="146">
        <v>3077</v>
      </c>
      <c r="K111" s="146">
        <v>1176</v>
      </c>
      <c r="L111" s="148"/>
    </row>
    <row r="112" spans="2:12" s="149" customFormat="1" ht="15" customHeight="1">
      <c r="B112" s="136"/>
      <c r="C112" s="148"/>
      <c r="D112" s="132"/>
      <c r="E112" s="133"/>
      <c r="F112" s="136"/>
      <c r="G112" s="146"/>
      <c r="H112" s="146"/>
      <c r="I112" s="146"/>
      <c r="J112" s="146"/>
      <c r="K112" s="146"/>
      <c r="L112" s="148"/>
    </row>
    <row r="113" spans="2:12" s="149" customFormat="1" ht="8.1" customHeight="1">
      <c r="B113" s="136"/>
      <c r="C113" s="148"/>
      <c r="D113" s="132"/>
      <c r="E113" s="133"/>
      <c r="F113" s="136"/>
      <c r="G113" s="146"/>
      <c r="H113" s="146"/>
      <c r="I113" s="146"/>
      <c r="J113" s="146"/>
      <c r="K113" s="146"/>
      <c r="L113" s="148"/>
    </row>
    <row r="114" spans="2:12" s="153" customFormat="1" ht="15" customHeight="1">
      <c r="B114" s="131" t="s">
        <v>112</v>
      </c>
      <c r="C114" s="152"/>
      <c r="D114" s="132">
        <v>2018</v>
      </c>
      <c r="E114" s="133">
        <f>SUM(G114:K114)</f>
        <v>10812</v>
      </c>
      <c r="F114" s="131"/>
      <c r="G114" s="146">
        <v>2976</v>
      </c>
      <c r="H114" s="146">
        <v>2347</v>
      </c>
      <c r="I114" s="146">
        <v>1952</v>
      </c>
      <c r="J114" s="146">
        <v>2410</v>
      </c>
      <c r="K114" s="146">
        <v>1127</v>
      </c>
      <c r="L114" s="152"/>
    </row>
    <row r="115" spans="2:12" s="149" customFormat="1" ht="15" customHeight="1">
      <c r="B115" s="136" t="s">
        <v>113</v>
      </c>
      <c r="C115" s="148"/>
      <c r="D115" s="132">
        <v>2019</v>
      </c>
      <c r="E115" s="133">
        <f>SUM(G115:K115)</f>
        <v>11456</v>
      </c>
      <c r="F115" s="136"/>
      <c r="G115" s="146">
        <v>3497</v>
      </c>
      <c r="H115" s="146">
        <v>2694</v>
      </c>
      <c r="I115" s="146">
        <v>1906</v>
      </c>
      <c r="J115" s="146">
        <v>2475</v>
      </c>
      <c r="K115" s="146">
        <v>884</v>
      </c>
      <c r="L115" s="148"/>
    </row>
    <row r="116" spans="2:12" s="149" customFormat="1" ht="15" customHeight="1">
      <c r="B116" s="136"/>
      <c r="C116" s="148"/>
      <c r="D116" s="132"/>
      <c r="E116" s="133"/>
      <c r="F116" s="136"/>
      <c r="G116" s="146"/>
      <c r="H116" s="146"/>
      <c r="I116" s="146"/>
      <c r="J116" s="146"/>
      <c r="K116" s="146"/>
      <c r="L116" s="148"/>
    </row>
    <row r="117" spans="2:12" s="149" customFormat="1" ht="8.1" customHeight="1">
      <c r="B117" s="136"/>
      <c r="C117" s="148"/>
      <c r="D117" s="132"/>
      <c r="E117" s="133"/>
      <c r="F117" s="136"/>
      <c r="G117" s="146"/>
      <c r="H117" s="146"/>
      <c r="I117" s="146"/>
      <c r="J117" s="146"/>
      <c r="K117" s="146"/>
      <c r="L117" s="148"/>
    </row>
    <row r="118" spans="2:12" s="153" customFormat="1" ht="15" customHeight="1">
      <c r="B118" s="131" t="s">
        <v>114</v>
      </c>
      <c r="C118" s="152"/>
      <c r="D118" s="132">
        <v>2018</v>
      </c>
      <c r="E118" s="133">
        <f>SUM(G118:K118)</f>
        <v>10812</v>
      </c>
      <c r="F118" s="131"/>
      <c r="G118" s="146">
        <v>1711</v>
      </c>
      <c r="H118" s="146">
        <v>4500</v>
      </c>
      <c r="I118" s="146">
        <v>3250</v>
      </c>
      <c r="J118" s="146">
        <v>1193</v>
      </c>
      <c r="K118" s="146">
        <v>158</v>
      </c>
      <c r="L118" s="152"/>
    </row>
    <row r="119" spans="2:12" s="149" customFormat="1" ht="15" customHeight="1">
      <c r="B119" s="136" t="s">
        <v>115</v>
      </c>
      <c r="C119" s="148"/>
      <c r="D119" s="132">
        <v>2019</v>
      </c>
      <c r="E119" s="133">
        <f>SUM(G119:K119)</f>
        <v>11458</v>
      </c>
      <c r="F119" s="136"/>
      <c r="G119" s="146">
        <v>1915</v>
      </c>
      <c r="H119" s="146">
        <v>4852</v>
      </c>
      <c r="I119" s="146">
        <v>3433</v>
      </c>
      <c r="J119" s="146">
        <v>1113</v>
      </c>
      <c r="K119" s="146">
        <v>145</v>
      </c>
      <c r="L119" s="148"/>
    </row>
    <row r="120" spans="2:12" s="149" customFormat="1" ht="15" customHeight="1">
      <c r="B120" s="136"/>
      <c r="C120" s="148"/>
      <c r="D120" s="132"/>
      <c r="E120" s="133"/>
      <c r="F120" s="136"/>
      <c r="G120" s="146"/>
      <c r="H120" s="146"/>
      <c r="I120" s="146"/>
      <c r="J120" s="146"/>
      <c r="K120" s="146"/>
      <c r="L120" s="148"/>
    </row>
    <row r="121" spans="2:12" s="149" customFormat="1" ht="8.1" customHeight="1">
      <c r="B121" s="136"/>
      <c r="C121" s="148"/>
      <c r="D121" s="132"/>
      <c r="E121" s="133"/>
      <c r="F121" s="136"/>
      <c r="G121" s="154"/>
      <c r="H121" s="154"/>
      <c r="I121" s="154"/>
      <c r="J121" s="154"/>
      <c r="K121" s="154"/>
      <c r="L121" s="148"/>
    </row>
    <row r="122" spans="2:12" s="147" customFormat="1" ht="15" customHeight="1">
      <c r="B122" s="131" t="s">
        <v>116</v>
      </c>
      <c r="C122" s="145"/>
      <c r="D122" s="132">
        <v>2018</v>
      </c>
      <c r="E122" s="133">
        <f>SUM(G122:K122)</f>
        <v>13</v>
      </c>
      <c r="F122" s="155"/>
      <c r="G122" s="154">
        <v>2</v>
      </c>
      <c r="H122" s="154">
        <v>5</v>
      </c>
      <c r="I122" s="154">
        <v>4</v>
      </c>
      <c r="J122" s="154">
        <v>2</v>
      </c>
      <c r="K122" s="156" t="s">
        <v>31</v>
      </c>
      <c r="L122" s="145"/>
    </row>
    <row r="123" spans="2:12" s="134" customFormat="1" ht="15" customHeight="1">
      <c r="B123" s="136" t="s">
        <v>117</v>
      </c>
      <c r="C123" s="132"/>
      <c r="D123" s="132">
        <v>2019</v>
      </c>
      <c r="E123" s="159" t="s">
        <v>31</v>
      </c>
      <c r="F123" s="138"/>
      <c r="G123" s="157" t="s">
        <v>31</v>
      </c>
      <c r="H123" s="157" t="s">
        <v>31</v>
      </c>
      <c r="I123" s="157" t="s">
        <v>31</v>
      </c>
      <c r="J123" s="157" t="s">
        <v>31</v>
      </c>
      <c r="K123" s="157" t="s">
        <v>31</v>
      </c>
      <c r="L123" s="132"/>
    </row>
    <row r="124" spans="2:12" s="134" customFormat="1" ht="15" customHeight="1">
      <c r="B124" s="136"/>
      <c r="C124" s="132"/>
      <c r="D124" s="132"/>
      <c r="E124" s="139"/>
      <c r="F124" s="138"/>
      <c r="G124" s="157"/>
      <c r="H124" s="157"/>
      <c r="I124" s="157"/>
      <c r="J124" s="157"/>
      <c r="K124" s="157"/>
      <c r="L124" s="132"/>
    </row>
    <row r="125" spans="2:12" s="134" customFormat="1" ht="8.1" customHeight="1">
      <c r="B125" s="136"/>
      <c r="C125" s="132"/>
      <c r="D125" s="132"/>
      <c r="E125" s="133"/>
      <c r="F125" s="138"/>
      <c r="G125" s="154"/>
      <c r="H125" s="158"/>
      <c r="I125" s="154"/>
      <c r="J125" s="154"/>
      <c r="K125" s="154"/>
      <c r="L125" s="132"/>
    </row>
    <row r="126" spans="2:12" s="147" customFormat="1" ht="15" customHeight="1">
      <c r="B126" s="131" t="s">
        <v>121</v>
      </c>
      <c r="C126" s="152"/>
      <c r="D126" s="132">
        <v>2018</v>
      </c>
      <c r="E126" s="133">
        <f>SUM(G126:K126)</f>
        <v>13</v>
      </c>
      <c r="F126" s="131"/>
      <c r="G126" s="156" t="s">
        <v>31</v>
      </c>
      <c r="H126" s="154">
        <v>5</v>
      </c>
      <c r="I126" s="154">
        <v>5</v>
      </c>
      <c r="J126" s="154">
        <v>3</v>
      </c>
      <c r="K126" s="156" t="s">
        <v>31</v>
      </c>
      <c r="L126" s="145"/>
    </row>
    <row r="127" spans="2:12" s="134" customFormat="1" ht="15" customHeight="1">
      <c r="B127" s="136" t="s">
        <v>122</v>
      </c>
      <c r="C127" s="148"/>
      <c r="D127" s="132">
        <v>2019</v>
      </c>
      <c r="E127" s="159" t="s">
        <v>31</v>
      </c>
      <c r="F127" s="136"/>
      <c r="G127" s="154" t="s">
        <v>31</v>
      </c>
      <c r="H127" s="154" t="s">
        <v>31</v>
      </c>
      <c r="I127" s="154" t="s">
        <v>31</v>
      </c>
      <c r="J127" s="154" t="s">
        <v>31</v>
      </c>
      <c r="K127" s="154" t="s">
        <v>31</v>
      </c>
      <c r="L127" s="140"/>
    </row>
    <row r="128" spans="2:12" s="134" customFormat="1" ht="15" customHeight="1">
      <c r="B128" s="136"/>
      <c r="C128" s="148"/>
      <c r="D128" s="132"/>
      <c r="L128" s="140"/>
    </row>
    <row r="129" spans="1:14" ht="2.25" customHeight="1">
      <c r="A129" s="1113"/>
      <c r="B129" s="1114"/>
      <c r="C129" s="1114"/>
      <c r="D129" s="1114"/>
      <c r="E129" s="1113"/>
      <c r="F129" s="1113"/>
      <c r="G129" s="1113"/>
      <c r="H129" s="1113"/>
      <c r="I129" s="1113"/>
      <c r="J129" s="1113"/>
      <c r="K129" s="1113"/>
      <c r="L129" s="1113"/>
    </row>
    <row r="130" spans="1:14" s="1115" customFormat="1" ht="15" customHeight="1">
      <c r="L130" s="1056" t="s">
        <v>32</v>
      </c>
    </row>
    <row r="131" spans="1:14" s="1115" customFormat="1" ht="13.5" customHeight="1">
      <c r="L131" s="1057" t="s">
        <v>33</v>
      </c>
    </row>
    <row r="132" spans="1:14" s="238" customFormat="1" ht="18" customHeight="1">
      <c r="B132" s="317" t="s">
        <v>891</v>
      </c>
      <c r="D132" s="219"/>
      <c r="E132" s="315"/>
      <c r="F132" s="243"/>
      <c r="G132" s="243"/>
      <c r="H132" s="243"/>
      <c r="I132" s="315"/>
      <c r="J132" s="243"/>
      <c r="K132" s="243"/>
      <c r="L132" s="243"/>
      <c r="M132" s="243"/>
      <c r="N132" s="243"/>
    </row>
    <row r="133" spans="1:14" s="123" customFormat="1">
      <c r="B133" s="1157" t="s">
        <v>942</v>
      </c>
      <c r="D133" s="1158"/>
      <c r="F133" s="1159"/>
    </row>
    <row r="134" spans="1:14" s="123" customFormat="1">
      <c r="B134" s="1160" t="s">
        <v>943</v>
      </c>
      <c r="D134" s="1158"/>
      <c r="F134" s="1159"/>
    </row>
    <row r="138" spans="1:14">
      <c r="G138" s="102"/>
      <c r="H138" s="102"/>
      <c r="I138" s="102"/>
      <c r="J138" s="102"/>
      <c r="K138" s="102"/>
      <c r="L138" s="102"/>
    </row>
    <row r="139" spans="1:14">
      <c r="G139" s="102"/>
      <c r="H139" s="102"/>
      <c r="I139" s="102"/>
      <c r="J139" s="102"/>
      <c r="K139" s="102"/>
      <c r="L139" s="102"/>
    </row>
    <row r="140" spans="1:14">
      <c r="G140" s="102"/>
      <c r="H140" s="102"/>
      <c r="I140" s="102"/>
      <c r="J140" s="102"/>
      <c r="K140" s="102"/>
      <c r="L140" s="102"/>
    </row>
    <row r="141" spans="1:14">
      <c r="G141" s="102"/>
      <c r="H141" s="102"/>
      <c r="I141" s="102"/>
      <c r="J141" s="102"/>
      <c r="K141" s="102"/>
      <c r="L141" s="102"/>
    </row>
    <row r="142" spans="1:14">
      <c r="G142" s="102"/>
      <c r="H142" s="102"/>
      <c r="I142" s="102"/>
      <c r="J142" s="102"/>
      <c r="K142" s="102"/>
      <c r="L142" s="102"/>
    </row>
    <row r="143" spans="1:14">
      <c r="G143" s="102"/>
      <c r="H143" s="102"/>
      <c r="I143" s="102"/>
      <c r="J143" s="102"/>
      <c r="K143" s="102"/>
      <c r="L143" s="102"/>
    </row>
    <row r="144" spans="1:14">
      <c r="G144" s="102"/>
      <c r="H144" s="102"/>
      <c r="I144" s="102"/>
      <c r="J144" s="102"/>
      <c r="K144" s="102"/>
      <c r="L144" s="102"/>
    </row>
    <row r="145" spans="7:12">
      <c r="G145" s="102"/>
      <c r="H145" s="102"/>
      <c r="I145" s="102"/>
      <c r="J145" s="102"/>
      <c r="K145" s="102"/>
      <c r="L145" s="102"/>
    </row>
    <row r="146" spans="7:12">
      <c r="G146" s="102"/>
      <c r="H146" s="102"/>
      <c r="I146" s="102"/>
      <c r="J146" s="102"/>
      <c r="K146" s="102"/>
      <c r="L146" s="102"/>
    </row>
    <row r="147" spans="7:12">
      <c r="G147" s="102"/>
      <c r="H147" s="102"/>
      <c r="I147" s="102"/>
      <c r="J147" s="102"/>
      <c r="K147" s="102"/>
      <c r="L147" s="102"/>
    </row>
    <row r="148" spans="7:12">
      <c r="G148" s="102"/>
      <c r="H148" s="102"/>
      <c r="I148" s="102"/>
      <c r="J148" s="102"/>
      <c r="K148" s="102"/>
      <c r="L148" s="102"/>
    </row>
    <row r="149" spans="7:12">
      <c r="G149" s="102"/>
      <c r="H149" s="102"/>
      <c r="I149" s="102"/>
      <c r="J149" s="102"/>
      <c r="K149" s="102"/>
      <c r="L149" s="102"/>
    </row>
    <row r="150" spans="7:12">
      <c r="G150" s="102"/>
      <c r="H150" s="102"/>
      <c r="I150" s="102"/>
      <c r="J150" s="102"/>
      <c r="K150" s="102"/>
      <c r="L150" s="102"/>
    </row>
    <row r="151" spans="7:12">
      <c r="G151" s="102"/>
      <c r="H151" s="102"/>
      <c r="I151" s="102"/>
      <c r="J151" s="102"/>
      <c r="K151" s="102"/>
      <c r="L151" s="102"/>
    </row>
    <row r="152" spans="7:12">
      <c r="G152" s="102"/>
      <c r="H152" s="102"/>
      <c r="I152" s="102"/>
      <c r="J152" s="102"/>
      <c r="K152" s="102"/>
      <c r="L152" s="102"/>
    </row>
    <row r="153" spans="7:12">
      <c r="G153" s="102"/>
      <c r="H153" s="102"/>
      <c r="I153" s="102"/>
      <c r="J153" s="102"/>
      <c r="K153" s="102"/>
      <c r="L153" s="102"/>
    </row>
    <row r="154" spans="7:12">
      <c r="G154" s="102"/>
      <c r="H154" s="102"/>
      <c r="I154" s="102"/>
      <c r="J154" s="102"/>
      <c r="K154" s="102"/>
      <c r="L154" s="102"/>
    </row>
    <row r="155" spans="7:12">
      <c r="G155" s="102"/>
      <c r="H155" s="102"/>
      <c r="I155" s="102"/>
      <c r="J155" s="102"/>
      <c r="K155" s="102"/>
      <c r="L155" s="102"/>
    </row>
    <row r="156" spans="7:12">
      <c r="G156" s="102"/>
      <c r="H156" s="102"/>
      <c r="I156" s="102"/>
      <c r="J156" s="102"/>
      <c r="K156" s="102"/>
      <c r="L156" s="102"/>
    </row>
    <row r="157" spans="7:12">
      <c r="G157" s="102"/>
      <c r="H157" s="102"/>
      <c r="I157" s="102"/>
      <c r="J157" s="102"/>
      <c r="K157" s="102"/>
      <c r="L157" s="102"/>
    </row>
    <row r="158" spans="7:12">
      <c r="G158" s="102"/>
      <c r="H158" s="102"/>
      <c r="I158" s="102"/>
      <c r="J158" s="102"/>
      <c r="K158" s="102"/>
      <c r="L158" s="102"/>
    </row>
    <row r="159" spans="7:12">
      <c r="G159" s="102"/>
      <c r="H159" s="102"/>
      <c r="I159" s="102"/>
      <c r="J159" s="102"/>
      <c r="K159" s="102"/>
      <c r="L159" s="102"/>
    </row>
    <row r="160" spans="7:12">
      <c r="G160" s="102"/>
      <c r="H160" s="102"/>
      <c r="I160" s="102"/>
      <c r="J160" s="102"/>
      <c r="K160" s="102"/>
      <c r="L160" s="102"/>
    </row>
    <row r="161" spans="7:12">
      <c r="G161" s="102"/>
      <c r="H161" s="102"/>
      <c r="I161" s="102"/>
      <c r="J161" s="102"/>
      <c r="K161" s="102"/>
      <c r="L161" s="102"/>
    </row>
    <row r="162" spans="7:12">
      <c r="G162" s="102"/>
      <c r="H162" s="102"/>
      <c r="I162" s="102"/>
      <c r="J162" s="102"/>
      <c r="K162" s="102"/>
      <c r="L162" s="102"/>
    </row>
    <row r="163" spans="7:12">
      <c r="G163" s="102"/>
      <c r="H163" s="102"/>
      <c r="I163" s="102"/>
      <c r="J163" s="102"/>
      <c r="K163" s="102"/>
      <c r="L163" s="102"/>
    </row>
    <row r="164" spans="7:12">
      <c r="G164" s="102"/>
      <c r="H164" s="102"/>
      <c r="I164" s="102"/>
      <c r="J164" s="102"/>
      <c r="K164" s="102"/>
      <c r="L164" s="102"/>
    </row>
    <row r="165" spans="7:12">
      <c r="G165" s="102"/>
      <c r="H165" s="102"/>
      <c r="I165" s="102"/>
      <c r="J165" s="102"/>
      <c r="K165" s="102"/>
      <c r="L165" s="102"/>
    </row>
    <row r="166" spans="7:12">
      <c r="G166" s="102"/>
      <c r="H166" s="102"/>
      <c r="I166" s="102"/>
      <c r="J166" s="102"/>
      <c r="K166" s="102"/>
      <c r="L166" s="102"/>
    </row>
    <row r="167" spans="7:12">
      <c r="G167" s="102"/>
      <c r="H167" s="102"/>
      <c r="I167" s="102"/>
      <c r="J167" s="102"/>
      <c r="K167" s="102"/>
      <c r="L167" s="102"/>
    </row>
    <row r="168" spans="7:12">
      <c r="G168" s="102"/>
      <c r="H168" s="102"/>
      <c r="I168" s="102"/>
      <c r="J168" s="102"/>
      <c r="K168" s="102"/>
      <c r="L168" s="102"/>
    </row>
    <row r="169" spans="7:12">
      <c r="G169" s="102"/>
      <c r="H169" s="102"/>
      <c r="I169" s="102"/>
      <c r="J169" s="102"/>
      <c r="K169" s="102"/>
      <c r="L169" s="102"/>
    </row>
    <row r="170" spans="7:12">
      <c r="G170" s="102"/>
      <c r="H170" s="102"/>
      <c r="I170" s="102"/>
      <c r="J170" s="102"/>
      <c r="K170" s="102"/>
      <c r="L170" s="102"/>
    </row>
    <row r="171" spans="7:12">
      <c r="G171" s="102"/>
      <c r="H171" s="102"/>
      <c r="I171" s="102"/>
      <c r="J171" s="102"/>
      <c r="K171" s="102"/>
      <c r="L171" s="102"/>
    </row>
    <row r="172" spans="7:12">
      <c r="G172" s="102"/>
      <c r="H172" s="102"/>
      <c r="I172" s="102"/>
      <c r="J172" s="102"/>
      <c r="K172" s="102"/>
      <c r="L172" s="102"/>
    </row>
    <row r="173" spans="7:12">
      <c r="G173" s="102"/>
      <c r="H173" s="102"/>
      <c r="I173" s="102"/>
      <c r="J173" s="102"/>
      <c r="K173" s="102"/>
      <c r="L173" s="102"/>
    </row>
    <row r="174" spans="7:12">
      <c r="G174" s="102"/>
      <c r="H174" s="102"/>
      <c r="I174" s="102"/>
      <c r="J174" s="102"/>
      <c r="K174" s="102"/>
      <c r="L174" s="102"/>
    </row>
    <row r="175" spans="7:12">
      <c r="G175" s="102"/>
      <c r="H175" s="102"/>
      <c r="I175" s="102"/>
      <c r="J175" s="102"/>
      <c r="K175" s="102"/>
      <c r="L175" s="102"/>
    </row>
    <row r="176" spans="7:12">
      <c r="G176" s="102"/>
      <c r="H176" s="102"/>
      <c r="I176" s="102"/>
      <c r="J176" s="102"/>
      <c r="K176" s="102"/>
      <c r="L176" s="102"/>
    </row>
    <row r="177" spans="7:12">
      <c r="G177" s="102"/>
      <c r="H177" s="102"/>
      <c r="I177" s="102"/>
      <c r="J177" s="102"/>
      <c r="K177" s="102"/>
      <c r="L177" s="102"/>
    </row>
    <row r="178" spans="7:12">
      <c r="G178" s="102"/>
      <c r="H178" s="102"/>
      <c r="I178" s="102"/>
      <c r="J178" s="102"/>
      <c r="K178" s="102"/>
      <c r="L178" s="102"/>
    </row>
    <row r="179" spans="7:12">
      <c r="G179" s="102"/>
      <c r="H179" s="102"/>
      <c r="I179" s="102"/>
      <c r="J179" s="102"/>
      <c r="K179" s="102"/>
      <c r="L179" s="102"/>
    </row>
    <row r="180" spans="7:12">
      <c r="G180" s="102"/>
      <c r="H180" s="102"/>
      <c r="I180" s="102"/>
      <c r="J180" s="102"/>
      <c r="K180" s="102"/>
      <c r="L180" s="102"/>
    </row>
    <row r="181" spans="7:12">
      <c r="G181" s="102"/>
      <c r="H181" s="102"/>
      <c r="I181" s="102"/>
      <c r="J181" s="102"/>
      <c r="K181" s="102"/>
      <c r="L181" s="102"/>
    </row>
    <row r="182" spans="7:12">
      <c r="G182" s="102"/>
      <c r="H182" s="102"/>
      <c r="I182" s="102"/>
      <c r="J182" s="102"/>
      <c r="K182" s="102"/>
      <c r="L182" s="102"/>
    </row>
    <row r="183" spans="7:12">
      <c r="G183" s="102"/>
      <c r="H183" s="102"/>
      <c r="I183" s="102"/>
      <c r="J183" s="102"/>
      <c r="K183" s="102"/>
      <c r="L183" s="102"/>
    </row>
    <row r="184" spans="7:12">
      <c r="G184" s="102"/>
      <c r="H184" s="102"/>
      <c r="I184" s="102"/>
      <c r="J184" s="102"/>
      <c r="K184" s="102"/>
      <c r="L184" s="102"/>
    </row>
    <row r="185" spans="7:12">
      <c r="G185" s="102"/>
      <c r="H185" s="102"/>
      <c r="I185" s="102"/>
      <c r="J185" s="102"/>
      <c r="K185" s="102"/>
      <c r="L185" s="102"/>
    </row>
    <row r="186" spans="7:12">
      <c r="G186" s="102"/>
      <c r="H186" s="102"/>
      <c r="I186" s="102"/>
      <c r="J186" s="102"/>
      <c r="K186" s="102"/>
      <c r="L186" s="102"/>
    </row>
    <row r="187" spans="7:12">
      <c r="G187" s="102"/>
      <c r="H187" s="102"/>
      <c r="I187" s="102"/>
      <c r="J187" s="102"/>
      <c r="K187" s="102"/>
      <c r="L187" s="102"/>
    </row>
    <row r="188" spans="7:12">
      <c r="G188" s="102"/>
      <c r="H188" s="102"/>
      <c r="I188" s="102"/>
      <c r="J188" s="102"/>
      <c r="K188" s="102"/>
      <c r="L188" s="102"/>
    </row>
    <row r="189" spans="7:12">
      <c r="G189" s="102"/>
      <c r="H189" s="102"/>
      <c r="I189" s="102"/>
      <c r="J189" s="102"/>
      <c r="K189" s="102"/>
      <c r="L189" s="102"/>
    </row>
    <row r="190" spans="7:12">
      <c r="G190" s="102"/>
      <c r="H190" s="102"/>
      <c r="I190" s="102"/>
      <c r="J190" s="102"/>
      <c r="K190" s="102"/>
      <c r="L190" s="102"/>
    </row>
    <row r="191" spans="7:12">
      <c r="G191" s="102"/>
      <c r="H191" s="102"/>
      <c r="I191" s="102"/>
      <c r="J191" s="102"/>
      <c r="K191" s="102"/>
      <c r="L191" s="102"/>
    </row>
    <row r="192" spans="7:12">
      <c r="G192" s="102"/>
      <c r="H192" s="102"/>
      <c r="I192" s="102"/>
      <c r="J192" s="102"/>
      <c r="K192" s="102"/>
      <c r="L192" s="102"/>
    </row>
    <row r="193" spans="7:12">
      <c r="G193" s="102"/>
      <c r="H193" s="102"/>
      <c r="I193" s="102"/>
      <c r="J193" s="102"/>
      <c r="K193" s="102"/>
      <c r="L193" s="102"/>
    </row>
    <row r="194" spans="7:12">
      <c r="G194" s="102"/>
      <c r="H194" s="102"/>
      <c r="I194" s="102"/>
      <c r="J194" s="102"/>
      <c r="K194" s="102"/>
      <c r="L194" s="102"/>
    </row>
    <row r="195" spans="7:12">
      <c r="G195" s="102"/>
      <c r="H195" s="102"/>
      <c r="I195" s="102"/>
      <c r="J195" s="102"/>
      <c r="K195" s="102"/>
      <c r="L195" s="102"/>
    </row>
    <row r="196" spans="7:12">
      <c r="G196" s="102"/>
      <c r="H196" s="102"/>
      <c r="I196" s="102"/>
      <c r="J196" s="102"/>
      <c r="K196" s="102"/>
      <c r="L196" s="102"/>
    </row>
    <row r="197" spans="7:12">
      <c r="G197" s="102"/>
      <c r="H197" s="102"/>
      <c r="I197" s="102"/>
      <c r="J197" s="102"/>
      <c r="K197" s="102"/>
      <c r="L197" s="102"/>
    </row>
    <row r="198" spans="7:12">
      <c r="G198" s="102"/>
      <c r="H198" s="102"/>
      <c r="I198" s="102"/>
      <c r="J198" s="102"/>
      <c r="K198" s="102"/>
      <c r="L198" s="102"/>
    </row>
    <row r="199" spans="7:12">
      <c r="G199" s="102"/>
      <c r="H199" s="102"/>
      <c r="I199" s="102"/>
      <c r="J199" s="102"/>
      <c r="K199" s="102"/>
      <c r="L199" s="102"/>
    </row>
    <row r="200" spans="7:12">
      <c r="G200" s="102"/>
      <c r="H200" s="102"/>
      <c r="I200" s="102"/>
      <c r="J200" s="102"/>
      <c r="K200" s="102"/>
      <c r="L200" s="102"/>
    </row>
    <row r="201" spans="7:12">
      <c r="G201" s="102"/>
      <c r="H201" s="102"/>
      <c r="I201" s="102"/>
      <c r="J201" s="102"/>
      <c r="K201" s="102"/>
      <c r="L201" s="102"/>
    </row>
    <row r="202" spans="7:12">
      <c r="G202" s="102"/>
      <c r="H202" s="102"/>
      <c r="I202" s="102"/>
      <c r="J202" s="102"/>
      <c r="K202" s="102"/>
      <c r="L202" s="102"/>
    </row>
    <row r="203" spans="7:12">
      <c r="G203" s="102"/>
      <c r="H203" s="102"/>
      <c r="I203" s="102"/>
      <c r="J203" s="102"/>
      <c r="K203" s="102"/>
      <c r="L203" s="102"/>
    </row>
    <row r="204" spans="7:12">
      <c r="G204" s="102"/>
      <c r="H204" s="102"/>
      <c r="I204" s="102"/>
      <c r="J204" s="102"/>
      <c r="K204" s="102"/>
      <c r="L204" s="102"/>
    </row>
    <row r="205" spans="7:12">
      <c r="G205" s="102"/>
      <c r="H205" s="102"/>
      <c r="I205" s="102"/>
      <c r="J205" s="102"/>
      <c r="K205" s="102"/>
      <c r="L205" s="102"/>
    </row>
    <row r="206" spans="7:12">
      <c r="G206" s="102"/>
      <c r="H206" s="102"/>
      <c r="I206" s="102"/>
      <c r="J206" s="102"/>
      <c r="K206" s="102"/>
      <c r="L206" s="102"/>
    </row>
    <row r="207" spans="7:12">
      <c r="G207" s="102"/>
      <c r="H207" s="102"/>
      <c r="I207" s="102"/>
      <c r="J207" s="102"/>
      <c r="K207" s="102"/>
      <c r="L207" s="102"/>
    </row>
    <row r="208" spans="7:12">
      <c r="G208" s="102"/>
      <c r="H208" s="102"/>
      <c r="I208" s="102"/>
      <c r="J208" s="102"/>
      <c r="K208" s="102"/>
      <c r="L208" s="102"/>
    </row>
  </sheetData>
  <mergeCells count="4">
    <mergeCell ref="G9:L9"/>
    <mergeCell ref="G10:L10"/>
    <mergeCell ref="G79:L79"/>
    <mergeCell ref="G80:L80"/>
  </mergeCells>
  <printOptions horizontalCentered="1"/>
  <pageMargins left="0.39370078740157483" right="0.39370078740157483" top="0.74803149606299213" bottom="0.51181102362204722" header="0.11811023622047245" footer="0.39370078740157483"/>
  <pageSetup paperSize="9" scale="80" orientation="portrait" r:id="rId1"/>
  <headerFooter scaleWithDoc="0"/>
  <rowBreaks count="1" manualBreakCount="1">
    <brk id="68" max="16383" man="1"/>
  </rowBreaks>
  <colBreaks count="1" manualBreakCount="1">
    <brk id="12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  <pageSetUpPr fitToPage="1"/>
  </sheetPr>
  <dimension ref="A1:S87"/>
  <sheetViews>
    <sheetView showGridLines="0" tabSelected="1" view="pageBreakPreview" topLeftCell="A55" zoomScaleNormal="80" zoomScaleSheetLayoutView="100" workbookViewId="0">
      <selection activeCell="O48" sqref="O48"/>
    </sheetView>
  </sheetViews>
  <sheetFormatPr defaultColWidth="8.42578125" defaultRowHeight="16.5"/>
  <cols>
    <col min="1" max="1" width="1.28515625" style="1407" customWidth="1"/>
    <col min="2" max="2" width="12.42578125" style="1407" customWidth="1"/>
    <col min="3" max="3" width="6.42578125" style="1407" customWidth="1"/>
    <col min="4" max="4" width="11.140625" style="1407" customWidth="1"/>
    <col min="5" max="5" width="12" style="1407" customWidth="1"/>
    <col min="6" max="6" width="2.140625" style="1407" customWidth="1"/>
    <col min="7" max="7" width="21.7109375" style="1407" customWidth="1"/>
    <col min="8" max="8" width="1.28515625" style="1407" customWidth="1"/>
    <col min="9" max="9" width="21.7109375" style="1407" customWidth="1"/>
    <col min="10" max="10" width="2.5703125" style="1407" customWidth="1"/>
    <col min="11" max="11" width="21.7109375" style="1407" customWidth="1"/>
    <col min="12" max="12" width="1.42578125" style="1407" customWidth="1"/>
    <col min="13" max="16384" width="8.42578125" style="1407"/>
  </cols>
  <sheetData>
    <row r="1" spans="1:19" ht="15" customHeight="1">
      <c r="I1" s="1408"/>
      <c r="J1" s="1408"/>
      <c r="K1" s="1408"/>
    </row>
    <row r="2" spans="1:19">
      <c r="B2" s="1409" t="s">
        <v>85</v>
      </c>
      <c r="C2" s="1410" t="s">
        <v>1159</v>
      </c>
      <c r="D2" s="1410"/>
      <c r="E2" s="1411"/>
      <c r="F2" s="1411"/>
      <c r="G2" s="1411"/>
      <c r="H2" s="1411"/>
      <c r="I2" s="1411"/>
      <c r="J2" s="1411"/>
      <c r="K2" s="1411"/>
    </row>
    <row r="3" spans="1:19" ht="15" customHeight="1">
      <c r="B3" s="1412" t="s">
        <v>87</v>
      </c>
      <c r="C3" s="1408" t="s">
        <v>1160</v>
      </c>
      <c r="D3" s="1408"/>
      <c r="E3" s="1413"/>
      <c r="F3" s="1413"/>
      <c r="G3" s="1413"/>
      <c r="H3" s="1413"/>
      <c r="I3" s="1413"/>
      <c r="J3" s="1413"/>
      <c r="K3" s="1413"/>
    </row>
    <row r="4" spans="1:19" ht="9.9499999999999993" customHeight="1" thickBot="1">
      <c r="A4" s="1408"/>
    </row>
    <row r="5" spans="1:19" ht="8.1" customHeight="1" thickTop="1">
      <c r="A5" s="1414"/>
      <c r="B5" s="1415"/>
      <c r="C5" s="1416"/>
      <c r="D5" s="1416"/>
      <c r="E5" s="1416"/>
      <c r="F5" s="1416"/>
      <c r="G5" s="1414"/>
      <c r="H5" s="1414"/>
      <c r="I5" s="1414"/>
      <c r="J5" s="1414"/>
      <c r="K5" s="1414"/>
      <c r="L5" s="1414"/>
    </row>
    <row r="6" spans="1:19" ht="15.75" customHeight="1">
      <c r="A6" s="1417"/>
      <c r="B6" s="1418" t="s">
        <v>2</v>
      </c>
      <c r="C6" s="1419"/>
      <c r="D6" s="1419" t="s">
        <v>3</v>
      </c>
      <c r="E6" s="1420" t="s">
        <v>4</v>
      </c>
      <c r="F6" s="1419"/>
      <c r="G6" s="1419" t="s">
        <v>45</v>
      </c>
      <c r="H6" s="1421"/>
      <c r="I6" s="1419" t="s">
        <v>131</v>
      </c>
      <c r="J6" s="1419"/>
      <c r="K6" s="1308" t="s">
        <v>132</v>
      </c>
      <c r="L6" s="1417"/>
    </row>
    <row r="7" spans="1:19" ht="14.25" customHeight="1">
      <c r="A7" s="1417"/>
      <c r="B7" s="1422" t="s">
        <v>7</v>
      </c>
      <c r="C7" s="1422"/>
      <c r="D7" s="1421" t="s">
        <v>8</v>
      </c>
      <c r="E7" s="1423" t="s">
        <v>133</v>
      </c>
      <c r="F7" s="1424"/>
      <c r="G7" s="1419" t="s">
        <v>134</v>
      </c>
      <c r="H7" s="1425"/>
      <c r="I7" s="1419" t="s">
        <v>135</v>
      </c>
      <c r="J7" s="1421"/>
      <c r="K7" s="1308" t="s">
        <v>136</v>
      </c>
      <c r="L7" s="1417"/>
    </row>
    <row r="8" spans="1:19">
      <c r="A8" s="1417"/>
      <c r="B8" s="1426"/>
      <c r="C8" s="1427"/>
      <c r="D8" s="1427"/>
      <c r="E8" s="1421"/>
      <c r="F8" s="1421"/>
      <c r="G8" s="1421" t="s">
        <v>49</v>
      </c>
      <c r="H8" s="1421"/>
      <c r="I8" s="1421" t="s">
        <v>137</v>
      </c>
      <c r="J8" s="1421"/>
      <c r="K8" s="1310" t="s">
        <v>138</v>
      </c>
      <c r="L8" s="1417"/>
    </row>
    <row r="9" spans="1:19">
      <c r="A9" s="1417"/>
      <c r="B9" s="1426"/>
      <c r="C9" s="1421"/>
      <c r="D9" s="1421"/>
      <c r="E9" s="1428"/>
      <c r="F9" s="1429"/>
      <c r="G9" s="1421" t="s">
        <v>50</v>
      </c>
      <c r="H9" s="1421"/>
      <c r="I9" s="1421" t="s">
        <v>139</v>
      </c>
      <c r="J9" s="1421"/>
      <c r="K9" s="1310" t="s">
        <v>140</v>
      </c>
      <c r="L9" s="1417"/>
    </row>
    <row r="10" spans="1:19" ht="16.5" customHeight="1">
      <c r="A10" s="1417"/>
      <c r="B10" s="1426"/>
      <c r="C10" s="1422"/>
      <c r="D10" s="1422"/>
      <c r="E10" s="1421"/>
      <c r="F10" s="1429"/>
      <c r="G10" s="1421" t="s">
        <v>51</v>
      </c>
      <c r="H10" s="1421"/>
      <c r="I10" s="1421" t="s">
        <v>141</v>
      </c>
      <c r="J10" s="1421"/>
      <c r="K10" s="1421"/>
      <c r="L10" s="1417"/>
      <c r="S10" s="1407" t="s">
        <v>142</v>
      </c>
    </row>
    <row r="11" spans="1:19" ht="8.1" customHeight="1">
      <c r="A11" s="1430"/>
      <c r="B11" s="1431"/>
      <c r="C11" s="1432"/>
      <c r="D11" s="1432"/>
      <c r="E11" s="1432"/>
      <c r="F11" s="1432"/>
      <c r="G11" s="1432"/>
      <c r="H11" s="1432"/>
      <c r="I11" s="1432"/>
      <c r="J11" s="1432"/>
      <c r="K11" s="1432"/>
      <c r="L11" s="1430"/>
    </row>
    <row r="12" spans="1:19" ht="8.1" customHeight="1">
      <c r="A12" s="1417"/>
      <c r="B12" s="1427"/>
      <c r="C12" s="1426"/>
      <c r="D12" s="1426"/>
      <c r="E12" s="1426"/>
      <c r="F12" s="1426"/>
      <c r="G12" s="1426"/>
      <c r="H12" s="1426"/>
      <c r="I12" s="1426"/>
      <c r="J12" s="1426"/>
      <c r="K12" s="1426"/>
      <c r="L12" s="1417"/>
    </row>
    <row r="13" spans="1:19" ht="15" customHeight="1">
      <c r="A13" s="1417"/>
      <c r="B13" s="1418" t="s">
        <v>52</v>
      </c>
      <c r="C13" s="1433"/>
      <c r="D13" s="1667">
        <v>2020</v>
      </c>
      <c r="E13" s="1434">
        <f>SUM(E17,E21,E25,E29,E33,E37,E41,E45,E49,E53,E57,,E61,E65,E69,E73,E77)</f>
        <v>388436</v>
      </c>
      <c r="F13" s="1435"/>
      <c r="G13" s="1434">
        <f>SUM(G17,G21,G25,G29,G33,G37,G41,G45,G49,G53,G57,,G61,G65,G69,G73,G77)</f>
        <v>347137</v>
      </c>
      <c r="H13" s="1435"/>
      <c r="I13" s="1434">
        <f>SUM(I17,I21,I25,I29,I33,I37,I41,I45,I49,I53,I57,,I61,I65,I69,I73,I77)</f>
        <v>8429</v>
      </c>
      <c r="J13" s="1435"/>
      <c r="K13" s="1434">
        <f>SUM(K17,K21,K25,K29,K33,K37,K41,K45,K49,K53,K57,,K61,K65,K69,K73,K77)</f>
        <v>8203</v>
      </c>
      <c r="L13" s="1436"/>
    </row>
    <row r="14" spans="1:19" ht="15" customHeight="1">
      <c r="A14" s="1417"/>
      <c r="B14" s="1418"/>
      <c r="C14" s="1433"/>
      <c r="D14" s="1667">
        <v>2021</v>
      </c>
      <c r="E14" s="1434">
        <f>SUM(E18,E22,E26,E30,E34,E38,E42,E46,E50,E54,E58,,E62,E66,E70,E74,E78)</f>
        <v>392837</v>
      </c>
      <c r="F14" s="1435"/>
      <c r="G14" s="1434">
        <f>SUM(G18,G22,G26,G30,G34,G38,G42,G46,G50,G54,G58,,G62,G66,G70,G74,G78)</f>
        <v>352249</v>
      </c>
      <c r="H14" s="1435"/>
      <c r="I14" s="1434">
        <f>SUM(I18,I22,I26,I30,I34,I38,I42,I46,I50,I54,I58,,I62,I66,I70,I74,I78)</f>
        <v>7613</v>
      </c>
      <c r="J14" s="1435"/>
      <c r="K14" s="1434">
        <f>SUM(K18,K22,K26,K30,K34,K38,K42,K46,K50,K54,K58,,K62,K66,K70,K74,K78)</f>
        <v>7722</v>
      </c>
      <c r="L14" s="1436"/>
    </row>
    <row r="15" spans="1:19" ht="15" customHeight="1">
      <c r="A15" s="1417"/>
      <c r="B15" s="1418"/>
      <c r="C15" s="1433"/>
      <c r="D15" s="1667">
        <v>2022</v>
      </c>
      <c r="E15" s="1434">
        <f>SUM(E19,E23,E27,E31,E35,E39,E43,E47,E51,E55,E59,,E63,E67,E71,E75,E79)</f>
        <v>388832</v>
      </c>
      <c r="F15" s="1435"/>
      <c r="G15" s="1434">
        <f>SUM(G19,G23,G27,G31,G35,G39,G43,G47,G51,G55,G59,,G63,G67,G71,G75,G79)</f>
        <v>347753</v>
      </c>
      <c r="H15" s="1435"/>
      <c r="I15" s="1434">
        <f>SUM(I19,I23,I27,I31,I35,I39,I43,I47,I51,I55,I59,,I63,I67,I71,I75,I79)</f>
        <v>8181</v>
      </c>
      <c r="J15" s="1435"/>
      <c r="K15" s="1434">
        <f>SUM(K19,K23,K27,K31,K35,K39,K43,K47,K51,K55,K59,,K63,K67,K71,K75,K79)</f>
        <v>7784</v>
      </c>
      <c r="L15" s="1436"/>
    </row>
    <row r="16" spans="1:19" ht="8.1" customHeight="1">
      <c r="A16" s="1417"/>
      <c r="B16" s="1424"/>
      <c r="C16" s="1437"/>
      <c r="D16" s="1668"/>
      <c r="E16" s="1438"/>
      <c r="F16" s="1439"/>
      <c r="G16" s="1439"/>
      <c r="H16" s="1440"/>
      <c r="I16" s="1439"/>
      <c r="J16" s="1439"/>
      <c r="K16" s="1439"/>
      <c r="L16" s="1417"/>
    </row>
    <row r="17" spans="1:12" ht="15" customHeight="1">
      <c r="A17" s="1417"/>
      <c r="B17" s="1441" t="s">
        <v>15</v>
      </c>
      <c r="C17" s="1437"/>
      <c r="D17" s="1668">
        <v>2020</v>
      </c>
      <c r="E17" s="1438">
        <f>SUM(G17,I17,K17,'6.8 (2)'!E16,'6.8 (2)'!G16,'6.8 (2)'!I16)</f>
        <v>48005</v>
      </c>
      <c r="F17" s="1439"/>
      <c r="G17" s="1669">
        <v>42716</v>
      </c>
      <c r="H17" s="1670"/>
      <c r="I17" s="1671">
        <v>756</v>
      </c>
      <c r="J17" s="1669"/>
      <c r="K17" s="1671">
        <v>127</v>
      </c>
      <c r="L17" s="1417"/>
    </row>
    <row r="18" spans="1:12" ht="15" customHeight="1">
      <c r="A18" s="1417"/>
      <c r="B18" s="1441"/>
      <c r="C18" s="1437"/>
      <c r="D18" s="1668">
        <v>2021</v>
      </c>
      <c r="E18" s="1438">
        <f>SUM(G18,I18,K18,'6.8 (2)'!E17,'6.8 (2)'!G17,'6.8 (2)'!I17)</f>
        <v>48815</v>
      </c>
      <c r="F18" s="1439"/>
      <c r="G18" s="1672">
        <v>43482</v>
      </c>
      <c r="H18" s="1670"/>
      <c r="I18" s="1671">
        <v>665</v>
      </c>
      <c r="J18" s="1672"/>
      <c r="K18" s="1671">
        <v>78</v>
      </c>
      <c r="L18" s="1417"/>
    </row>
    <row r="19" spans="1:12" ht="15" customHeight="1">
      <c r="A19" s="1417"/>
      <c r="B19" s="1441"/>
      <c r="C19" s="1437"/>
      <c r="D19" s="1668">
        <v>2022</v>
      </c>
      <c r="E19" s="1438">
        <f>SUM(G19,I19,K19,'6.8 (2)'!E18,'6.8 (2)'!G18,'6.8 (2)'!I18)</f>
        <v>47102</v>
      </c>
      <c r="F19" s="1439"/>
      <c r="G19" s="1672">
        <v>42006</v>
      </c>
      <c r="H19" s="1670"/>
      <c r="I19" s="1671">
        <v>725</v>
      </c>
      <c r="J19" s="1672"/>
      <c r="K19" s="1671">
        <v>117</v>
      </c>
      <c r="L19" s="1417"/>
    </row>
    <row r="20" spans="1:12" ht="8.1" customHeight="1">
      <c r="A20" s="1417"/>
      <c r="B20" s="1441"/>
      <c r="C20" s="1437"/>
      <c r="D20" s="1668"/>
      <c r="E20" s="1438"/>
      <c r="F20" s="1438"/>
      <c r="G20" s="1672"/>
      <c r="H20" s="1670"/>
      <c r="I20" s="1671"/>
      <c r="J20" s="1672"/>
      <c r="K20" s="1671"/>
      <c r="L20" s="1417"/>
    </row>
    <row r="21" spans="1:12" ht="15" customHeight="1">
      <c r="A21" s="1417"/>
      <c r="B21" s="1441" t="s">
        <v>16</v>
      </c>
      <c r="C21" s="1437"/>
      <c r="D21" s="1668">
        <v>2020</v>
      </c>
      <c r="E21" s="1438">
        <f>SUM(G21,I21,K21,'6.8 (2)'!E20,'6.8 (2)'!G20,'6.8 (2)'!I20)</f>
        <v>28970</v>
      </c>
      <c r="F21" s="1438"/>
      <c r="G21" s="1672">
        <v>25657</v>
      </c>
      <c r="H21" s="1670"/>
      <c r="I21" s="1671">
        <v>931</v>
      </c>
      <c r="J21" s="1672"/>
      <c r="K21" s="1671">
        <v>478</v>
      </c>
      <c r="L21" s="1417"/>
    </row>
    <row r="22" spans="1:12" ht="15" customHeight="1">
      <c r="A22" s="1417"/>
      <c r="B22" s="1441"/>
      <c r="C22" s="1437"/>
      <c r="D22" s="1668">
        <v>2021</v>
      </c>
      <c r="E22" s="1438">
        <f>SUM(G22,I22,K22,'6.8 (2)'!E21,'6.8 (2)'!G21,'6.8 (2)'!I21)</f>
        <v>28666</v>
      </c>
      <c r="F22" s="1438"/>
      <c r="G22" s="1669">
        <v>25432</v>
      </c>
      <c r="H22" s="1670"/>
      <c r="I22" s="1671">
        <v>832</v>
      </c>
      <c r="J22" s="1669"/>
      <c r="K22" s="1671">
        <v>497</v>
      </c>
      <c r="L22" s="1417"/>
    </row>
    <row r="23" spans="1:12" ht="15" customHeight="1">
      <c r="A23" s="1417"/>
      <c r="B23" s="1441"/>
      <c r="C23" s="1437"/>
      <c r="D23" s="1668">
        <v>2022</v>
      </c>
      <c r="E23" s="1438">
        <f>SUM(G23,I23,K23,'6.8 (2)'!E22,'6.8 (2)'!G22,'6.8 (2)'!I22)</f>
        <v>28661</v>
      </c>
      <c r="F23" s="1438"/>
      <c r="G23" s="1669">
        <v>25310</v>
      </c>
      <c r="H23" s="1670"/>
      <c r="I23" s="1671">
        <v>855</v>
      </c>
      <c r="J23" s="1669"/>
      <c r="K23" s="1671">
        <v>314</v>
      </c>
      <c r="L23" s="1417"/>
    </row>
    <row r="24" spans="1:12" ht="8.1" customHeight="1">
      <c r="A24" s="1417"/>
      <c r="B24" s="1441"/>
      <c r="C24" s="1437"/>
      <c r="D24" s="1668"/>
      <c r="E24" s="1438"/>
      <c r="F24" s="1439"/>
      <c r="G24" s="1669"/>
      <c r="H24" s="1670"/>
      <c r="I24" s="1671"/>
      <c r="J24" s="1669"/>
      <c r="K24" s="1671"/>
      <c r="L24" s="1417"/>
    </row>
    <row r="25" spans="1:12" ht="15" customHeight="1">
      <c r="A25" s="1417"/>
      <c r="B25" s="1441" t="s">
        <v>17</v>
      </c>
      <c r="C25" s="1437"/>
      <c r="D25" s="1668">
        <v>2020</v>
      </c>
      <c r="E25" s="1438">
        <f>SUM(G25,I25,K25,'6.8 (2)'!E24,'6.8 (2)'!G24,'6.8 (2)'!I24)</f>
        <v>26660</v>
      </c>
      <c r="F25" s="1439"/>
      <c r="G25" s="1669">
        <v>20560</v>
      </c>
      <c r="H25" s="1670"/>
      <c r="I25" s="1671">
        <v>703</v>
      </c>
      <c r="J25" s="1669"/>
      <c r="K25" s="1671">
        <v>4878</v>
      </c>
      <c r="L25" s="1417"/>
    </row>
    <row r="26" spans="1:12" ht="15" customHeight="1">
      <c r="A26" s="1417"/>
      <c r="B26" s="1441"/>
      <c r="C26" s="1437"/>
      <c r="D26" s="1668">
        <v>2021</v>
      </c>
      <c r="E26" s="1438">
        <f>SUM(G26,I26,K26,'6.8 (2)'!E25,'6.8 (2)'!G25,'6.8 (2)'!I25)</f>
        <v>26255</v>
      </c>
      <c r="F26" s="1439"/>
      <c r="G26" s="1672">
        <v>20318</v>
      </c>
      <c r="H26" s="1670"/>
      <c r="I26" s="1671">
        <v>725</v>
      </c>
      <c r="J26" s="1672"/>
      <c r="K26" s="1671">
        <v>4775</v>
      </c>
      <c r="L26" s="1417"/>
    </row>
    <row r="27" spans="1:12" ht="15" customHeight="1">
      <c r="A27" s="1417"/>
      <c r="B27" s="1441"/>
      <c r="C27" s="1437"/>
      <c r="D27" s="1668">
        <v>2022</v>
      </c>
      <c r="E27" s="1438">
        <f>SUM(G27,I27,K27,'6.8 (2)'!E26,'6.8 (2)'!G26,'6.8 (2)'!I26)</f>
        <v>26033</v>
      </c>
      <c r="F27" s="1439"/>
      <c r="G27" s="1672">
        <v>20050</v>
      </c>
      <c r="H27" s="1670"/>
      <c r="I27" s="1671">
        <v>717</v>
      </c>
      <c r="J27" s="1672"/>
      <c r="K27" s="1671">
        <v>4847</v>
      </c>
      <c r="L27" s="1417"/>
    </row>
    <row r="28" spans="1:12" ht="8.1" customHeight="1">
      <c r="A28" s="1417"/>
      <c r="B28" s="1441"/>
      <c r="C28" s="1437"/>
      <c r="D28" s="1668"/>
      <c r="E28" s="1438"/>
      <c r="F28" s="1438"/>
      <c r="G28" s="1672"/>
      <c r="H28" s="1670"/>
      <c r="I28" s="1671"/>
      <c r="J28" s="1672"/>
      <c r="K28" s="1671"/>
      <c r="L28" s="1417"/>
    </row>
    <row r="29" spans="1:12" ht="15" customHeight="1">
      <c r="A29" s="1417"/>
      <c r="B29" s="1441" t="s">
        <v>18</v>
      </c>
      <c r="C29" s="1437"/>
      <c r="D29" s="1668">
        <v>2020</v>
      </c>
      <c r="E29" s="1438">
        <f>SUM(G29,I29,K29,'6.8 (2)'!E28,'6.8 (2)'!G28,'6.8 (2)'!I28)</f>
        <v>12988</v>
      </c>
      <c r="F29" s="1438"/>
      <c r="G29" s="1672">
        <v>11284</v>
      </c>
      <c r="H29" s="1670"/>
      <c r="I29" s="1671">
        <v>770</v>
      </c>
      <c r="J29" s="1672"/>
      <c r="K29" s="1671">
        <v>21</v>
      </c>
      <c r="L29" s="1417"/>
    </row>
    <row r="30" spans="1:12" ht="15" customHeight="1">
      <c r="A30" s="1417"/>
      <c r="B30" s="1441"/>
      <c r="C30" s="1437"/>
      <c r="D30" s="1668">
        <v>2021</v>
      </c>
      <c r="E30" s="1438">
        <f>SUM(G30,I30,K30,'6.8 (2)'!E29,'6.8 (2)'!G29,'6.8 (2)'!I29)</f>
        <v>12727</v>
      </c>
      <c r="F30" s="1438"/>
      <c r="G30" s="1669">
        <v>11119</v>
      </c>
      <c r="H30" s="1670"/>
      <c r="I30" s="1671">
        <v>711</v>
      </c>
      <c r="J30" s="1669"/>
      <c r="K30" s="1671">
        <v>28</v>
      </c>
      <c r="L30" s="1417"/>
    </row>
    <row r="31" spans="1:12" ht="15" customHeight="1">
      <c r="A31" s="1417"/>
      <c r="B31" s="1441"/>
      <c r="C31" s="1437"/>
      <c r="D31" s="1668">
        <v>2022</v>
      </c>
      <c r="E31" s="1438">
        <f>SUM(G31,I31,K31,'6.8 (2)'!E30,'6.8 (2)'!G30,'6.8 (2)'!I30)</f>
        <v>12370</v>
      </c>
      <c r="F31" s="1438"/>
      <c r="G31" s="1669">
        <v>10746</v>
      </c>
      <c r="H31" s="1670"/>
      <c r="I31" s="1671">
        <v>694</v>
      </c>
      <c r="J31" s="1669"/>
      <c r="K31" s="1671">
        <v>23</v>
      </c>
      <c r="L31" s="1417"/>
    </row>
    <row r="32" spans="1:12" ht="8.1" customHeight="1">
      <c r="A32" s="1417"/>
      <c r="B32" s="1441"/>
      <c r="C32" s="1437"/>
      <c r="D32" s="1668"/>
      <c r="E32" s="1438"/>
      <c r="F32" s="1439"/>
      <c r="G32" s="1669"/>
      <c r="H32" s="1670"/>
      <c r="I32" s="1669"/>
      <c r="J32" s="1669"/>
      <c r="K32" s="1671"/>
      <c r="L32" s="1417"/>
    </row>
    <row r="33" spans="1:12" ht="15" customHeight="1">
      <c r="A33" s="1417"/>
      <c r="B33" s="1441" t="s">
        <v>19</v>
      </c>
      <c r="C33" s="1437"/>
      <c r="D33" s="1668">
        <v>2020</v>
      </c>
      <c r="E33" s="1438">
        <f>SUM(G33,I33,K33,'6.8 (2)'!E32,'6.8 (2)'!G32,'6.8 (2)'!I32)</f>
        <v>15977</v>
      </c>
      <c r="F33" s="1439"/>
      <c r="G33" s="1669">
        <v>14492</v>
      </c>
      <c r="H33" s="1670"/>
      <c r="I33" s="1671">
        <v>444</v>
      </c>
      <c r="J33" s="1669"/>
      <c r="K33" s="1671">
        <v>80</v>
      </c>
      <c r="L33" s="1417"/>
    </row>
    <row r="34" spans="1:12" ht="15" customHeight="1">
      <c r="A34" s="1417"/>
      <c r="B34" s="1441"/>
      <c r="C34" s="1437"/>
      <c r="D34" s="1668">
        <v>2021</v>
      </c>
      <c r="E34" s="1438">
        <f>SUM(G34,I34,K34,'6.8 (2)'!E33,'6.8 (2)'!G33,'6.8 (2)'!I33)</f>
        <v>15990</v>
      </c>
      <c r="F34" s="1439"/>
      <c r="G34" s="1672">
        <v>14441</v>
      </c>
      <c r="H34" s="1670"/>
      <c r="I34" s="1671">
        <v>437</v>
      </c>
      <c r="J34" s="1672"/>
      <c r="K34" s="1671">
        <v>73</v>
      </c>
      <c r="L34" s="1417"/>
    </row>
    <row r="35" spans="1:12" ht="15" customHeight="1">
      <c r="A35" s="1417"/>
      <c r="B35" s="1441"/>
      <c r="C35" s="1437"/>
      <c r="D35" s="1668">
        <v>2022</v>
      </c>
      <c r="E35" s="1438">
        <f>SUM(G35,I35,K35,'6.8 (2)'!E34,'6.8 (2)'!G34,'6.8 (2)'!I34)</f>
        <v>16105</v>
      </c>
      <c r="F35" s="1439"/>
      <c r="G35" s="1672">
        <v>14513</v>
      </c>
      <c r="H35" s="1670"/>
      <c r="I35" s="1671">
        <v>398</v>
      </c>
      <c r="J35" s="1672"/>
      <c r="K35" s="1671">
        <v>64</v>
      </c>
      <c r="L35" s="1417"/>
    </row>
    <row r="36" spans="1:12" ht="8.1" customHeight="1">
      <c r="A36" s="1417"/>
      <c r="B36" s="1441"/>
      <c r="C36" s="1437"/>
      <c r="D36" s="1668"/>
      <c r="E36" s="1438"/>
      <c r="F36" s="1438"/>
      <c r="G36" s="1672"/>
      <c r="H36" s="1670"/>
      <c r="I36" s="1671"/>
      <c r="J36" s="1672"/>
      <c r="K36" s="1671"/>
      <c r="L36" s="1417"/>
    </row>
    <row r="37" spans="1:12" ht="15" customHeight="1">
      <c r="A37" s="1417"/>
      <c r="B37" s="1441" t="s">
        <v>20</v>
      </c>
      <c r="C37" s="1437"/>
      <c r="D37" s="1668">
        <v>2020</v>
      </c>
      <c r="E37" s="1438">
        <f>SUM(G37,I37,K37,'6.8 (2)'!E36,'6.8 (2)'!G36,'6.8 (2)'!I36)</f>
        <v>20303</v>
      </c>
      <c r="F37" s="1438"/>
      <c r="G37" s="1672">
        <v>17624</v>
      </c>
      <c r="H37" s="1670"/>
      <c r="I37" s="1671">
        <v>683</v>
      </c>
      <c r="J37" s="1672"/>
      <c r="K37" s="1671">
        <v>1359</v>
      </c>
      <c r="L37" s="1417"/>
    </row>
    <row r="38" spans="1:12" ht="15" customHeight="1">
      <c r="A38" s="1417"/>
      <c r="B38" s="1441"/>
      <c r="C38" s="1437"/>
      <c r="D38" s="1668">
        <v>2021</v>
      </c>
      <c r="E38" s="1438">
        <f>SUM(G38,I38,K38,'6.8 (2)'!E37,'6.8 (2)'!G37,'6.8 (2)'!I37)</f>
        <v>19941</v>
      </c>
      <c r="F38" s="1438"/>
      <c r="G38" s="1669">
        <v>17182</v>
      </c>
      <c r="H38" s="1670"/>
      <c r="I38" s="1671">
        <v>654</v>
      </c>
      <c r="J38" s="1669"/>
      <c r="K38" s="1671">
        <v>1375</v>
      </c>
      <c r="L38" s="1417"/>
    </row>
    <row r="39" spans="1:12" ht="15" customHeight="1">
      <c r="A39" s="1417"/>
      <c r="B39" s="1441"/>
      <c r="C39" s="1437"/>
      <c r="D39" s="1668">
        <v>2022</v>
      </c>
      <c r="E39" s="1438">
        <f>SUM(G39,I39,K39,'6.8 (2)'!E38,'6.8 (2)'!G38,'6.8 (2)'!I38)</f>
        <v>20250</v>
      </c>
      <c r="F39" s="1438"/>
      <c r="G39" s="1669">
        <v>17253</v>
      </c>
      <c r="H39" s="1670"/>
      <c r="I39" s="1671">
        <v>773</v>
      </c>
      <c r="J39" s="1669"/>
      <c r="K39" s="1671">
        <v>1464</v>
      </c>
      <c r="L39" s="1417"/>
    </row>
    <row r="40" spans="1:12" ht="8.1" customHeight="1">
      <c r="A40" s="1417"/>
      <c r="B40" s="1441"/>
      <c r="C40" s="1437"/>
      <c r="D40" s="1668"/>
      <c r="E40" s="1438"/>
      <c r="F40" s="1439"/>
      <c r="G40" s="1669"/>
      <c r="H40" s="1670"/>
      <c r="I40" s="1671"/>
      <c r="J40" s="1669"/>
      <c r="K40" s="1671"/>
      <c r="L40" s="1417"/>
    </row>
    <row r="41" spans="1:12" ht="15" customHeight="1">
      <c r="A41" s="1417"/>
      <c r="B41" s="1441" t="s">
        <v>22</v>
      </c>
      <c r="C41" s="1437"/>
      <c r="D41" s="1668">
        <v>2020</v>
      </c>
      <c r="E41" s="1438">
        <f>SUM(G41,I41,K41,'6.8 (2)'!E40,'6.8 (2)'!G40,'6.8 (2)'!I40)</f>
        <v>32012</v>
      </c>
      <c r="F41" s="1439"/>
      <c r="G41" s="1669">
        <v>28496</v>
      </c>
      <c r="H41" s="1670"/>
      <c r="I41" s="1671">
        <v>1368</v>
      </c>
      <c r="J41" s="1669"/>
      <c r="K41" s="1671">
        <v>344</v>
      </c>
      <c r="L41" s="1417"/>
    </row>
    <row r="42" spans="1:12" ht="15" customHeight="1">
      <c r="A42" s="1417"/>
      <c r="B42" s="1441"/>
      <c r="C42" s="1437"/>
      <c r="D42" s="1668">
        <v>2021</v>
      </c>
      <c r="E42" s="1438">
        <f>SUM(G42,I42,K42,'6.8 (2)'!E41,'6.8 (2)'!G41,'6.8 (2)'!I41)</f>
        <v>32017</v>
      </c>
      <c r="F42" s="1439"/>
      <c r="G42" s="1672">
        <v>28982</v>
      </c>
      <c r="H42" s="1670"/>
      <c r="I42" s="1671">
        <v>1271</v>
      </c>
      <c r="J42" s="1672"/>
      <c r="K42" s="1671">
        <v>85</v>
      </c>
      <c r="L42" s="1417"/>
    </row>
    <row r="43" spans="1:12" ht="15" customHeight="1">
      <c r="A43" s="1417"/>
      <c r="B43" s="1441"/>
      <c r="C43" s="1437"/>
      <c r="D43" s="1668">
        <v>2022</v>
      </c>
      <c r="E43" s="1438">
        <f>SUM(G43,I43,K43,'6.8 (2)'!E42,'6.8 (2)'!G42,'6.8 (2)'!I42)</f>
        <v>31500</v>
      </c>
      <c r="F43" s="1439"/>
      <c r="G43" s="1672">
        <v>28268</v>
      </c>
      <c r="H43" s="1670"/>
      <c r="I43" s="1671">
        <v>1428</v>
      </c>
      <c r="J43" s="1672"/>
      <c r="K43" s="1671">
        <v>93</v>
      </c>
      <c r="L43" s="1417"/>
    </row>
    <row r="44" spans="1:12" ht="8.1" customHeight="1">
      <c r="A44" s="1417"/>
      <c r="B44" s="1441"/>
      <c r="C44" s="1437"/>
      <c r="D44" s="1668"/>
      <c r="E44" s="1438"/>
      <c r="F44" s="1438"/>
      <c r="G44" s="1672"/>
      <c r="H44" s="1670"/>
      <c r="I44" s="1671"/>
      <c r="J44" s="1672"/>
      <c r="K44" s="1671"/>
      <c r="L44" s="1417"/>
    </row>
    <row r="45" spans="1:12" ht="15" customHeight="1">
      <c r="A45" s="1417"/>
      <c r="B45" s="1441" t="s">
        <v>23</v>
      </c>
      <c r="C45" s="1437"/>
      <c r="D45" s="1668">
        <v>2020</v>
      </c>
      <c r="E45" s="1438">
        <f>SUM(G45,I45,K45,'6.8 (2)'!E44,'6.8 (2)'!G44,'6.8 (2)'!I44)</f>
        <v>3540</v>
      </c>
      <c r="F45" s="1438"/>
      <c r="G45" s="1672">
        <v>3117</v>
      </c>
      <c r="H45" s="1670"/>
      <c r="I45" s="1671">
        <v>267</v>
      </c>
      <c r="J45" s="1672"/>
      <c r="K45" s="1671" t="s">
        <v>31</v>
      </c>
      <c r="L45" s="1417"/>
    </row>
    <row r="46" spans="1:12" ht="15" customHeight="1">
      <c r="A46" s="1417"/>
      <c r="B46" s="1441"/>
      <c r="C46" s="1437"/>
      <c r="D46" s="1668">
        <v>2021</v>
      </c>
      <c r="E46" s="1438">
        <f>SUM(G46,I46,K46,'6.8 (2)'!E45,'6.8 (2)'!G45,'6.8 (2)'!I45)</f>
        <v>3341</v>
      </c>
      <c r="F46" s="1438"/>
      <c r="G46" s="1669">
        <v>2915</v>
      </c>
      <c r="H46" s="1670"/>
      <c r="I46" s="1671">
        <v>244</v>
      </c>
      <c r="J46" s="1669"/>
      <c r="K46" s="1671" t="s">
        <v>31</v>
      </c>
      <c r="L46" s="1417"/>
    </row>
    <row r="47" spans="1:12" ht="15" customHeight="1">
      <c r="A47" s="1417"/>
      <c r="B47" s="1441"/>
      <c r="C47" s="1437"/>
      <c r="D47" s="1668">
        <v>2022</v>
      </c>
      <c r="E47" s="1438">
        <f>SUM(G47,I47,K47,'6.8 (2)'!E46,'6.8 (2)'!G46,'6.8 (2)'!I46)</f>
        <v>3383</v>
      </c>
      <c r="F47" s="1438"/>
      <c r="G47" s="1669">
        <v>2953</v>
      </c>
      <c r="H47" s="1670"/>
      <c r="I47" s="1671">
        <v>290</v>
      </c>
      <c r="J47" s="1669"/>
      <c r="K47" s="1671" t="s">
        <v>31</v>
      </c>
      <c r="L47" s="1417"/>
    </row>
    <row r="48" spans="1:12" ht="8.1" customHeight="1">
      <c r="A48" s="1417"/>
      <c r="B48" s="1441"/>
      <c r="C48" s="1437"/>
      <c r="D48" s="1668"/>
      <c r="E48" s="1438"/>
      <c r="F48" s="1439"/>
      <c r="G48" s="1669"/>
      <c r="H48" s="1670"/>
      <c r="I48" s="1671"/>
      <c r="J48" s="1669"/>
      <c r="K48" s="1671"/>
      <c r="L48" s="1417"/>
    </row>
    <row r="49" spans="1:12" ht="15" customHeight="1">
      <c r="A49" s="1417"/>
      <c r="B49" s="1441" t="s">
        <v>21</v>
      </c>
      <c r="C49" s="1437"/>
      <c r="D49" s="1668">
        <v>2020</v>
      </c>
      <c r="E49" s="1438">
        <f>SUM(G49,I49,K49,'6.8 (2)'!E48,'6.8 (2)'!G48,'6.8 (2)'!I48)</f>
        <v>19307</v>
      </c>
      <c r="F49" s="1439"/>
      <c r="G49" s="1669">
        <v>18052</v>
      </c>
      <c r="H49" s="1670"/>
      <c r="I49" s="1671">
        <v>399</v>
      </c>
      <c r="J49" s="1669"/>
      <c r="K49" s="1671">
        <v>198</v>
      </c>
      <c r="L49" s="1417"/>
    </row>
    <row r="50" spans="1:12" ht="15" customHeight="1">
      <c r="A50" s="1417"/>
      <c r="B50" s="1441"/>
      <c r="C50" s="1437"/>
      <c r="D50" s="1668">
        <v>2021</v>
      </c>
      <c r="E50" s="1438">
        <f>SUM(G50,I50,K50,'6.8 (2)'!E49,'6.8 (2)'!G49,'6.8 (2)'!I49)</f>
        <v>19406</v>
      </c>
      <c r="F50" s="1439"/>
      <c r="G50" s="1672">
        <v>18289</v>
      </c>
      <c r="H50" s="1670"/>
      <c r="I50" s="1671">
        <v>369</v>
      </c>
      <c r="J50" s="1672"/>
      <c r="K50" s="1671">
        <v>158</v>
      </c>
      <c r="L50" s="1417"/>
    </row>
    <row r="51" spans="1:12" ht="15" customHeight="1">
      <c r="A51" s="1417"/>
      <c r="B51" s="1441"/>
      <c r="C51" s="1437"/>
      <c r="D51" s="1668">
        <v>2022</v>
      </c>
      <c r="E51" s="1438">
        <f>SUM(G51,I51,K51,'6.8 (2)'!E50,'6.8 (2)'!G50,'6.8 (2)'!I50)</f>
        <v>18746</v>
      </c>
      <c r="F51" s="1439"/>
      <c r="G51" s="1672">
        <v>17536</v>
      </c>
      <c r="H51" s="1670"/>
      <c r="I51" s="1671">
        <v>389</v>
      </c>
      <c r="J51" s="1672"/>
      <c r="K51" s="1671">
        <v>175</v>
      </c>
      <c r="L51" s="1417"/>
    </row>
    <row r="52" spans="1:12" ht="8.1" customHeight="1">
      <c r="A52" s="1417"/>
      <c r="B52" s="1441"/>
      <c r="C52" s="1437"/>
      <c r="D52" s="1668"/>
      <c r="E52" s="1438"/>
      <c r="F52" s="1438"/>
      <c r="G52" s="1672"/>
      <c r="H52" s="1670"/>
      <c r="I52" s="1671"/>
      <c r="J52" s="1672"/>
      <c r="K52" s="1671"/>
      <c r="L52" s="1417"/>
    </row>
    <row r="53" spans="1:12" ht="15" customHeight="1">
      <c r="A53" s="1417"/>
      <c r="B53" s="1441" t="s">
        <v>53</v>
      </c>
      <c r="C53" s="1437"/>
      <c r="D53" s="1668">
        <v>2020</v>
      </c>
      <c r="E53" s="1438">
        <f>SUM(G53,I53,K53,'6.8 (2)'!E52,'6.8 (2)'!G52,'6.8 (2)'!I52)</f>
        <v>35782</v>
      </c>
      <c r="F53" s="1438"/>
      <c r="G53" s="1672">
        <v>33168</v>
      </c>
      <c r="H53" s="1670"/>
      <c r="I53" s="1671">
        <v>478</v>
      </c>
      <c r="J53" s="1672"/>
      <c r="K53" s="1671">
        <v>207</v>
      </c>
      <c r="L53" s="1417"/>
    </row>
    <row r="54" spans="1:12" ht="15" customHeight="1">
      <c r="A54" s="1417"/>
      <c r="B54" s="1441"/>
      <c r="C54" s="1437"/>
      <c r="D54" s="1668">
        <v>2021</v>
      </c>
      <c r="E54" s="1438">
        <f>SUM(G54,I54,K54,'6.8 (2)'!E53,'6.8 (2)'!G53,'6.8 (2)'!I53)</f>
        <v>37518</v>
      </c>
      <c r="F54" s="1438"/>
      <c r="G54" s="1669">
        <v>34824</v>
      </c>
      <c r="H54" s="1670"/>
      <c r="I54" s="1671">
        <v>405</v>
      </c>
      <c r="J54" s="1669"/>
      <c r="K54" s="1671">
        <v>209</v>
      </c>
      <c r="L54" s="1417"/>
    </row>
    <row r="55" spans="1:12" ht="15" customHeight="1">
      <c r="A55" s="1417"/>
      <c r="B55" s="1441"/>
      <c r="C55" s="1437"/>
      <c r="D55" s="1668">
        <v>2022</v>
      </c>
      <c r="E55" s="1438">
        <f>SUM(G55,I55,K55,'6.8 (2)'!E54,'6.8 (2)'!G54,'6.8 (2)'!I54)</f>
        <v>38336</v>
      </c>
      <c r="F55" s="1438"/>
      <c r="G55" s="1669">
        <v>35615</v>
      </c>
      <c r="H55" s="1670"/>
      <c r="I55" s="1671">
        <v>455</v>
      </c>
      <c r="J55" s="1669"/>
      <c r="K55" s="1671">
        <v>257</v>
      </c>
      <c r="L55" s="1417"/>
    </row>
    <row r="56" spans="1:12" ht="8.1" customHeight="1">
      <c r="A56" s="1417"/>
      <c r="B56" s="1441"/>
      <c r="C56" s="1437"/>
      <c r="D56" s="1668"/>
      <c r="E56" s="1438"/>
      <c r="F56" s="1439"/>
      <c r="G56" s="1669"/>
      <c r="H56" s="1670"/>
      <c r="I56" s="1671"/>
      <c r="J56" s="1669"/>
      <c r="K56" s="1671"/>
      <c r="L56" s="1417"/>
    </row>
    <row r="57" spans="1:12" ht="15" customHeight="1">
      <c r="A57" s="1417"/>
      <c r="B57" s="1441" t="s">
        <v>27</v>
      </c>
      <c r="C57" s="1437"/>
      <c r="D57" s="1668">
        <v>2020</v>
      </c>
      <c r="E57" s="1438">
        <f>SUM(G57,I57,K57,'6.8 (2)'!E56,'6.8 (2)'!G56,'6.8 (2)'!I56)</f>
        <v>34560</v>
      </c>
      <c r="F57" s="1439"/>
      <c r="G57" s="1669">
        <v>32849</v>
      </c>
      <c r="H57" s="1670"/>
      <c r="I57" s="1671">
        <v>361</v>
      </c>
      <c r="J57" s="1669"/>
      <c r="K57" s="1671" t="s">
        <v>31</v>
      </c>
      <c r="L57" s="1417"/>
    </row>
    <row r="58" spans="1:12" ht="15" customHeight="1">
      <c r="A58" s="1417"/>
      <c r="B58" s="1441"/>
      <c r="C58" s="1437"/>
      <c r="D58" s="1668">
        <v>2021</v>
      </c>
      <c r="E58" s="1438">
        <f>SUM(G58,I58,K58,'6.8 (2)'!E57,'6.8 (2)'!G57,'6.8 (2)'!I57)</f>
        <v>35558</v>
      </c>
      <c r="F58" s="1439"/>
      <c r="G58" s="1672">
        <v>33873</v>
      </c>
      <c r="H58" s="1670"/>
      <c r="I58" s="1671">
        <v>316</v>
      </c>
      <c r="J58" s="1672"/>
      <c r="K58" s="1671" t="s">
        <v>31</v>
      </c>
      <c r="L58" s="1417"/>
    </row>
    <row r="59" spans="1:12" ht="15" customHeight="1">
      <c r="A59" s="1417"/>
      <c r="B59" s="1441"/>
      <c r="C59" s="1437"/>
      <c r="D59" s="1668">
        <v>2022</v>
      </c>
      <c r="E59" s="1438">
        <f>SUM(G59,I59,K59,'6.8 (2)'!E58,'6.8 (2)'!G58,'6.8 (2)'!I58)</f>
        <v>35600</v>
      </c>
      <c r="F59" s="1439"/>
      <c r="G59" s="1672">
        <v>34074</v>
      </c>
      <c r="H59" s="1670"/>
      <c r="I59" s="1671">
        <v>358</v>
      </c>
      <c r="J59" s="1672"/>
      <c r="K59" s="1671" t="s">
        <v>31</v>
      </c>
      <c r="L59" s="1417"/>
    </row>
    <row r="60" spans="1:12" ht="8.1" customHeight="1">
      <c r="A60" s="1417"/>
      <c r="B60" s="1441"/>
      <c r="C60" s="1437"/>
      <c r="D60" s="1668"/>
      <c r="E60" s="1438"/>
      <c r="F60" s="1438"/>
      <c r="G60" s="1672"/>
      <c r="H60" s="1670"/>
      <c r="I60" s="1671"/>
      <c r="J60" s="1672"/>
      <c r="K60" s="1671"/>
      <c r="L60" s="1417"/>
    </row>
    <row r="61" spans="1:12" ht="15" customHeight="1">
      <c r="A61" s="1417"/>
      <c r="B61" s="1441" t="s">
        <v>54</v>
      </c>
      <c r="C61" s="1437"/>
      <c r="D61" s="1668">
        <v>2020</v>
      </c>
      <c r="E61" s="1438">
        <f>SUM(G61,I61,K61,'6.8 (2)'!E60,'6.8 (2)'!G60,'6.8 (2)'!I60)</f>
        <v>70783</v>
      </c>
      <c r="F61" s="1438"/>
      <c r="G61" s="1672">
        <v>64550</v>
      </c>
      <c r="H61" s="1670"/>
      <c r="I61" s="1671">
        <v>287</v>
      </c>
      <c r="J61" s="1672"/>
      <c r="K61" s="1671">
        <v>194</v>
      </c>
      <c r="L61" s="1417"/>
    </row>
    <row r="62" spans="1:12" ht="15" customHeight="1">
      <c r="A62" s="1417"/>
      <c r="B62" s="1441"/>
      <c r="C62" s="1437"/>
      <c r="D62" s="1668">
        <v>2021</v>
      </c>
      <c r="E62" s="1438">
        <f>SUM(G62,I62,K62,'6.8 (2)'!E61,'6.8 (2)'!G61,'6.8 (2)'!I61)</f>
        <v>72395</v>
      </c>
      <c r="F62" s="1438"/>
      <c r="G62" s="1669">
        <v>66226</v>
      </c>
      <c r="H62" s="1670"/>
      <c r="I62" s="1671">
        <v>286</v>
      </c>
      <c r="J62" s="1669"/>
      <c r="K62" s="1671">
        <v>185</v>
      </c>
      <c r="L62" s="1417"/>
    </row>
    <row r="63" spans="1:12" ht="15" customHeight="1">
      <c r="A63" s="1417"/>
      <c r="B63" s="1441"/>
      <c r="C63" s="1437"/>
      <c r="D63" s="1668">
        <v>2022</v>
      </c>
      <c r="E63" s="1438">
        <f>SUM(G63,I63,K63,'6.8 (2)'!E62,'6.8 (2)'!G62,'6.8 (2)'!I62)</f>
        <v>71286</v>
      </c>
      <c r="F63" s="1438"/>
      <c r="G63" s="1669">
        <v>65055</v>
      </c>
      <c r="H63" s="1670"/>
      <c r="I63" s="1671">
        <v>285</v>
      </c>
      <c r="J63" s="1669"/>
      <c r="K63" s="1671">
        <v>197</v>
      </c>
      <c r="L63" s="1417"/>
    </row>
    <row r="64" spans="1:12" ht="8.1" customHeight="1">
      <c r="A64" s="1417"/>
      <c r="B64" s="1441"/>
      <c r="C64" s="1437"/>
      <c r="D64" s="1668"/>
      <c r="E64" s="1438"/>
      <c r="F64" s="1439"/>
      <c r="G64" s="1669"/>
      <c r="H64" s="1670"/>
      <c r="I64" s="1671"/>
      <c r="J64" s="1669"/>
      <c r="K64" s="1671"/>
      <c r="L64" s="1417"/>
    </row>
    <row r="65" spans="1:12" ht="15" customHeight="1">
      <c r="A65" s="1417"/>
      <c r="B65" s="1441" t="s">
        <v>25</v>
      </c>
      <c r="C65" s="1437"/>
      <c r="D65" s="1668">
        <v>2020</v>
      </c>
      <c r="E65" s="1438">
        <f>SUM(G65,I65,K65,'6.8 (2)'!E64,'6.8 (2)'!G64,'6.8 (2)'!I64)</f>
        <v>18076</v>
      </c>
      <c r="F65" s="1439"/>
      <c r="G65" s="1669">
        <v>16500</v>
      </c>
      <c r="H65" s="1670"/>
      <c r="I65" s="1671">
        <v>756</v>
      </c>
      <c r="J65" s="1669"/>
      <c r="K65" s="1671">
        <v>215</v>
      </c>
      <c r="L65" s="1417"/>
    </row>
    <row r="66" spans="1:12" ht="15" customHeight="1">
      <c r="A66" s="1417"/>
      <c r="B66" s="1441"/>
      <c r="C66" s="1437"/>
      <c r="D66" s="1668">
        <v>2021</v>
      </c>
      <c r="E66" s="1438">
        <f>SUM(G66,I66,K66,'6.8 (2)'!E65,'6.8 (2)'!G65,'6.8 (2)'!I65)</f>
        <v>18047</v>
      </c>
      <c r="F66" s="1439"/>
      <c r="G66" s="1672">
        <v>16741</v>
      </c>
      <c r="H66" s="1670"/>
      <c r="I66" s="1671">
        <v>444</v>
      </c>
      <c r="J66" s="1672"/>
      <c r="K66" s="1671">
        <v>222</v>
      </c>
      <c r="L66" s="1417"/>
    </row>
    <row r="67" spans="1:12" ht="15" customHeight="1">
      <c r="A67" s="1417"/>
      <c r="B67" s="1441"/>
      <c r="C67" s="1437"/>
      <c r="D67" s="1668">
        <v>2022</v>
      </c>
      <c r="E67" s="1438">
        <f>SUM(G67,I67,K67,'6.8 (2)'!E66,'6.8 (2)'!G66,'6.8 (2)'!I66)</f>
        <v>17973</v>
      </c>
      <c r="F67" s="1439"/>
      <c r="G67" s="1672">
        <v>16404</v>
      </c>
      <c r="H67" s="1670"/>
      <c r="I67" s="1671">
        <v>564</v>
      </c>
      <c r="J67" s="1672"/>
      <c r="K67" s="1671">
        <v>233</v>
      </c>
      <c r="L67" s="1417"/>
    </row>
    <row r="68" spans="1:12" ht="8.1" customHeight="1">
      <c r="A68" s="1417"/>
      <c r="B68" s="1441"/>
      <c r="C68" s="1437"/>
      <c r="D68" s="1668"/>
      <c r="E68" s="1438"/>
      <c r="F68" s="1438"/>
      <c r="G68" s="1672"/>
      <c r="H68" s="1670"/>
      <c r="I68" s="1671"/>
      <c r="J68" s="1672"/>
      <c r="K68" s="1671"/>
      <c r="L68" s="1417"/>
    </row>
    <row r="69" spans="1:12" ht="15" customHeight="1">
      <c r="A69" s="1417"/>
      <c r="B69" s="1441" t="s">
        <v>28</v>
      </c>
      <c r="C69" s="1437"/>
      <c r="D69" s="1668">
        <v>2020</v>
      </c>
      <c r="E69" s="1438">
        <f>SUM(G69,I69,K69,'6.8 (2)'!E68,'6.8 (2)'!G68,'6.8 (2)'!I68)</f>
        <v>18931</v>
      </c>
      <c r="F69" s="1438"/>
      <c r="G69" s="1672">
        <v>15701</v>
      </c>
      <c r="H69" s="1670"/>
      <c r="I69" s="1671">
        <v>226</v>
      </c>
      <c r="J69" s="1672"/>
      <c r="K69" s="1671">
        <v>65</v>
      </c>
      <c r="L69" s="1417"/>
    </row>
    <row r="70" spans="1:12" ht="15" customHeight="1">
      <c r="A70" s="1417"/>
      <c r="B70" s="1441"/>
      <c r="C70" s="1437"/>
      <c r="D70" s="1668">
        <v>2021</v>
      </c>
      <c r="E70" s="1438">
        <f>SUM(G70,I70,K70,'6.8 (2)'!E69,'6.8 (2)'!G69,'6.8 (2)'!I69)</f>
        <v>19434</v>
      </c>
      <c r="F70" s="1438"/>
      <c r="G70" s="1669">
        <v>15844</v>
      </c>
      <c r="H70" s="1670"/>
      <c r="I70" s="1671">
        <v>254</v>
      </c>
      <c r="J70" s="1669"/>
      <c r="K70" s="1671" t="s">
        <v>31</v>
      </c>
      <c r="L70" s="1417"/>
    </row>
    <row r="71" spans="1:12" ht="15" customHeight="1">
      <c r="A71" s="1417"/>
      <c r="B71" s="1441"/>
      <c r="C71" s="1437"/>
      <c r="D71" s="1668">
        <v>2022</v>
      </c>
      <c r="E71" s="1438">
        <f>SUM(G71,I71,K71,'6.8 (2)'!E70,'6.8 (2)'!G70,'6.8 (2)'!I70)</f>
        <v>18749</v>
      </c>
      <c r="F71" s="1438"/>
      <c r="G71" s="1669">
        <v>15304</v>
      </c>
      <c r="H71" s="1670"/>
      <c r="I71" s="1671">
        <v>250</v>
      </c>
      <c r="J71" s="1669"/>
      <c r="K71" s="1671" t="s">
        <v>31</v>
      </c>
      <c r="L71" s="1417"/>
    </row>
    <row r="72" spans="1:12" ht="8.1" customHeight="1">
      <c r="A72" s="1417"/>
      <c r="B72" s="1441"/>
      <c r="C72" s="1437"/>
      <c r="D72" s="1668"/>
      <c r="E72" s="1438"/>
      <c r="F72" s="1439"/>
      <c r="G72" s="1669"/>
      <c r="H72" s="1670"/>
      <c r="I72" s="1671"/>
      <c r="J72" s="1669"/>
      <c r="K72" s="1671"/>
      <c r="L72" s="1417"/>
    </row>
    <row r="73" spans="1:12" ht="15" customHeight="1">
      <c r="A73" s="1417"/>
      <c r="B73" s="1441" t="s">
        <v>29</v>
      </c>
      <c r="C73" s="1437"/>
      <c r="D73" s="1668">
        <v>2020</v>
      </c>
      <c r="E73" s="1438">
        <f>SUM(G73,I73,K73,'6.8 (2)'!E72,'6.8 (2)'!G72,'6.8 (2)'!I72)</f>
        <v>1031</v>
      </c>
      <c r="F73" s="1439"/>
      <c r="G73" s="1669">
        <v>960</v>
      </c>
      <c r="H73" s="1670"/>
      <c r="I73" s="1671" t="s">
        <v>31</v>
      </c>
      <c r="J73" s="1669"/>
      <c r="K73" s="1671">
        <v>37</v>
      </c>
      <c r="L73" s="1417"/>
    </row>
    <row r="74" spans="1:12" ht="15" customHeight="1">
      <c r="A74" s="1417"/>
      <c r="B74" s="1441"/>
      <c r="C74" s="1437"/>
      <c r="D74" s="1668">
        <v>2021</v>
      </c>
      <c r="E74" s="1438">
        <f>SUM(G74,I74,K74,'6.8 (2)'!E73,'6.8 (2)'!G73,'6.8 (2)'!I73)</f>
        <v>1035</v>
      </c>
      <c r="F74" s="1439"/>
      <c r="G74" s="1438">
        <v>973</v>
      </c>
      <c r="H74" s="1673"/>
      <c r="I74" s="1671" t="s">
        <v>31</v>
      </c>
      <c r="J74" s="1442"/>
      <c r="K74" s="1671">
        <v>37</v>
      </c>
      <c r="L74" s="1417"/>
    </row>
    <row r="75" spans="1:12" ht="15" customHeight="1">
      <c r="A75" s="1417"/>
      <c r="B75" s="1441"/>
      <c r="C75" s="1437"/>
      <c r="D75" s="1668">
        <v>2022</v>
      </c>
      <c r="E75" s="1438">
        <f>SUM(G75,I75,K75,'6.8 (2)'!E74,'6.8 (2)'!G74,'6.8 (2)'!I74)</f>
        <v>1010</v>
      </c>
      <c r="F75" s="1439"/>
      <c r="G75" s="1438">
        <v>980</v>
      </c>
      <c r="H75" s="1673"/>
      <c r="I75" s="1671" t="s">
        <v>31</v>
      </c>
      <c r="J75" s="1442"/>
      <c r="K75" s="1671" t="s">
        <v>31</v>
      </c>
      <c r="L75" s="1417"/>
    </row>
    <row r="76" spans="1:12" ht="8.1" customHeight="1">
      <c r="A76" s="1417"/>
      <c r="B76" s="1441"/>
      <c r="C76" s="1437"/>
      <c r="D76" s="1668"/>
      <c r="E76" s="1438"/>
      <c r="F76" s="1438"/>
      <c r="G76" s="1438"/>
      <c r="H76" s="1673"/>
      <c r="I76" s="1671"/>
      <c r="J76" s="1442"/>
      <c r="K76" s="1671"/>
      <c r="L76" s="1417"/>
    </row>
    <row r="77" spans="1:12" ht="15" customHeight="1">
      <c r="A77" s="1417"/>
      <c r="B77" s="1441" t="s">
        <v>30</v>
      </c>
      <c r="C77" s="1437"/>
      <c r="D77" s="1668">
        <v>2020</v>
      </c>
      <c r="E77" s="1438">
        <f>SUM(G77,I77,K77,'6.8 (2)'!E76,'6.8 (2)'!G76,'6.8 (2)'!I76)</f>
        <v>1511</v>
      </c>
      <c r="F77" s="1438"/>
      <c r="G77" s="1669">
        <v>1411</v>
      </c>
      <c r="H77" s="1674"/>
      <c r="I77" s="1671" t="s">
        <v>31</v>
      </c>
      <c r="J77" s="115"/>
      <c r="K77" s="1671" t="s">
        <v>31</v>
      </c>
      <c r="L77" s="1417"/>
    </row>
    <row r="78" spans="1:12" ht="15" customHeight="1">
      <c r="A78" s="1417"/>
      <c r="B78" s="1441"/>
      <c r="C78" s="1437"/>
      <c r="D78" s="1668">
        <v>2021</v>
      </c>
      <c r="E78" s="1438">
        <f>SUM(G78,I78,K78,'6.8 (2)'!E77,'6.8 (2)'!G77,'6.8 (2)'!I77)</f>
        <v>1692</v>
      </c>
      <c r="G78" s="1669">
        <v>1608</v>
      </c>
      <c r="H78" s="1674"/>
      <c r="I78" s="1671" t="s">
        <v>31</v>
      </c>
      <c r="J78" s="1674"/>
      <c r="K78" s="1671" t="s">
        <v>31</v>
      </c>
      <c r="L78" s="1417"/>
    </row>
    <row r="79" spans="1:12" ht="15" customHeight="1">
      <c r="A79" s="1417"/>
      <c r="B79" s="1441"/>
      <c r="C79" s="1437"/>
      <c r="D79" s="1668">
        <v>2022</v>
      </c>
      <c r="E79" s="1438">
        <f>SUM(G79,I79,K79,'6.8 (2)'!E78,'6.8 (2)'!G78,'6.8 (2)'!I78)</f>
        <v>1728</v>
      </c>
      <c r="G79" s="1669">
        <v>1686</v>
      </c>
      <c r="H79" s="1674"/>
      <c r="I79" s="1671" t="s">
        <v>31</v>
      </c>
      <c r="J79" s="1674"/>
      <c r="K79" s="1671" t="s">
        <v>31</v>
      </c>
      <c r="L79" s="1417"/>
    </row>
    <row r="80" spans="1:12" ht="8.1" customHeight="1" thickBot="1">
      <c r="A80" s="1444"/>
      <c r="B80" s="1444"/>
      <c r="C80" s="1445"/>
      <c r="D80" s="1445"/>
      <c r="E80" s="1444"/>
      <c r="F80" s="1445"/>
      <c r="G80" s="1444"/>
      <c r="H80" s="1444"/>
      <c r="I80" s="1445"/>
      <c r="J80" s="1445"/>
      <c r="K80" s="1445"/>
      <c r="L80" s="1444"/>
    </row>
    <row r="81" spans="1:12" s="1446" customFormat="1" ht="15" customHeight="1">
      <c r="L81" s="1447" t="s">
        <v>32</v>
      </c>
    </row>
    <row r="82" spans="1:12" s="1446" customFormat="1" ht="13.5" customHeight="1">
      <c r="L82" s="1448" t="s">
        <v>33</v>
      </c>
    </row>
    <row r="83" spans="1:12" s="1460" customFormat="1" ht="12" customHeight="1">
      <c r="A83" s="1463"/>
      <c r="B83" s="1465" t="s">
        <v>1277</v>
      </c>
      <c r="D83" s="1461"/>
      <c r="E83" s="1464"/>
      <c r="G83" s="1463"/>
      <c r="H83" s="1463"/>
      <c r="I83" s="1463"/>
      <c r="J83" s="1466"/>
    </row>
    <row r="84" spans="1:12" ht="14.25" customHeight="1">
      <c r="B84" s="1459" t="s">
        <v>152</v>
      </c>
      <c r="D84" s="1449"/>
    </row>
    <row r="85" spans="1:12" ht="14.25" customHeight="1">
      <c r="B85" s="1467" t="s">
        <v>1283</v>
      </c>
      <c r="D85" s="1449"/>
    </row>
    <row r="86" spans="1:12" ht="6.75" customHeight="1">
      <c r="A86" s="1411"/>
    </row>
    <row r="87" spans="1:12" ht="10.5" customHeight="1">
      <c r="A87" s="1413"/>
    </row>
  </sheetData>
  <printOptions horizontalCentered="1"/>
  <pageMargins left="0.19685039370078741" right="0.19685039370078741" top="0.35433070866141736" bottom="0.31496062992125984" header="0.11811023622047245" footer="0.19685039370078741"/>
  <pageSetup paperSize="9" scale="72" fitToWidth="0" orientation="portrait" r:id="rId1"/>
  <headerFooter scaleWithDoc="0"/>
  <colBreaks count="1" manualBreakCount="1">
    <brk id="12" max="104857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J84"/>
  <sheetViews>
    <sheetView showGridLines="0" tabSelected="1" view="pageBreakPreview" topLeftCell="A67" zoomScaleNormal="100" zoomScaleSheetLayoutView="100" workbookViewId="0">
      <selection activeCell="O48" sqref="O48"/>
    </sheetView>
  </sheetViews>
  <sheetFormatPr defaultColWidth="8.42578125" defaultRowHeight="16.5"/>
  <cols>
    <col min="1" max="1" width="1.28515625" style="1407" customWidth="1"/>
    <col min="2" max="2" width="13" style="1407" customWidth="1"/>
    <col min="3" max="3" width="8.85546875" style="1407" customWidth="1"/>
    <col min="4" max="4" width="12.140625" style="1449" customWidth="1"/>
    <col min="5" max="5" width="26.140625" style="1407" customWidth="1"/>
    <col min="6" max="6" width="2.42578125" style="1407" customWidth="1"/>
    <col min="7" max="7" width="26.140625" style="1407" customWidth="1"/>
    <col min="8" max="8" width="3.28515625" style="1407" customWidth="1"/>
    <col min="9" max="9" width="26.140625" style="1407" customWidth="1"/>
    <col min="10" max="10" width="2.140625" style="1407" customWidth="1"/>
    <col min="11" max="16384" width="8.42578125" style="1407"/>
  </cols>
  <sheetData>
    <row r="1" spans="1:10" ht="15" customHeight="1">
      <c r="G1" s="1408"/>
      <c r="H1" s="1408"/>
      <c r="I1" s="1408"/>
    </row>
    <row r="2" spans="1:10">
      <c r="B2" s="1409" t="s">
        <v>85</v>
      </c>
      <c r="C2" s="1410" t="s">
        <v>1161</v>
      </c>
      <c r="D2" s="1450"/>
      <c r="E2" s="1411"/>
      <c r="F2" s="1411"/>
      <c r="G2" s="1411"/>
      <c r="H2" s="1411"/>
      <c r="I2" s="1411"/>
      <c r="J2" s="1411"/>
    </row>
    <row r="3" spans="1:10" ht="15" customHeight="1">
      <c r="B3" s="1412" t="s">
        <v>87</v>
      </c>
      <c r="C3" s="1408" t="s">
        <v>1162</v>
      </c>
      <c r="D3" s="1451"/>
      <c r="E3" s="1413"/>
      <c r="F3" s="1413"/>
      <c r="G3" s="1413"/>
      <c r="H3" s="1413"/>
      <c r="I3" s="1413"/>
      <c r="J3" s="1413"/>
    </row>
    <row r="4" spans="1:10" ht="15" customHeight="1" thickBot="1">
      <c r="A4" s="1408"/>
    </row>
    <row r="5" spans="1:10" ht="8.1" customHeight="1" thickTop="1">
      <c r="A5" s="1414"/>
      <c r="B5" s="1415"/>
      <c r="C5" s="1416"/>
      <c r="D5" s="1452"/>
      <c r="E5" s="1414"/>
      <c r="F5" s="1414"/>
      <c r="G5" s="1414"/>
      <c r="H5" s="1414"/>
      <c r="I5" s="1414"/>
      <c r="J5" s="1414"/>
    </row>
    <row r="6" spans="1:10" ht="15.75" customHeight="1">
      <c r="A6" s="1417"/>
      <c r="B6" s="1418" t="s">
        <v>2</v>
      </c>
      <c r="C6" s="1419"/>
      <c r="D6" s="1453" t="s">
        <v>3</v>
      </c>
      <c r="E6" s="1454" t="s">
        <v>132</v>
      </c>
      <c r="F6" s="1421"/>
      <c r="G6" s="1454" t="s">
        <v>132</v>
      </c>
      <c r="H6" s="1419"/>
      <c r="I6" s="1308" t="s">
        <v>89</v>
      </c>
      <c r="J6" s="1417"/>
    </row>
    <row r="7" spans="1:10" ht="14.25" customHeight="1">
      <c r="A7" s="1417"/>
      <c r="B7" s="1422" t="s">
        <v>7</v>
      </c>
      <c r="C7" s="1422"/>
      <c r="D7" s="1429" t="s">
        <v>8</v>
      </c>
      <c r="E7" s="1308" t="s">
        <v>143</v>
      </c>
      <c r="F7" s="1425"/>
      <c r="G7" s="1454" t="s">
        <v>144</v>
      </c>
      <c r="H7" s="1421"/>
      <c r="I7" s="1308" t="s">
        <v>145</v>
      </c>
      <c r="J7" s="1417"/>
    </row>
    <row r="8" spans="1:10">
      <c r="A8" s="1417"/>
      <c r="B8" s="1426"/>
      <c r="C8" s="1427"/>
      <c r="D8" s="1429"/>
      <c r="E8" s="1310" t="s">
        <v>146</v>
      </c>
      <c r="F8" s="1421"/>
      <c r="G8" s="1310" t="s">
        <v>147</v>
      </c>
      <c r="H8" s="1421"/>
      <c r="I8" s="1310" t="s">
        <v>148</v>
      </c>
      <c r="J8" s="1417"/>
    </row>
    <row r="9" spans="1:10">
      <c r="A9" s="1417"/>
      <c r="B9" s="1426"/>
      <c r="C9" s="1421"/>
      <c r="D9" s="1429"/>
      <c r="E9" s="1310" t="s">
        <v>149</v>
      </c>
      <c r="F9" s="1421"/>
      <c r="G9" s="1310" t="s">
        <v>150</v>
      </c>
      <c r="H9" s="1421"/>
      <c r="I9" s="1310" t="s">
        <v>151</v>
      </c>
      <c r="J9" s="1417"/>
    </row>
    <row r="10" spans="1:10" ht="8.1" customHeight="1">
      <c r="A10" s="1430"/>
      <c r="B10" s="1431"/>
      <c r="C10" s="1432"/>
      <c r="D10" s="1455"/>
      <c r="E10" s="1432"/>
      <c r="F10" s="1432"/>
      <c r="G10" s="1432"/>
      <c r="H10" s="1432"/>
      <c r="I10" s="1432"/>
      <c r="J10" s="1430"/>
    </row>
    <row r="11" spans="1:10" ht="8.1" customHeight="1">
      <c r="A11" s="1417"/>
      <c r="B11" s="1427"/>
      <c r="C11" s="1426"/>
      <c r="D11" s="1456"/>
      <c r="E11" s="1426"/>
      <c r="F11" s="1426"/>
      <c r="G11" s="1426"/>
      <c r="H11" s="1426"/>
      <c r="I11" s="1426"/>
      <c r="J11" s="1417"/>
    </row>
    <row r="12" spans="1:10" ht="15" customHeight="1">
      <c r="A12" s="1417"/>
      <c r="B12" s="1418" t="s">
        <v>52</v>
      </c>
      <c r="C12" s="1433"/>
      <c r="D12" s="1667">
        <v>2020</v>
      </c>
      <c r="E12" s="1434">
        <f>SUM(E16,E20,E24,E28,E32,E36,E40,E44,E48,E52,E56,,E60,E64,E68,E72,E76)</f>
        <v>2113</v>
      </c>
      <c r="F12" s="1435"/>
      <c r="G12" s="1434">
        <f>SUM(G16,G20,G24,G28,G32,G36,G40,G44,G48,G52,G56,,G60,G64,G68,G72,G76)</f>
        <v>13030</v>
      </c>
      <c r="H12" s="1435"/>
      <c r="I12" s="1434">
        <f>SUM(I16,I20,I24,I28,I32,I36,I40,I44,I48,I52,I56,,I60,I64,I68,I72,I76)</f>
        <v>9524</v>
      </c>
      <c r="J12" s="1436"/>
    </row>
    <row r="13" spans="1:10" ht="15" customHeight="1">
      <c r="A13" s="1417"/>
      <c r="B13" s="1418"/>
      <c r="C13" s="1433"/>
      <c r="D13" s="1667">
        <v>2021</v>
      </c>
      <c r="E13" s="1434">
        <f>SUM(E17,E21,E25,E29,E33,E37,E41,E45,E49,E53,E57,,E61,E65,E69,E73,E77)</f>
        <v>2321</v>
      </c>
      <c r="F13" s="1435"/>
      <c r="G13" s="1434">
        <f>SUM(G17,G21,G25,G29,G33,G37,G41,G45,G49,G53,G57,,G61,G65,G69,G73,G77)</f>
        <v>13458</v>
      </c>
      <c r="H13" s="1435"/>
      <c r="I13" s="1434">
        <f>SUM(I17,I21,I25,I29,I33,I37,I41,I45,I49,I53,I57,,I61,I65,I69,I73,I77)</f>
        <v>9474</v>
      </c>
      <c r="J13" s="1436"/>
    </row>
    <row r="14" spans="1:10" ht="15" customHeight="1">
      <c r="A14" s="1417"/>
      <c r="B14" s="1424"/>
      <c r="C14" s="1437"/>
      <c r="D14" s="1667">
        <v>2022</v>
      </c>
      <c r="E14" s="1434">
        <f>SUM(E18,E22,E26,E30,E34,E38,E42,E46,E50,E54,E58,,E62,E66,E70,E74,E78)</f>
        <v>2661</v>
      </c>
      <c r="F14" s="1426"/>
      <c r="G14" s="1434">
        <f>SUM(G18,G22,G26,G30,G34,G38,G42,G46,G50,G54,G58,,G62,G66,G70,G74,G78)</f>
        <v>12754</v>
      </c>
      <c r="H14" s="1439"/>
      <c r="I14" s="1434">
        <f>SUM(I18,I22,I26,I30,I34,I38,I42,I46,I50,I54,I58,,I62,I66,I70,I74,I78)</f>
        <v>9699</v>
      </c>
      <c r="J14" s="1417"/>
    </row>
    <row r="15" spans="1:10" ht="8.1" customHeight="1">
      <c r="A15" s="1417"/>
      <c r="B15" s="1424"/>
      <c r="C15" s="1437"/>
      <c r="D15" s="1668"/>
      <c r="E15" s="1443"/>
      <c r="F15" s="1426"/>
      <c r="G15" s="1443"/>
      <c r="H15" s="1439"/>
      <c r="I15" s="1439"/>
      <c r="J15" s="1417"/>
    </row>
    <row r="16" spans="1:10" ht="15" customHeight="1">
      <c r="A16" s="1417"/>
      <c r="B16" s="1441" t="s">
        <v>15</v>
      </c>
      <c r="C16" s="1437"/>
      <c r="D16" s="1668">
        <v>2020</v>
      </c>
      <c r="E16" s="1671" t="s">
        <v>31</v>
      </c>
      <c r="F16" s="1675"/>
      <c r="G16" s="1671">
        <v>3572</v>
      </c>
      <c r="H16" s="1671"/>
      <c r="I16" s="1671">
        <v>834</v>
      </c>
      <c r="J16" s="1417"/>
    </row>
    <row r="17" spans="1:10" ht="15" customHeight="1">
      <c r="A17" s="1417"/>
      <c r="B17" s="1441"/>
      <c r="C17" s="1437"/>
      <c r="D17" s="1668">
        <v>2021</v>
      </c>
      <c r="E17" s="1671" t="s">
        <v>31</v>
      </c>
      <c r="F17" s="1675"/>
      <c r="G17" s="1671">
        <v>3641</v>
      </c>
      <c r="H17" s="115"/>
      <c r="I17" s="115">
        <v>949</v>
      </c>
      <c r="J17" s="1417"/>
    </row>
    <row r="18" spans="1:10" ht="15" customHeight="1">
      <c r="A18" s="1417"/>
      <c r="B18" s="1441"/>
      <c r="C18" s="1437"/>
      <c r="D18" s="1668">
        <v>2022</v>
      </c>
      <c r="E18" s="1671" t="s">
        <v>31</v>
      </c>
      <c r="F18" s="1675"/>
      <c r="G18" s="1671">
        <v>3361</v>
      </c>
      <c r="H18" s="115"/>
      <c r="I18" s="115">
        <v>893</v>
      </c>
      <c r="J18" s="1417"/>
    </row>
    <row r="19" spans="1:10" ht="8.1" customHeight="1">
      <c r="A19" s="1417"/>
      <c r="B19" s="1441"/>
      <c r="C19" s="1437"/>
      <c r="D19" s="1668"/>
      <c r="E19" s="1671"/>
      <c r="F19" s="1675"/>
      <c r="G19" s="1671"/>
      <c r="H19" s="115"/>
      <c r="I19" s="115"/>
      <c r="J19" s="1417"/>
    </row>
    <row r="20" spans="1:10" ht="15" customHeight="1">
      <c r="A20" s="1417"/>
      <c r="B20" s="1441" t="s">
        <v>16</v>
      </c>
      <c r="C20" s="1437"/>
      <c r="D20" s="1668">
        <v>2020</v>
      </c>
      <c r="E20" s="1671">
        <v>1335</v>
      </c>
      <c r="F20" s="1675"/>
      <c r="G20" s="1671">
        <v>160</v>
      </c>
      <c r="H20" s="115"/>
      <c r="I20" s="115">
        <v>409</v>
      </c>
      <c r="J20" s="1417"/>
    </row>
    <row r="21" spans="1:10" ht="15" customHeight="1">
      <c r="A21" s="1417"/>
      <c r="B21" s="1441"/>
      <c r="C21" s="1437"/>
      <c r="D21" s="1668">
        <v>2021</v>
      </c>
      <c r="E21" s="1671">
        <v>1421</v>
      </c>
      <c r="F21" s="1675"/>
      <c r="G21" s="1671">
        <v>106</v>
      </c>
      <c r="H21" s="1671"/>
      <c r="I21" s="1671">
        <v>378</v>
      </c>
      <c r="J21" s="1417"/>
    </row>
    <row r="22" spans="1:10" ht="15" customHeight="1">
      <c r="A22" s="1417"/>
      <c r="B22" s="1441"/>
      <c r="C22" s="1437"/>
      <c r="D22" s="1668">
        <v>2022</v>
      </c>
      <c r="E22" s="1671">
        <v>1695</v>
      </c>
      <c r="F22" s="1675"/>
      <c r="G22" s="1671">
        <v>124</v>
      </c>
      <c r="H22" s="1671"/>
      <c r="I22" s="1671">
        <v>363</v>
      </c>
      <c r="J22" s="1417"/>
    </row>
    <row r="23" spans="1:10" ht="8.1" customHeight="1">
      <c r="A23" s="1417"/>
      <c r="B23" s="1441"/>
      <c r="C23" s="1437"/>
      <c r="D23" s="1668"/>
      <c r="E23" s="1671"/>
      <c r="F23" s="1675"/>
      <c r="G23" s="1671"/>
      <c r="H23" s="1671"/>
      <c r="I23" s="1671"/>
      <c r="J23" s="1417"/>
    </row>
    <row r="24" spans="1:10" ht="15" customHeight="1">
      <c r="A24" s="1417"/>
      <c r="B24" s="1441" t="s">
        <v>17</v>
      </c>
      <c r="C24" s="1437"/>
      <c r="D24" s="1668">
        <v>2020</v>
      </c>
      <c r="E24" s="1671" t="s">
        <v>31</v>
      </c>
      <c r="F24" s="1675"/>
      <c r="G24" s="1671">
        <v>207</v>
      </c>
      <c r="H24" s="1671"/>
      <c r="I24" s="1671">
        <v>312</v>
      </c>
      <c r="J24" s="1417"/>
    </row>
    <row r="25" spans="1:10" ht="15" customHeight="1">
      <c r="A25" s="1417"/>
      <c r="B25" s="1441"/>
      <c r="C25" s="1437"/>
      <c r="D25" s="1668">
        <v>2021</v>
      </c>
      <c r="E25" s="1671" t="s">
        <v>31</v>
      </c>
      <c r="F25" s="1675"/>
      <c r="G25" s="1671">
        <v>197</v>
      </c>
      <c r="H25" s="115"/>
      <c r="I25" s="115">
        <v>240</v>
      </c>
      <c r="J25" s="1417"/>
    </row>
    <row r="26" spans="1:10" ht="15" customHeight="1">
      <c r="A26" s="1417"/>
      <c r="B26" s="1441"/>
      <c r="C26" s="1437"/>
      <c r="D26" s="1668">
        <v>2022</v>
      </c>
      <c r="E26" s="1671" t="s">
        <v>31</v>
      </c>
      <c r="F26" s="1675"/>
      <c r="G26" s="1671">
        <v>158</v>
      </c>
      <c r="H26" s="115"/>
      <c r="I26" s="115">
        <v>261</v>
      </c>
      <c r="J26" s="1417"/>
    </row>
    <row r="27" spans="1:10" ht="8.1" customHeight="1">
      <c r="A27" s="1417"/>
      <c r="B27" s="1441"/>
      <c r="C27" s="1437"/>
      <c r="D27" s="1668"/>
      <c r="E27" s="1671"/>
      <c r="F27" s="1675"/>
      <c r="G27" s="1671"/>
      <c r="H27" s="115"/>
      <c r="I27" s="115"/>
      <c r="J27" s="1417"/>
    </row>
    <row r="28" spans="1:10" ht="15" customHeight="1">
      <c r="A28" s="1417"/>
      <c r="B28" s="1441" t="s">
        <v>18</v>
      </c>
      <c r="C28" s="1437"/>
      <c r="D28" s="1668">
        <v>2020</v>
      </c>
      <c r="E28" s="1671" t="s">
        <v>31</v>
      </c>
      <c r="F28" s="1675"/>
      <c r="G28" s="1671">
        <v>203</v>
      </c>
      <c r="H28" s="115"/>
      <c r="I28" s="115">
        <v>710</v>
      </c>
      <c r="J28" s="1417"/>
    </row>
    <row r="29" spans="1:10" ht="15" customHeight="1">
      <c r="A29" s="1417"/>
      <c r="B29" s="1441"/>
      <c r="C29" s="1437"/>
      <c r="D29" s="1668">
        <v>2021</v>
      </c>
      <c r="E29" s="1671" t="s">
        <v>31</v>
      </c>
      <c r="F29" s="1675"/>
      <c r="G29" s="1671">
        <v>180</v>
      </c>
      <c r="H29" s="1671"/>
      <c r="I29" s="1671">
        <v>689</v>
      </c>
      <c r="J29" s="1417"/>
    </row>
    <row r="30" spans="1:10" ht="15" customHeight="1">
      <c r="A30" s="1417"/>
      <c r="B30" s="1441"/>
      <c r="C30" s="1437"/>
      <c r="D30" s="1668">
        <v>2022</v>
      </c>
      <c r="E30" s="1671" t="s">
        <v>31</v>
      </c>
      <c r="F30" s="1675"/>
      <c r="G30" s="1671">
        <v>211</v>
      </c>
      <c r="H30" s="1671"/>
      <c r="I30" s="1671">
        <v>696</v>
      </c>
      <c r="J30" s="1417"/>
    </row>
    <row r="31" spans="1:10" ht="8.1" customHeight="1">
      <c r="A31" s="1417"/>
      <c r="B31" s="1441"/>
      <c r="C31" s="1437"/>
      <c r="D31" s="1668"/>
      <c r="E31" s="1671"/>
      <c r="F31" s="1675"/>
      <c r="G31" s="1671"/>
      <c r="H31" s="1671"/>
      <c r="I31" s="1671"/>
      <c r="J31" s="1417"/>
    </row>
    <row r="32" spans="1:10" ht="15" customHeight="1">
      <c r="A32" s="1417"/>
      <c r="B32" s="1441" t="s">
        <v>19</v>
      </c>
      <c r="C32" s="1437"/>
      <c r="D32" s="1668">
        <v>2020</v>
      </c>
      <c r="E32" s="1671" t="s">
        <v>31</v>
      </c>
      <c r="F32" s="1675"/>
      <c r="G32" s="1671">
        <v>665</v>
      </c>
      <c r="H32" s="1671"/>
      <c r="I32" s="1671">
        <v>296</v>
      </c>
      <c r="J32" s="1417"/>
    </row>
    <row r="33" spans="1:10" ht="15" customHeight="1">
      <c r="A33" s="1417"/>
      <c r="B33" s="1441"/>
      <c r="C33" s="1437"/>
      <c r="D33" s="1668">
        <v>2021</v>
      </c>
      <c r="E33" s="1671">
        <v>79</v>
      </c>
      <c r="F33" s="1675"/>
      <c r="G33" s="1671">
        <v>712</v>
      </c>
      <c r="H33" s="115"/>
      <c r="I33" s="115">
        <v>248</v>
      </c>
      <c r="J33" s="1417"/>
    </row>
    <row r="34" spans="1:10" ht="15" customHeight="1">
      <c r="A34" s="1417"/>
      <c r="B34" s="1441"/>
      <c r="C34" s="1437"/>
      <c r="D34" s="1668">
        <v>2022</v>
      </c>
      <c r="E34" s="1671">
        <v>81</v>
      </c>
      <c r="F34" s="1675"/>
      <c r="G34" s="1671">
        <v>771</v>
      </c>
      <c r="H34" s="115"/>
      <c r="I34" s="115">
        <v>278</v>
      </c>
      <c r="J34" s="1417"/>
    </row>
    <row r="35" spans="1:10" ht="8.1" customHeight="1">
      <c r="A35" s="1417"/>
      <c r="B35" s="1441"/>
      <c r="C35" s="1437"/>
      <c r="D35" s="1668"/>
      <c r="E35" s="1671"/>
      <c r="F35" s="1675"/>
      <c r="G35" s="1671"/>
      <c r="H35" s="115"/>
      <c r="I35" s="115"/>
      <c r="J35" s="1417"/>
    </row>
    <row r="36" spans="1:10" ht="15" customHeight="1">
      <c r="A36" s="1417"/>
      <c r="B36" s="1441" t="s">
        <v>20</v>
      </c>
      <c r="C36" s="1437"/>
      <c r="D36" s="1668">
        <v>2020</v>
      </c>
      <c r="E36" s="1671">
        <v>68</v>
      </c>
      <c r="F36" s="1675"/>
      <c r="G36" s="1671">
        <v>212</v>
      </c>
      <c r="H36" s="115"/>
      <c r="I36" s="115">
        <v>357</v>
      </c>
      <c r="J36" s="1417"/>
    </row>
    <row r="37" spans="1:10" ht="15" customHeight="1">
      <c r="A37" s="1417"/>
      <c r="B37" s="1441"/>
      <c r="C37" s="1437"/>
      <c r="D37" s="1668">
        <v>2021</v>
      </c>
      <c r="E37" s="1671">
        <v>91</v>
      </c>
      <c r="F37" s="1675"/>
      <c r="G37" s="1671">
        <v>214</v>
      </c>
      <c r="H37" s="1671"/>
      <c r="I37" s="1671">
        <v>425</v>
      </c>
      <c r="J37" s="1417"/>
    </row>
    <row r="38" spans="1:10" ht="15" customHeight="1">
      <c r="A38" s="1417"/>
      <c r="B38" s="1441"/>
      <c r="C38" s="1437"/>
      <c r="D38" s="1668">
        <v>2022</v>
      </c>
      <c r="E38" s="1671">
        <v>90</v>
      </c>
      <c r="F38" s="1675"/>
      <c r="G38" s="1671">
        <v>224</v>
      </c>
      <c r="H38" s="1671"/>
      <c r="I38" s="1671">
        <v>446</v>
      </c>
      <c r="J38" s="1417"/>
    </row>
    <row r="39" spans="1:10" ht="8.1" customHeight="1">
      <c r="A39" s="1417"/>
      <c r="B39" s="1441"/>
      <c r="C39" s="1437"/>
      <c r="D39" s="1668"/>
      <c r="E39" s="1671"/>
      <c r="F39" s="1675"/>
      <c r="G39" s="1671"/>
      <c r="H39" s="1671"/>
      <c r="I39" s="1671"/>
      <c r="J39" s="1417"/>
    </row>
    <row r="40" spans="1:10" ht="15" customHeight="1">
      <c r="A40" s="1417"/>
      <c r="B40" s="1441" t="s">
        <v>22</v>
      </c>
      <c r="C40" s="1437"/>
      <c r="D40" s="1668">
        <v>2020</v>
      </c>
      <c r="E40" s="1671">
        <v>634</v>
      </c>
      <c r="F40" s="1675"/>
      <c r="G40" s="1671">
        <v>395</v>
      </c>
      <c r="H40" s="1671"/>
      <c r="I40" s="1671">
        <v>775</v>
      </c>
      <c r="J40" s="1417"/>
    </row>
    <row r="41" spans="1:10" ht="15" customHeight="1">
      <c r="A41" s="1417"/>
      <c r="B41" s="1441"/>
      <c r="C41" s="1437"/>
      <c r="D41" s="1668">
        <v>2021</v>
      </c>
      <c r="E41" s="1671">
        <v>544</v>
      </c>
      <c r="F41" s="1675"/>
      <c r="G41" s="1671">
        <v>349</v>
      </c>
      <c r="H41" s="115"/>
      <c r="I41" s="115">
        <v>786</v>
      </c>
      <c r="J41" s="1417"/>
    </row>
    <row r="42" spans="1:10" ht="15" customHeight="1">
      <c r="A42" s="1417"/>
      <c r="B42" s="1441"/>
      <c r="C42" s="1437"/>
      <c r="D42" s="1668">
        <v>2022</v>
      </c>
      <c r="E42" s="1671">
        <v>581</v>
      </c>
      <c r="F42" s="1675"/>
      <c r="G42" s="1671">
        <v>262</v>
      </c>
      <c r="H42" s="115"/>
      <c r="I42" s="115">
        <v>868</v>
      </c>
      <c r="J42" s="1417"/>
    </row>
    <row r="43" spans="1:10" ht="8.1" customHeight="1">
      <c r="A43" s="1417"/>
      <c r="B43" s="1441"/>
      <c r="C43" s="1437"/>
      <c r="D43" s="1668"/>
      <c r="E43" s="1671"/>
      <c r="F43" s="1675"/>
      <c r="G43" s="1671"/>
      <c r="H43" s="115"/>
      <c r="I43" s="115"/>
      <c r="J43" s="1417"/>
    </row>
    <row r="44" spans="1:10" ht="15" customHeight="1">
      <c r="A44" s="1417"/>
      <c r="B44" s="1441" t="s">
        <v>23</v>
      </c>
      <c r="C44" s="1437"/>
      <c r="D44" s="1668">
        <v>2020</v>
      </c>
      <c r="E44" s="1671">
        <v>33</v>
      </c>
      <c r="F44" s="1675"/>
      <c r="G44" s="1671">
        <v>75</v>
      </c>
      <c r="H44" s="115"/>
      <c r="I44" s="115">
        <v>48</v>
      </c>
      <c r="J44" s="1417"/>
    </row>
    <row r="45" spans="1:10" ht="15" customHeight="1">
      <c r="A45" s="1417"/>
      <c r="B45" s="1441"/>
      <c r="C45" s="1437"/>
      <c r="D45" s="1668">
        <v>2021</v>
      </c>
      <c r="E45" s="1671">
        <v>34</v>
      </c>
      <c r="F45" s="1675"/>
      <c r="G45" s="1671">
        <v>77</v>
      </c>
      <c r="H45" s="1671"/>
      <c r="I45" s="1671">
        <v>71</v>
      </c>
      <c r="J45" s="1417"/>
    </row>
    <row r="46" spans="1:10" ht="15" customHeight="1">
      <c r="A46" s="1417"/>
      <c r="B46" s="1441"/>
      <c r="C46" s="1437"/>
      <c r="D46" s="1668">
        <v>2022</v>
      </c>
      <c r="E46" s="1671">
        <v>37</v>
      </c>
      <c r="F46" s="1675"/>
      <c r="G46" s="1671">
        <v>45</v>
      </c>
      <c r="H46" s="1671"/>
      <c r="I46" s="1671">
        <v>58</v>
      </c>
      <c r="J46" s="1417"/>
    </row>
    <row r="47" spans="1:10" ht="8.1" customHeight="1">
      <c r="A47" s="1417"/>
      <c r="B47" s="1441"/>
      <c r="C47" s="1437"/>
      <c r="D47" s="1668"/>
      <c r="E47" s="1671"/>
      <c r="F47" s="1675"/>
      <c r="G47" s="1671"/>
      <c r="H47" s="1671"/>
      <c r="I47" s="1671"/>
      <c r="J47" s="1417"/>
    </row>
    <row r="48" spans="1:10" ht="15" customHeight="1">
      <c r="A48" s="1417"/>
      <c r="B48" s="1441" t="s">
        <v>21</v>
      </c>
      <c r="C48" s="1437"/>
      <c r="D48" s="1668">
        <v>2020</v>
      </c>
      <c r="E48" s="1671">
        <v>43</v>
      </c>
      <c r="F48" s="1675"/>
      <c r="G48" s="1671">
        <v>120</v>
      </c>
      <c r="H48" s="1671"/>
      <c r="I48" s="1671">
        <v>495</v>
      </c>
      <c r="J48" s="1417"/>
    </row>
    <row r="49" spans="1:10" ht="15" customHeight="1">
      <c r="A49" s="1417"/>
      <c r="B49" s="1441"/>
      <c r="C49" s="1437"/>
      <c r="D49" s="1668">
        <v>2021</v>
      </c>
      <c r="E49" s="1671">
        <v>50</v>
      </c>
      <c r="F49" s="1675"/>
      <c r="G49" s="1671">
        <v>175</v>
      </c>
      <c r="H49" s="115"/>
      <c r="I49" s="115">
        <v>365</v>
      </c>
      <c r="J49" s="1417"/>
    </row>
    <row r="50" spans="1:10" ht="15" customHeight="1">
      <c r="A50" s="1417"/>
      <c r="B50" s="1441"/>
      <c r="C50" s="1437"/>
      <c r="D50" s="1668">
        <v>2022</v>
      </c>
      <c r="E50" s="1671">
        <v>64</v>
      </c>
      <c r="F50" s="1675"/>
      <c r="G50" s="1671">
        <v>165</v>
      </c>
      <c r="H50" s="115"/>
      <c r="I50" s="115">
        <v>417</v>
      </c>
      <c r="J50" s="1417"/>
    </row>
    <row r="51" spans="1:10" ht="8.1" customHeight="1">
      <c r="A51" s="1417"/>
      <c r="B51" s="1441"/>
      <c r="C51" s="1437"/>
      <c r="D51" s="1668"/>
      <c r="E51" s="1671"/>
      <c r="F51" s="1675"/>
      <c r="G51" s="1671"/>
      <c r="H51" s="115"/>
      <c r="I51" s="115"/>
      <c r="J51" s="1417"/>
    </row>
    <row r="52" spans="1:10" ht="15" customHeight="1">
      <c r="A52" s="1417"/>
      <c r="B52" s="1441" t="s">
        <v>53</v>
      </c>
      <c r="C52" s="1437"/>
      <c r="D52" s="1668">
        <v>2020</v>
      </c>
      <c r="E52" s="1671" t="s">
        <v>31</v>
      </c>
      <c r="F52" s="1675"/>
      <c r="G52" s="1671">
        <v>1292</v>
      </c>
      <c r="H52" s="115"/>
      <c r="I52" s="115">
        <v>637</v>
      </c>
      <c r="J52" s="1417"/>
    </row>
    <row r="53" spans="1:10" ht="15" customHeight="1">
      <c r="A53" s="1417"/>
      <c r="B53" s="1441"/>
      <c r="C53" s="1437"/>
      <c r="D53" s="1668">
        <v>2021</v>
      </c>
      <c r="E53" s="1671" t="s">
        <v>31</v>
      </c>
      <c r="F53" s="1675"/>
      <c r="G53" s="1671">
        <v>1342</v>
      </c>
      <c r="H53" s="1671"/>
      <c r="I53" s="1671">
        <v>738</v>
      </c>
      <c r="J53" s="1417"/>
    </row>
    <row r="54" spans="1:10" ht="15" customHeight="1">
      <c r="A54" s="1417"/>
      <c r="B54" s="1441"/>
      <c r="C54" s="1437"/>
      <c r="D54" s="1668">
        <v>2022</v>
      </c>
      <c r="E54" s="1671" t="s">
        <v>31</v>
      </c>
      <c r="F54" s="1675"/>
      <c r="G54" s="1671">
        <v>1240</v>
      </c>
      <c r="H54" s="1671"/>
      <c r="I54" s="1671">
        <v>769</v>
      </c>
      <c r="J54" s="1417"/>
    </row>
    <row r="55" spans="1:10" ht="8.1" customHeight="1">
      <c r="A55" s="1417"/>
      <c r="B55" s="1441"/>
      <c r="C55" s="1437"/>
      <c r="D55" s="1668"/>
      <c r="E55" s="1671"/>
      <c r="F55" s="1675"/>
      <c r="G55" s="1671"/>
      <c r="H55" s="1671"/>
      <c r="I55" s="1671"/>
      <c r="J55" s="1417"/>
    </row>
    <row r="56" spans="1:10" ht="15" customHeight="1">
      <c r="A56" s="1417"/>
      <c r="B56" s="1441" t="s">
        <v>27</v>
      </c>
      <c r="C56" s="1437"/>
      <c r="D56" s="1668">
        <v>2020</v>
      </c>
      <c r="E56" s="1671" t="s">
        <v>31</v>
      </c>
      <c r="F56" s="1675"/>
      <c r="G56" s="1671">
        <v>939</v>
      </c>
      <c r="H56" s="1671"/>
      <c r="I56" s="1671">
        <v>411</v>
      </c>
      <c r="J56" s="1417"/>
    </row>
    <row r="57" spans="1:10" ht="15" customHeight="1">
      <c r="A57" s="1417"/>
      <c r="B57" s="1441"/>
      <c r="C57" s="1437"/>
      <c r="D57" s="1668">
        <v>2021</v>
      </c>
      <c r="E57" s="1671">
        <v>26</v>
      </c>
      <c r="F57" s="1675"/>
      <c r="G57" s="1671">
        <v>934</v>
      </c>
      <c r="H57" s="115"/>
      <c r="I57" s="115">
        <v>409</v>
      </c>
      <c r="J57" s="1417"/>
    </row>
    <row r="58" spans="1:10" ht="15" customHeight="1">
      <c r="A58" s="1417"/>
      <c r="B58" s="1441"/>
      <c r="C58" s="1437"/>
      <c r="D58" s="1668">
        <v>2022</v>
      </c>
      <c r="E58" s="1671">
        <v>24</v>
      </c>
      <c r="F58" s="1675"/>
      <c r="G58" s="1671">
        <v>766</v>
      </c>
      <c r="H58" s="115"/>
      <c r="I58" s="115">
        <v>378</v>
      </c>
      <c r="J58" s="1417"/>
    </row>
    <row r="59" spans="1:10" ht="8.1" customHeight="1">
      <c r="A59" s="1417"/>
      <c r="B59" s="1441"/>
      <c r="C59" s="1437"/>
      <c r="D59" s="1668"/>
      <c r="E59" s="1671"/>
      <c r="F59" s="1675"/>
      <c r="G59" s="1671"/>
      <c r="H59" s="115"/>
      <c r="I59" s="115"/>
      <c r="J59" s="1417"/>
    </row>
    <row r="60" spans="1:10" ht="15" customHeight="1">
      <c r="A60" s="1417"/>
      <c r="B60" s="1441" t="s">
        <v>54</v>
      </c>
      <c r="C60" s="1437"/>
      <c r="D60" s="1668">
        <v>2020</v>
      </c>
      <c r="E60" s="1671" t="s">
        <v>31</v>
      </c>
      <c r="F60" s="1675"/>
      <c r="G60" s="1671">
        <v>2687</v>
      </c>
      <c r="H60" s="115"/>
      <c r="I60" s="115">
        <v>3065</v>
      </c>
      <c r="J60" s="1417"/>
    </row>
    <row r="61" spans="1:10" ht="15" customHeight="1">
      <c r="A61" s="1417"/>
      <c r="B61" s="1441"/>
      <c r="C61" s="1437"/>
      <c r="D61" s="1668">
        <v>2021</v>
      </c>
      <c r="E61" s="1671" t="s">
        <v>31</v>
      </c>
      <c r="F61" s="1671"/>
      <c r="G61" s="1671">
        <v>2762</v>
      </c>
      <c r="H61" s="1671"/>
      <c r="I61" s="1675">
        <v>2936</v>
      </c>
      <c r="J61" s="1417"/>
    </row>
    <row r="62" spans="1:10" ht="15" customHeight="1">
      <c r="A62" s="1417"/>
      <c r="B62" s="1441"/>
      <c r="C62" s="1437"/>
      <c r="D62" s="1668">
        <v>2022</v>
      </c>
      <c r="E62" s="1671" t="s">
        <v>31</v>
      </c>
      <c r="F62" s="1671"/>
      <c r="G62" s="1671">
        <v>2838</v>
      </c>
      <c r="H62" s="1671"/>
      <c r="I62" s="1675">
        <v>2911</v>
      </c>
      <c r="J62" s="1417"/>
    </row>
    <row r="63" spans="1:10" ht="8.1" customHeight="1">
      <c r="A63" s="1417"/>
      <c r="B63" s="1441"/>
      <c r="C63" s="1437"/>
      <c r="D63" s="1668"/>
      <c r="E63" s="1671"/>
      <c r="F63" s="1671"/>
      <c r="G63" s="1671"/>
      <c r="H63" s="1671"/>
      <c r="I63" s="1675"/>
      <c r="J63" s="1417"/>
    </row>
    <row r="64" spans="1:10" ht="15" customHeight="1">
      <c r="A64" s="1417"/>
      <c r="B64" s="1426" t="s">
        <v>25</v>
      </c>
      <c r="C64" s="1441"/>
      <c r="D64" s="1668">
        <v>2020</v>
      </c>
      <c r="E64" s="1671" t="s">
        <v>31</v>
      </c>
      <c r="F64" s="1671"/>
      <c r="G64" s="1671">
        <v>62</v>
      </c>
      <c r="H64" s="1671"/>
      <c r="I64" s="1675">
        <v>543</v>
      </c>
      <c r="J64" s="1457"/>
    </row>
    <row r="65" spans="1:10" ht="15" customHeight="1">
      <c r="A65" s="1417"/>
      <c r="B65" s="1426"/>
      <c r="C65" s="1441"/>
      <c r="D65" s="1668">
        <v>2021</v>
      </c>
      <c r="E65" s="1671">
        <v>76</v>
      </c>
      <c r="F65" s="1675"/>
      <c r="G65" s="1671">
        <v>77</v>
      </c>
      <c r="H65" s="115"/>
      <c r="I65" s="115">
        <v>487</v>
      </c>
      <c r="J65" s="1457"/>
    </row>
    <row r="66" spans="1:10" ht="15" customHeight="1">
      <c r="A66" s="1417"/>
      <c r="B66" s="1426"/>
      <c r="C66" s="1441"/>
      <c r="D66" s="1668">
        <v>2022</v>
      </c>
      <c r="E66" s="1671">
        <v>89</v>
      </c>
      <c r="F66" s="1675"/>
      <c r="G66" s="1671">
        <v>69</v>
      </c>
      <c r="H66" s="115"/>
      <c r="I66" s="115">
        <v>614</v>
      </c>
      <c r="J66" s="1457"/>
    </row>
    <row r="67" spans="1:10" ht="8.1" customHeight="1">
      <c r="A67" s="1417"/>
      <c r="B67" s="1426"/>
      <c r="C67" s="1441"/>
      <c r="D67" s="1668"/>
      <c r="E67" s="1671"/>
      <c r="F67" s="1675"/>
      <c r="G67" s="1671"/>
      <c r="H67" s="115"/>
      <c r="I67" s="115"/>
      <c r="J67" s="1457"/>
    </row>
    <row r="68" spans="1:10" ht="15" customHeight="1">
      <c r="A68" s="1417"/>
      <c r="B68" s="1441" t="s">
        <v>28</v>
      </c>
      <c r="C68" s="1437"/>
      <c r="D68" s="1668">
        <v>2020</v>
      </c>
      <c r="E68" s="1671" t="s">
        <v>31</v>
      </c>
      <c r="F68" s="1675"/>
      <c r="G68" s="1671">
        <v>2431</v>
      </c>
      <c r="H68" s="115"/>
      <c r="I68" s="1671">
        <v>508</v>
      </c>
      <c r="J68" s="1417"/>
    </row>
    <row r="69" spans="1:10" ht="15" customHeight="1">
      <c r="A69" s="1417"/>
      <c r="B69" s="1441"/>
      <c r="C69" s="1437"/>
      <c r="D69" s="1668">
        <v>2021</v>
      </c>
      <c r="E69" s="1671" t="s">
        <v>31</v>
      </c>
      <c r="F69" s="1671"/>
      <c r="G69" s="1671">
        <v>2685</v>
      </c>
      <c r="H69" s="1671"/>
      <c r="I69" s="1675">
        <v>651</v>
      </c>
      <c r="J69" s="1417"/>
    </row>
    <row r="70" spans="1:10" ht="15" customHeight="1">
      <c r="A70" s="1417"/>
      <c r="B70" s="1441"/>
      <c r="C70" s="1437"/>
      <c r="D70" s="1668">
        <v>2022</v>
      </c>
      <c r="E70" s="1671" t="s">
        <v>31</v>
      </c>
      <c r="F70" s="1671"/>
      <c r="G70" s="1671">
        <v>2512</v>
      </c>
      <c r="H70" s="1671"/>
      <c r="I70" s="1675">
        <v>683</v>
      </c>
      <c r="J70" s="1417"/>
    </row>
    <row r="71" spans="1:10" ht="8.1" customHeight="1">
      <c r="A71" s="1417"/>
      <c r="B71" s="1441"/>
      <c r="C71" s="1437"/>
      <c r="D71" s="1668"/>
      <c r="E71" s="1671"/>
      <c r="F71" s="1671"/>
      <c r="G71" s="1671"/>
      <c r="H71" s="1671"/>
      <c r="I71" s="1675"/>
      <c r="J71" s="1417"/>
    </row>
    <row r="72" spans="1:10" ht="15" customHeight="1">
      <c r="A72" s="1417"/>
      <c r="B72" s="1426" t="s">
        <v>29</v>
      </c>
      <c r="C72" s="1441"/>
      <c r="D72" s="1668">
        <v>2020</v>
      </c>
      <c r="E72" s="1671" t="s">
        <v>31</v>
      </c>
      <c r="F72" s="1671"/>
      <c r="G72" s="1671">
        <v>10</v>
      </c>
      <c r="H72" s="1671"/>
      <c r="I72" s="1675">
        <v>24</v>
      </c>
      <c r="J72" s="1457"/>
    </row>
    <row r="73" spans="1:10" ht="15" customHeight="1">
      <c r="A73" s="1417"/>
      <c r="B73" s="1426"/>
      <c r="C73" s="1441"/>
      <c r="D73" s="1668">
        <v>2021</v>
      </c>
      <c r="E73" s="1671" t="s">
        <v>31</v>
      </c>
      <c r="F73" s="1804"/>
      <c r="G73" s="1671">
        <v>7</v>
      </c>
      <c r="H73" s="1442"/>
      <c r="I73" s="1442">
        <v>18</v>
      </c>
      <c r="J73" s="1457"/>
    </row>
    <row r="74" spans="1:10" ht="15" customHeight="1">
      <c r="A74" s="1417"/>
      <c r="B74" s="1426"/>
      <c r="C74" s="1441"/>
      <c r="D74" s="1668">
        <v>2022</v>
      </c>
      <c r="E74" s="1671" t="s">
        <v>31</v>
      </c>
      <c r="F74" s="1804"/>
      <c r="G74" s="1671">
        <v>8</v>
      </c>
      <c r="H74" s="1442"/>
      <c r="I74" s="1442">
        <v>22</v>
      </c>
      <c r="J74" s="1457"/>
    </row>
    <row r="75" spans="1:10" ht="8.1" customHeight="1">
      <c r="A75" s="1417"/>
      <c r="B75" s="1426"/>
      <c r="C75" s="1441"/>
      <c r="D75" s="1668"/>
      <c r="E75" s="1671"/>
      <c r="F75" s="1804"/>
      <c r="G75" s="1671"/>
      <c r="H75" s="1442"/>
      <c r="I75" s="1442"/>
      <c r="J75" s="1457"/>
    </row>
    <row r="76" spans="1:10" ht="15" customHeight="1">
      <c r="A76" s="1417"/>
      <c r="B76" s="1441" t="s">
        <v>30</v>
      </c>
      <c r="C76" s="1437"/>
      <c r="D76" s="1668">
        <v>2020</v>
      </c>
      <c r="E76" s="1671" t="s">
        <v>31</v>
      </c>
      <c r="F76" s="1804"/>
      <c r="G76" s="1671" t="s">
        <v>31</v>
      </c>
      <c r="H76" s="1804"/>
      <c r="I76" s="1442">
        <v>100</v>
      </c>
      <c r="J76" s="1417"/>
    </row>
    <row r="77" spans="1:10" ht="15" customHeight="1">
      <c r="A77" s="1417"/>
      <c r="B77" s="1441"/>
      <c r="C77" s="1437"/>
      <c r="D77" s="1668">
        <v>2021</v>
      </c>
      <c r="E77" s="1671" t="s">
        <v>31</v>
      </c>
      <c r="F77" s="1804"/>
      <c r="G77" s="1671" t="s">
        <v>31</v>
      </c>
      <c r="H77" s="1804"/>
      <c r="I77" s="1804">
        <v>84</v>
      </c>
      <c r="J77" s="1417"/>
    </row>
    <row r="78" spans="1:10" ht="15" customHeight="1">
      <c r="A78" s="1417"/>
      <c r="B78" s="1441"/>
      <c r="C78" s="1437"/>
      <c r="D78" s="1668">
        <v>2022</v>
      </c>
      <c r="E78" s="1671" t="s">
        <v>31</v>
      </c>
      <c r="F78" s="1804"/>
      <c r="G78" s="1671" t="s">
        <v>31</v>
      </c>
      <c r="H78" s="1804"/>
      <c r="I78" s="1804">
        <v>42</v>
      </c>
      <c r="J78" s="1417"/>
    </row>
    <row r="79" spans="1:10" ht="8.1" customHeight="1" thickBot="1">
      <c r="A79" s="1444"/>
      <c r="B79" s="1444"/>
      <c r="C79" s="1445"/>
      <c r="D79" s="1458"/>
      <c r="E79" s="1458"/>
      <c r="F79" s="1444"/>
      <c r="G79" s="1445"/>
      <c r="H79" s="1445"/>
      <c r="I79" s="1445"/>
      <c r="J79" s="1444"/>
    </row>
    <row r="80" spans="1:10" s="1460" customFormat="1" ht="15" customHeight="1">
      <c r="A80" s="1459"/>
      <c r="D80" s="1461"/>
      <c r="E80" s="1462"/>
      <c r="J80" s="1447" t="s">
        <v>32</v>
      </c>
    </row>
    <row r="81" spans="1:10" s="1460" customFormat="1" ht="12" customHeight="1">
      <c r="A81" s="1463"/>
      <c r="D81" s="1461"/>
      <c r="E81" s="1464"/>
      <c r="G81" s="1463"/>
      <c r="H81" s="1463"/>
      <c r="I81" s="1463"/>
      <c r="J81" s="1448" t="s">
        <v>33</v>
      </c>
    </row>
    <row r="82" spans="1:10" s="1460" customFormat="1" ht="12" customHeight="1">
      <c r="A82" s="1463"/>
      <c r="B82" s="1465" t="s">
        <v>1277</v>
      </c>
      <c r="D82" s="1461"/>
      <c r="E82" s="1464"/>
      <c r="G82" s="1463"/>
      <c r="H82" s="1463"/>
      <c r="I82" s="1463"/>
      <c r="J82" s="1466"/>
    </row>
    <row r="83" spans="1:10" ht="14.25" customHeight="1">
      <c r="B83" s="1459" t="s">
        <v>152</v>
      </c>
    </row>
    <row r="84" spans="1:10" ht="14.25" customHeight="1">
      <c r="B84" s="1467" t="s">
        <v>1283</v>
      </c>
    </row>
  </sheetData>
  <printOptions horizontalCentered="1"/>
  <pageMargins left="0.19685039370078741" right="0.19685039370078741" top="0.3543307086614173" bottom="0.31496062992125984" header="0.11811023622047244" footer="0.19685039370078741"/>
  <pageSetup paperSize="9" scale="67" orientation="portrait" r:id="rId1"/>
  <headerFooter scaleWithDoc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</sheetPr>
  <dimension ref="A1:J82"/>
  <sheetViews>
    <sheetView showGridLines="0" tabSelected="1" view="pageBreakPreview" topLeftCell="A7" zoomScaleNormal="100" zoomScaleSheetLayoutView="100" workbookViewId="0">
      <selection activeCell="O48" sqref="O48"/>
    </sheetView>
  </sheetViews>
  <sheetFormatPr defaultColWidth="8.42578125" defaultRowHeight="16.5"/>
  <cols>
    <col min="1" max="1" width="0.85546875" style="1468" customWidth="1"/>
    <col min="2" max="2" width="12.42578125" style="1468" customWidth="1"/>
    <col min="3" max="3" width="17.140625" style="1468" customWidth="1"/>
    <col min="4" max="4" width="11.5703125" style="1468" customWidth="1"/>
    <col min="5" max="5" width="0.5703125" style="1468" customWidth="1"/>
    <col min="6" max="6" width="10.7109375" style="1468" customWidth="1"/>
    <col min="7" max="7" width="20.5703125" style="1468" customWidth="1"/>
    <col min="8" max="8" width="19.140625" style="1469" customWidth="1"/>
    <col min="9" max="9" width="20.140625" style="1469" customWidth="1"/>
    <col min="10" max="10" width="0.85546875" style="1468" customWidth="1"/>
    <col min="11" max="16384" width="8.42578125" style="1468"/>
  </cols>
  <sheetData>
    <row r="1" spans="1:10" ht="15" customHeight="1">
      <c r="J1" s="1470"/>
    </row>
    <row r="2" spans="1:10" ht="17.25" customHeight="1">
      <c r="B2" s="1471" t="s">
        <v>129</v>
      </c>
      <c r="C2" s="1472" t="s">
        <v>1278</v>
      </c>
      <c r="D2" s="1473"/>
      <c r="E2" s="1473"/>
      <c r="F2" s="1473"/>
      <c r="G2" s="1473"/>
      <c r="H2" s="1471"/>
      <c r="I2" s="1471"/>
      <c r="J2" s="1473"/>
    </row>
    <row r="3" spans="1:10" ht="17.25" customHeight="1">
      <c r="B3" s="1471"/>
      <c r="C3" s="1472" t="s">
        <v>1279</v>
      </c>
      <c r="D3" s="1473"/>
      <c r="E3" s="1473"/>
      <c r="F3" s="1473"/>
      <c r="G3" s="1473"/>
      <c r="H3" s="1471"/>
      <c r="I3" s="1471"/>
      <c r="J3" s="1473"/>
    </row>
    <row r="4" spans="1:10" ht="17.25" customHeight="1">
      <c r="B4" s="1474" t="s">
        <v>130</v>
      </c>
      <c r="C4" s="1475" t="s">
        <v>153</v>
      </c>
      <c r="D4" s="1473"/>
      <c r="E4" s="1473"/>
      <c r="F4" s="1473"/>
      <c r="G4" s="1473"/>
      <c r="H4" s="1471"/>
      <c r="I4" s="1471"/>
      <c r="J4" s="1473"/>
    </row>
    <row r="5" spans="1:10" ht="17.25" customHeight="1">
      <c r="A5" s="1475"/>
      <c r="C5" s="1476" t="s">
        <v>1280</v>
      </c>
      <c r="D5" s="1473"/>
      <c r="E5" s="1473"/>
      <c r="F5" s="1473"/>
      <c r="G5" s="1473"/>
      <c r="H5" s="1471"/>
      <c r="I5" s="1471"/>
      <c r="J5" s="1473"/>
    </row>
    <row r="6" spans="1:10" ht="9.9499999999999993" customHeight="1" thickBot="1">
      <c r="A6" s="1477"/>
    </row>
    <row r="7" spans="1:10" ht="8.1" customHeight="1" thickTop="1">
      <c r="A7" s="1478"/>
      <c r="B7" s="1479"/>
      <c r="C7" s="1478"/>
      <c r="D7" s="1478"/>
      <c r="E7" s="1478"/>
      <c r="F7" s="1480"/>
      <c r="G7" s="1480"/>
      <c r="H7" s="1481"/>
      <c r="I7" s="1481"/>
      <c r="J7" s="1479" t="s">
        <v>57</v>
      </c>
    </row>
    <row r="8" spans="1:10" ht="15.95" customHeight="1">
      <c r="A8" s="1482"/>
      <c r="B8" s="1483" t="s">
        <v>58</v>
      </c>
      <c r="C8" s="1482"/>
      <c r="D8" s="1484" t="s">
        <v>3</v>
      </c>
      <c r="E8" s="1482"/>
      <c r="F8" s="1485" t="s">
        <v>4</v>
      </c>
      <c r="G8" s="1486" t="s">
        <v>154</v>
      </c>
      <c r="H8" s="1487" t="s">
        <v>131</v>
      </c>
      <c r="I8" s="1486" t="s">
        <v>132</v>
      </c>
      <c r="J8" s="1488"/>
    </row>
    <row r="9" spans="1:10" ht="15.95" customHeight="1">
      <c r="A9" s="1482"/>
      <c r="B9" s="1489" t="s">
        <v>60</v>
      </c>
      <c r="C9" s="1482"/>
      <c r="D9" s="1490" t="s">
        <v>8</v>
      </c>
      <c r="E9" s="1482"/>
      <c r="F9" s="1491" t="s">
        <v>9</v>
      </c>
      <c r="G9" s="1485" t="s">
        <v>47</v>
      </c>
      <c r="H9" s="1484" t="s">
        <v>135</v>
      </c>
      <c r="I9" s="1485" t="s">
        <v>136</v>
      </c>
      <c r="J9" s="1488"/>
    </row>
    <row r="10" spans="1:10" ht="15.95" customHeight="1">
      <c r="A10" s="1482"/>
      <c r="B10" s="1482"/>
      <c r="C10" s="1482"/>
      <c r="D10" s="1482"/>
      <c r="E10" s="1482"/>
      <c r="F10" s="1482"/>
      <c r="G10" s="1491" t="s">
        <v>155</v>
      </c>
      <c r="H10" s="1490" t="s">
        <v>137</v>
      </c>
      <c r="I10" s="1491" t="s">
        <v>138</v>
      </c>
    </row>
    <row r="11" spans="1:10" ht="15.95" customHeight="1">
      <c r="A11" s="1482"/>
      <c r="B11" s="1482"/>
      <c r="C11" s="1482"/>
      <c r="D11" s="1482"/>
      <c r="E11" s="1482"/>
      <c r="F11" s="1482"/>
      <c r="G11" s="1491" t="s">
        <v>50</v>
      </c>
      <c r="H11" s="1490" t="s">
        <v>139</v>
      </c>
      <c r="I11" s="1491" t="s">
        <v>140</v>
      </c>
    </row>
    <row r="12" spans="1:10" ht="15.95" customHeight="1">
      <c r="A12" s="1482"/>
      <c r="B12" s="1482"/>
      <c r="C12" s="1482"/>
      <c r="D12" s="1482"/>
      <c r="E12" s="1482"/>
      <c r="F12" s="1482"/>
      <c r="G12" s="1491" t="s">
        <v>51</v>
      </c>
      <c r="H12" s="1490" t="s">
        <v>141</v>
      </c>
      <c r="I12" s="1491"/>
    </row>
    <row r="13" spans="1:10" ht="8.1" customHeight="1">
      <c r="A13" s="1492"/>
      <c r="B13" s="1493"/>
      <c r="C13" s="1493"/>
      <c r="D13" s="1493"/>
      <c r="E13" s="1493"/>
      <c r="F13" s="1494"/>
      <c r="G13" s="1492"/>
      <c r="H13" s="1494"/>
      <c r="I13" s="1494"/>
      <c r="J13" s="1495" t="s">
        <v>57</v>
      </c>
    </row>
    <row r="14" spans="1:10" ht="8.1" customHeight="1">
      <c r="A14" s="1482"/>
      <c r="B14" s="1496"/>
      <c r="C14" s="1496"/>
      <c r="D14" s="1496"/>
      <c r="E14" s="1496"/>
      <c r="F14" s="1497"/>
      <c r="G14" s="1482"/>
      <c r="H14" s="1497"/>
      <c r="I14" s="1497"/>
      <c r="J14" s="1498"/>
    </row>
    <row r="15" spans="1:10" ht="15" customHeight="1">
      <c r="A15" s="1482"/>
      <c r="B15" s="1483" t="s">
        <v>65</v>
      </c>
      <c r="C15" s="1482"/>
      <c r="D15" s="1676">
        <v>2021</v>
      </c>
      <c r="E15" s="1482"/>
      <c r="F15" s="1499">
        <f t="shared" ref="F15:I16" si="0">SUM(F19,F45,F49,F53)</f>
        <v>382156</v>
      </c>
      <c r="G15" s="1499">
        <f t="shared" si="0"/>
        <v>343538</v>
      </c>
      <c r="H15" s="1499">
        <f t="shared" si="0"/>
        <v>7607</v>
      </c>
      <c r="I15" s="1499">
        <f t="shared" si="0"/>
        <v>7682</v>
      </c>
    </row>
    <row r="16" spans="1:10" ht="14.1" customHeight="1">
      <c r="A16" s="1482"/>
      <c r="B16" s="1489" t="s">
        <v>9</v>
      </c>
      <c r="C16" s="1482"/>
      <c r="D16" s="1676">
        <v>2022</v>
      </c>
      <c r="E16" s="1500"/>
      <c r="F16" s="1499">
        <f t="shared" si="0"/>
        <v>373974</v>
      </c>
      <c r="G16" s="1499">
        <f t="shared" si="0"/>
        <v>334526</v>
      </c>
      <c r="H16" s="1499">
        <f t="shared" si="0"/>
        <v>8175</v>
      </c>
      <c r="I16" s="1499">
        <f t="shared" si="0"/>
        <v>7715</v>
      </c>
    </row>
    <row r="17" spans="1:10" ht="14.1" customHeight="1">
      <c r="A17" s="1482"/>
      <c r="B17" s="1489"/>
      <c r="C17" s="1482"/>
      <c r="D17" s="1677"/>
      <c r="E17" s="1500"/>
      <c r="F17" s="1501"/>
      <c r="G17" s="1501"/>
      <c r="H17" s="1501"/>
      <c r="I17" s="1501"/>
    </row>
    <row r="18" spans="1:10" ht="9.75" customHeight="1">
      <c r="A18" s="1482"/>
      <c r="B18" s="1489"/>
      <c r="C18" s="1482"/>
      <c r="D18" s="119"/>
      <c r="E18" s="1500"/>
      <c r="F18" s="1501"/>
      <c r="G18" s="1501"/>
      <c r="H18" s="1501"/>
      <c r="I18" s="1501"/>
    </row>
    <row r="19" spans="1:10" ht="15.95" customHeight="1">
      <c r="A19" s="1482"/>
      <c r="B19" s="1867" t="s">
        <v>156</v>
      </c>
      <c r="C19" s="1867"/>
      <c r="D19" s="1677">
        <v>2021</v>
      </c>
      <c r="E19" s="1482"/>
      <c r="F19" s="1502">
        <f>SUM(G19,H19,I19,'6.9 (2)'!F19,'6.9 (2)'!G19,'6.9 (2)'!H19)</f>
        <v>211334</v>
      </c>
      <c r="G19" s="1502">
        <f t="shared" ref="G19:I20" si="1">SUM(G23,G27,G32,G37,G41)</f>
        <v>186656</v>
      </c>
      <c r="H19" s="1502">
        <f t="shared" si="1"/>
        <v>6841</v>
      </c>
      <c r="I19" s="1502">
        <f t="shared" si="1"/>
        <v>4822</v>
      </c>
    </row>
    <row r="20" spans="1:10" s="1504" customFormat="1" ht="15.95" customHeight="1">
      <c r="A20" s="1500"/>
      <c r="B20" s="1868" t="s">
        <v>157</v>
      </c>
      <c r="C20" s="1868"/>
      <c r="D20" s="1677">
        <v>2022</v>
      </c>
      <c r="E20" s="1500"/>
      <c r="F20" s="1502">
        <f>SUM(G20,H20,I20,'6.9 (2)'!F20,'6.9 (2)'!G20,'6.9 (2)'!H20)</f>
        <v>213624</v>
      </c>
      <c r="G20" s="1502">
        <f t="shared" si="1"/>
        <v>187557</v>
      </c>
      <c r="H20" s="1502">
        <f t="shared" si="1"/>
        <v>7499</v>
      </c>
      <c r="I20" s="1502">
        <f t="shared" si="1"/>
        <v>5058</v>
      </c>
    </row>
    <row r="21" spans="1:10" s="1504" customFormat="1" ht="15.95" customHeight="1">
      <c r="A21" s="1500"/>
      <c r="B21" s="1505"/>
      <c r="C21" s="1505"/>
      <c r="D21" s="1677"/>
      <c r="E21" s="1500"/>
      <c r="F21" s="1502"/>
      <c r="G21" s="1503"/>
      <c r="H21" s="1503"/>
      <c r="I21" s="1503"/>
    </row>
    <row r="22" spans="1:10" ht="9.75" customHeight="1">
      <c r="A22" s="1482"/>
      <c r="B22" s="1489"/>
      <c r="C22" s="1482"/>
      <c r="D22" s="119"/>
      <c r="E22" s="1500"/>
      <c r="F22" s="1502"/>
      <c r="G22" s="1503"/>
      <c r="H22" s="1503"/>
      <c r="I22" s="1503"/>
    </row>
    <row r="23" spans="1:10" ht="15.95" customHeight="1">
      <c r="A23" s="1482"/>
      <c r="B23" s="1506" t="s">
        <v>71</v>
      </c>
      <c r="C23" s="1482"/>
      <c r="D23" s="1677">
        <v>2021</v>
      </c>
      <c r="E23" s="1482"/>
      <c r="F23" s="1502">
        <f>SUM(G23,H23,I23,'6.9 (2)'!F23,'6.9 (2)'!G23,'6.9 (2)'!H23)</f>
        <v>9696</v>
      </c>
      <c r="G23" s="95">
        <v>7885</v>
      </c>
      <c r="H23" s="95">
        <v>930</v>
      </c>
      <c r="I23" s="95">
        <v>92</v>
      </c>
      <c r="J23" s="1473"/>
    </row>
    <row r="24" spans="1:10" s="1504" customFormat="1" ht="15.95" customHeight="1">
      <c r="A24" s="1500"/>
      <c r="B24" s="1506" t="s">
        <v>158</v>
      </c>
      <c r="C24" s="1500"/>
      <c r="D24" s="1677">
        <v>2022</v>
      </c>
      <c r="E24" s="1482"/>
      <c r="F24" s="1502">
        <f>SUM(G24,H24,I24,'6.9 (2)'!F24,'6.9 (2)'!G24,'6.9 (2)'!H24)</f>
        <v>10109</v>
      </c>
      <c r="G24" s="95">
        <v>8310</v>
      </c>
      <c r="H24" s="95">
        <v>983</v>
      </c>
      <c r="I24" s="95">
        <v>145</v>
      </c>
    </row>
    <row r="25" spans="1:10" s="1504" customFormat="1" ht="15.95" customHeight="1">
      <c r="A25" s="1500"/>
      <c r="B25" s="1507" t="s">
        <v>72</v>
      </c>
      <c r="C25" s="1500"/>
      <c r="D25" s="1677"/>
      <c r="E25" s="1482"/>
      <c r="F25" s="1502"/>
      <c r="G25" s="95"/>
      <c r="H25" s="95"/>
      <c r="I25" s="95"/>
    </row>
    <row r="26" spans="1:10" s="1504" customFormat="1" ht="15.95" customHeight="1">
      <c r="A26" s="1500"/>
      <c r="B26" s="1507"/>
      <c r="C26" s="1500"/>
      <c r="D26" s="119"/>
      <c r="E26" s="1500"/>
      <c r="F26" s="1502"/>
      <c r="G26" s="95"/>
      <c r="H26" s="95"/>
      <c r="I26" s="95"/>
    </row>
    <row r="27" spans="1:10" ht="15.95" customHeight="1">
      <c r="A27" s="1482"/>
      <c r="B27" s="1506" t="s">
        <v>73</v>
      </c>
      <c r="C27" s="1482"/>
      <c r="D27" s="1677">
        <v>2021</v>
      </c>
      <c r="E27" s="1482"/>
      <c r="F27" s="1502">
        <f>SUM(G27,H27,I27,'6.9 (2)'!F27,'6.9 (2)'!G27,'6.9 (2)'!H27)</f>
        <v>24468</v>
      </c>
      <c r="G27" s="95">
        <v>20339</v>
      </c>
      <c r="H27" s="95">
        <v>1626</v>
      </c>
      <c r="I27" s="95">
        <v>511</v>
      </c>
    </row>
    <row r="28" spans="1:10" ht="15.95" customHeight="1">
      <c r="A28" s="1482"/>
      <c r="B28" s="1506" t="s">
        <v>159</v>
      </c>
      <c r="C28" s="1482"/>
      <c r="D28" s="1677">
        <v>2022</v>
      </c>
      <c r="E28" s="1482"/>
      <c r="F28" s="1502">
        <f>SUM(G28,H28,I28,'6.9 (2)'!F28,'6.9 (2)'!G28,'6.9 (2)'!H28)</f>
        <v>26800</v>
      </c>
      <c r="G28" s="95">
        <v>22527</v>
      </c>
      <c r="H28" s="95">
        <v>1684</v>
      </c>
      <c r="I28" s="95">
        <v>567</v>
      </c>
    </row>
    <row r="29" spans="1:10" ht="15.95" customHeight="1">
      <c r="A29" s="1482"/>
      <c r="B29" s="1507" t="s">
        <v>74</v>
      </c>
      <c r="C29" s="1482"/>
      <c r="D29" s="1677"/>
      <c r="E29" s="1482"/>
      <c r="F29" s="1502"/>
      <c r="G29" s="95"/>
      <c r="H29" s="95"/>
      <c r="I29" s="95"/>
    </row>
    <row r="30" spans="1:10" ht="15.95" customHeight="1">
      <c r="A30" s="1482"/>
      <c r="B30" s="1507" t="s">
        <v>1285</v>
      </c>
      <c r="C30" s="1482"/>
      <c r="D30" s="1677"/>
      <c r="E30" s="1482"/>
      <c r="F30" s="1502"/>
      <c r="G30" s="95"/>
      <c r="H30" s="95"/>
      <c r="I30" s="95"/>
    </row>
    <row r="31" spans="1:10" s="1504" customFormat="1" ht="15.95" customHeight="1">
      <c r="A31" s="1500"/>
      <c r="B31" s="1507"/>
      <c r="C31" s="1500"/>
      <c r="D31" s="119"/>
      <c r="E31" s="1500"/>
      <c r="F31" s="1502"/>
      <c r="G31" s="95"/>
      <c r="H31" s="95"/>
      <c r="I31" s="95"/>
    </row>
    <row r="32" spans="1:10" ht="15.95" customHeight="1">
      <c r="A32" s="1482"/>
      <c r="B32" s="1506" t="s">
        <v>75</v>
      </c>
      <c r="C32" s="1482"/>
      <c r="D32" s="1677">
        <v>2021</v>
      </c>
      <c r="E32" s="1482"/>
      <c r="F32" s="1502">
        <f>SUM(G32,H32,I32,'6.9 (2)'!F32,'6.9 (2)'!G32,'6.9 (2)'!H32)</f>
        <v>47374</v>
      </c>
      <c r="G32" s="95">
        <v>40720</v>
      </c>
      <c r="H32" s="95">
        <v>2281</v>
      </c>
      <c r="I32" s="95">
        <v>1126</v>
      </c>
    </row>
    <row r="33" spans="1:10" ht="15.95" customHeight="1">
      <c r="A33" s="1482"/>
      <c r="B33" s="1506" t="s">
        <v>160</v>
      </c>
      <c r="C33" s="1482"/>
      <c r="D33" s="1677">
        <v>2022</v>
      </c>
      <c r="E33" s="1482"/>
      <c r="F33" s="1502">
        <f>SUM(G33,H33,I33,'6.9 (2)'!F33,'6.9 (2)'!G33,'6.9 (2)'!H33)</f>
        <v>48522</v>
      </c>
      <c r="G33" s="95">
        <v>41480</v>
      </c>
      <c r="H33" s="95">
        <v>2550</v>
      </c>
      <c r="I33" s="95">
        <v>1141</v>
      </c>
    </row>
    <row r="34" spans="1:10" ht="15.95" customHeight="1">
      <c r="A34" s="1482"/>
      <c r="B34" s="1507" t="s">
        <v>76</v>
      </c>
      <c r="C34" s="1482"/>
      <c r="D34" s="1677"/>
      <c r="E34" s="1482"/>
      <c r="F34" s="1502"/>
      <c r="G34" s="95"/>
      <c r="H34" s="95"/>
      <c r="I34" s="95"/>
    </row>
    <row r="35" spans="1:10" ht="15.95" customHeight="1">
      <c r="A35" s="1482"/>
      <c r="B35" s="1507" t="s">
        <v>1286</v>
      </c>
      <c r="C35" s="1482"/>
      <c r="D35" s="1677"/>
      <c r="E35" s="1482"/>
      <c r="F35" s="1502"/>
      <c r="G35" s="95"/>
      <c r="H35" s="95"/>
      <c r="I35" s="95"/>
    </row>
    <row r="36" spans="1:10" s="1504" customFormat="1" ht="15.95" customHeight="1">
      <c r="A36" s="1500"/>
      <c r="B36" s="1507"/>
      <c r="C36" s="1500"/>
      <c r="D36" s="119"/>
      <c r="E36" s="1500"/>
      <c r="F36" s="1502"/>
      <c r="G36" s="95"/>
      <c r="H36" s="95"/>
      <c r="I36" s="95"/>
    </row>
    <row r="37" spans="1:10" ht="15.95" customHeight="1">
      <c r="A37" s="1482"/>
      <c r="B37" s="1506" t="s">
        <v>77</v>
      </c>
      <c r="C37" s="1482"/>
      <c r="D37" s="1677">
        <v>2021</v>
      </c>
      <c r="E37" s="1482"/>
      <c r="F37" s="1502">
        <f>SUM(G37,H37,I37,'6.9 (2)'!F37,'6.9 (2)'!G37,'6.9 (2)'!H37)</f>
        <v>52137</v>
      </c>
      <c r="G37" s="95">
        <v>46698</v>
      </c>
      <c r="H37" s="95">
        <v>1132</v>
      </c>
      <c r="I37" s="95">
        <v>1294</v>
      </c>
    </row>
    <row r="38" spans="1:10" ht="15.95" customHeight="1">
      <c r="A38" s="1482"/>
      <c r="B38" s="1507" t="s">
        <v>78</v>
      </c>
      <c r="C38" s="1482"/>
      <c r="D38" s="1677">
        <v>2022</v>
      </c>
      <c r="E38" s="1482"/>
      <c r="F38" s="1502">
        <f>SUM(G38,H38,I38,'6.9 (2)'!F38,'6.9 (2)'!G38,'6.9 (2)'!H38)</f>
        <v>52140</v>
      </c>
      <c r="G38" s="95">
        <v>46162</v>
      </c>
      <c r="H38" s="95">
        <v>1212</v>
      </c>
      <c r="I38" s="95">
        <v>1422</v>
      </c>
    </row>
    <row r="39" spans="1:10" ht="15.95" customHeight="1">
      <c r="A39" s="1482"/>
      <c r="B39" s="1507"/>
      <c r="C39" s="1482"/>
      <c r="D39" s="1677"/>
      <c r="E39" s="1482"/>
      <c r="F39" s="1502"/>
      <c r="G39" s="95"/>
      <c r="H39" s="95"/>
      <c r="I39" s="95"/>
    </row>
    <row r="40" spans="1:10" ht="9.75" customHeight="1">
      <c r="A40" s="1482"/>
      <c r="B40" s="1508"/>
      <c r="C40" s="1482"/>
      <c r="D40" s="119"/>
      <c r="E40" s="1500"/>
      <c r="F40" s="1502"/>
      <c r="G40" s="95"/>
      <c r="H40" s="95"/>
      <c r="I40" s="95"/>
    </row>
    <row r="41" spans="1:10" ht="15.95" customHeight="1">
      <c r="A41" s="1482"/>
      <c r="B41" s="1506" t="s">
        <v>79</v>
      </c>
      <c r="C41" s="1482"/>
      <c r="D41" s="1677">
        <v>2021</v>
      </c>
      <c r="E41" s="1482"/>
      <c r="F41" s="1502">
        <f>SUM(G41,H41,I41,'6.9 (2)'!F41,'6.9 (2)'!G41,'6.9 (2)'!H41)</f>
        <v>77659</v>
      </c>
      <c r="G41" s="95">
        <v>71014</v>
      </c>
      <c r="H41" s="95">
        <v>872</v>
      </c>
      <c r="I41" s="95">
        <v>1799</v>
      </c>
    </row>
    <row r="42" spans="1:10" ht="15.95" customHeight="1">
      <c r="A42" s="1482"/>
      <c r="B42" s="1507" t="s">
        <v>80</v>
      </c>
      <c r="C42" s="1482"/>
      <c r="D42" s="1677">
        <v>2022</v>
      </c>
      <c r="E42" s="1500"/>
      <c r="F42" s="1502">
        <f>SUM(G42,H42,I42,'6.9 (2)'!F42,'6.9 (2)'!G42,'6.9 (2)'!H42)</f>
        <v>76053</v>
      </c>
      <c r="G42" s="95">
        <v>69078</v>
      </c>
      <c r="H42" s="95">
        <v>1070</v>
      </c>
      <c r="I42" s="95">
        <v>1783</v>
      </c>
    </row>
    <row r="43" spans="1:10" ht="15.95" customHeight="1">
      <c r="A43" s="1482"/>
      <c r="B43" s="1507"/>
      <c r="C43" s="1482"/>
      <c r="D43" s="1677"/>
      <c r="E43" s="1500"/>
      <c r="F43" s="1502"/>
      <c r="G43" s="1503"/>
      <c r="H43" s="1503"/>
      <c r="I43" s="1503"/>
    </row>
    <row r="44" spans="1:10" ht="9.75" customHeight="1">
      <c r="A44" s="1482"/>
      <c r="B44" s="1508"/>
      <c r="C44" s="1482"/>
      <c r="D44" s="119"/>
      <c r="E44" s="1500"/>
      <c r="F44" s="1502"/>
      <c r="G44" s="1503"/>
      <c r="H44" s="1503"/>
      <c r="I44" s="1503"/>
    </row>
    <row r="45" spans="1:10" ht="15.95" customHeight="1">
      <c r="A45" s="1482"/>
      <c r="B45" s="1483" t="s">
        <v>161</v>
      </c>
      <c r="C45" s="1482"/>
      <c r="D45" s="1677">
        <v>2021</v>
      </c>
      <c r="E45" s="1482"/>
      <c r="F45" s="1502">
        <f>SUM(G45,H45,I45,'6.9 (2)'!F45,'6.9 (2)'!G45,'6.9 (2)'!H45)</f>
        <v>125464</v>
      </c>
      <c r="G45" s="95">
        <v>114962</v>
      </c>
      <c r="H45" s="95">
        <v>705</v>
      </c>
      <c r="I45" s="95">
        <v>2594</v>
      </c>
    </row>
    <row r="46" spans="1:10" s="1504" customFormat="1" ht="15.95" customHeight="1">
      <c r="A46" s="1500"/>
      <c r="B46" s="1489" t="s">
        <v>162</v>
      </c>
      <c r="C46" s="1500"/>
      <c r="D46" s="1677">
        <v>2022</v>
      </c>
      <c r="E46" s="1482"/>
      <c r="F46" s="1502">
        <f>SUM(G46,H46,I46,'6.9 (2)'!F46,'6.9 (2)'!G46,'6.9 (2)'!H46)</f>
        <v>126793</v>
      </c>
      <c r="G46" s="95">
        <v>115930</v>
      </c>
      <c r="H46" s="95">
        <v>670</v>
      </c>
      <c r="I46" s="95">
        <v>2544</v>
      </c>
      <c r="J46" s="1509"/>
    </row>
    <row r="47" spans="1:10" s="1504" customFormat="1" ht="15.95" customHeight="1">
      <c r="A47" s="1500"/>
      <c r="B47" s="1489"/>
      <c r="C47" s="1500"/>
      <c r="D47" s="1677"/>
      <c r="E47" s="1482"/>
      <c r="F47" s="1502"/>
      <c r="G47" s="95"/>
      <c r="H47" s="95"/>
      <c r="I47" s="95"/>
      <c r="J47" s="1509"/>
    </row>
    <row r="48" spans="1:10" ht="9.75" customHeight="1">
      <c r="A48" s="1482"/>
      <c r="B48" s="1489"/>
      <c r="C48" s="1482"/>
      <c r="D48" s="119"/>
      <c r="E48" s="1500"/>
      <c r="F48" s="1502"/>
      <c r="G48" s="95"/>
      <c r="H48" s="95"/>
      <c r="I48" s="95"/>
    </row>
    <row r="49" spans="1:10" ht="15" customHeight="1">
      <c r="A49" s="1482"/>
      <c r="B49" s="1483" t="s">
        <v>163</v>
      </c>
      <c r="C49" s="1482"/>
      <c r="D49" s="1677">
        <v>2021</v>
      </c>
      <c r="E49" s="1482"/>
      <c r="F49" s="1502">
        <f>SUM(G49,H49,I49,'6.9 (2)'!F49,'6.9 (2)'!G49,'6.9 (2)'!H49)</f>
        <v>1655</v>
      </c>
      <c r="G49" s="95">
        <v>1591</v>
      </c>
      <c r="H49" s="95">
        <v>4</v>
      </c>
      <c r="I49" s="95">
        <v>8</v>
      </c>
    </row>
    <row r="50" spans="1:10" ht="15" customHeight="1">
      <c r="A50" s="1482"/>
      <c r="B50" s="1489" t="s">
        <v>164</v>
      </c>
      <c r="C50" s="1482"/>
      <c r="D50" s="1677">
        <v>2022</v>
      </c>
      <c r="E50" s="1500"/>
      <c r="F50" s="1502">
        <f>SUM(G50,H50,I50,'6.9 (2)'!F50,'6.9 (2)'!G50,'6.9 (2)'!H50)</f>
        <v>1439</v>
      </c>
      <c r="G50" s="95">
        <v>1390</v>
      </c>
      <c r="H50" s="1678" t="s">
        <v>31</v>
      </c>
      <c r="I50" s="95">
        <v>6</v>
      </c>
    </row>
    <row r="51" spans="1:10" ht="15" customHeight="1">
      <c r="A51" s="1482"/>
      <c r="B51" s="1489"/>
      <c r="C51" s="1482"/>
      <c r="D51" s="1677"/>
      <c r="E51" s="1500"/>
      <c r="F51" s="1502"/>
      <c r="G51" s="100"/>
      <c r="H51" s="100"/>
      <c r="I51" s="100"/>
    </row>
    <row r="52" spans="1:10" ht="9.75" customHeight="1">
      <c r="A52" s="1482"/>
      <c r="B52" s="1489"/>
      <c r="C52" s="1482"/>
      <c r="D52" s="119"/>
      <c r="E52" s="1500"/>
      <c r="F52" s="1502"/>
      <c r="G52" s="95"/>
      <c r="H52" s="95"/>
      <c r="I52" s="95"/>
    </row>
    <row r="53" spans="1:10" ht="15.95" customHeight="1">
      <c r="A53" s="1482"/>
      <c r="B53" s="1483" t="s">
        <v>165</v>
      </c>
      <c r="C53" s="1482"/>
      <c r="D53" s="1677">
        <v>2021</v>
      </c>
      <c r="E53" s="1500"/>
      <c r="F53" s="1502">
        <f>SUM(G53,H53,I53,'6.9 (2)'!F53,'6.9 (2)'!G53,'6.9 (2)'!H53)</f>
        <v>43703</v>
      </c>
      <c r="G53" s="95">
        <v>40329</v>
      </c>
      <c r="H53" s="95">
        <v>57</v>
      </c>
      <c r="I53" s="95">
        <v>258</v>
      </c>
    </row>
    <row r="54" spans="1:10" s="1504" customFormat="1" ht="15.95" customHeight="1">
      <c r="A54" s="1500"/>
      <c r="B54" s="1489" t="s">
        <v>166</v>
      </c>
      <c r="C54" s="1500"/>
      <c r="D54" s="1677">
        <v>2022</v>
      </c>
      <c r="F54" s="1502">
        <f>SUM(G54,H54,I54,'6.9 (2)'!F54,'6.9 (2)'!G54,'6.9 (2)'!H54)</f>
        <v>32118</v>
      </c>
      <c r="G54" s="95">
        <v>29649</v>
      </c>
      <c r="H54" s="95">
        <v>6</v>
      </c>
      <c r="I54" s="95">
        <v>107</v>
      </c>
    </row>
    <row r="55" spans="1:10" s="1504" customFormat="1" ht="15.95" customHeight="1">
      <c r="A55" s="1500"/>
      <c r="B55" s="1489"/>
      <c r="C55" s="1500"/>
    </row>
    <row r="56" spans="1:10" ht="8.1" customHeight="1" thickBot="1">
      <c r="A56" s="1510"/>
      <c r="B56" s="1511"/>
      <c r="C56" s="1510"/>
      <c r="D56" s="1510"/>
      <c r="E56" s="1510"/>
      <c r="F56" s="1512"/>
      <c r="G56" s="1512"/>
      <c r="H56" s="1513"/>
      <c r="I56" s="1513"/>
      <c r="J56" s="1510"/>
    </row>
    <row r="57" spans="1:10" s="1460" customFormat="1" ht="15" customHeight="1">
      <c r="A57" s="1459"/>
      <c r="D57" s="1462"/>
      <c r="E57" s="1462"/>
      <c r="J57" s="1447" t="s">
        <v>32</v>
      </c>
    </row>
    <row r="58" spans="1:10" s="1460" customFormat="1" ht="12" customHeight="1">
      <c r="A58" s="1463"/>
      <c r="B58" s="1465" t="s">
        <v>1277</v>
      </c>
      <c r="D58" s="1464"/>
      <c r="E58" s="1500"/>
      <c r="G58" s="1463"/>
      <c r="H58" s="1463"/>
      <c r="I58" s="1463"/>
      <c r="J58" s="1448" t="s">
        <v>33</v>
      </c>
    </row>
    <row r="59" spans="1:10" s="1514" customFormat="1" ht="15" customHeight="1">
      <c r="B59" s="1459" t="s">
        <v>152</v>
      </c>
      <c r="H59" s="1515"/>
      <c r="I59" s="1515"/>
      <c r="J59" s="1447"/>
    </row>
    <row r="60" spans="1:10" s="1514" customFormat="1" ht="12" customHeight="1">
      <c r="B60" s="1467" t="s">
        <v>1283</v>
      </c>
      <c r="H60" s="1516"/>
      <c r="I60" s="1516"/>
      <c r="J60" s="1517"/>
    </row>
    <row r="62" spans="1:10">
      <c r="E62" s="1500"/>
    </row>
    <row r="66" spans="5:5">
      <c r="E66" s="1500"/>
    </row>
    <row r="70" spans="5:5">
      <c r="E70" s="1500"/>
    </row>
    <row r="74" spans="5:5">
      <c r="E74" s="1500"/>
    </row>
    <row r="78" spans="5:5">
      <c r="E78" s="1500"/>
    </row>
    <row r="82" spans="5:5">
      <c r="E82" s="1500"/>
    </row>
  </sheetData>
  <mergeCells count="2">
    <mergeCell ref="B19:C19"/>
    <mergeCell ref="B20:C20"/>
  </mergeCells>
  <printOptions horizontalCentered="1"/>
  <pageMargins left="0.19685039370078741" right="0.19685039370078741" top="0.3543307086614173" bottom="0.31496062992125984" header="0.11811023622047244" footer="0.19685039370078741"/>
  <pageSetup paperSize="9" scale="80" orientation="portrait" r:id="rId1"/>
  <headerFooter scaleWithDoc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2D050"/>
  </sheetPr>
  <dimension ref="A1:I82"/>
  <sheetViews>
    <sheetView showGridLines="0" tabSelected="1" view="pageBreakPreview" topLeftCell="A40" zoomScaleNormal="100" zoomScaleSheetLayoutView="100" workbookViewId="0">
      <selection activeCell="O48" sqref="O48"/>
    </sheetView>
  </sheetViews>
  <sheetFormatPr defaultColWidth="8.42578125" defaultRowHeight="16.5"/>
  <cols>
    <col min="1" max="1" width="2.28515625" style="1468" customWidth="1"/>
    <col min="2" max="2" width="11.5703125" style="1468" customWidth="1"/>
    <col min="3" max="3" width="18.5703125" style="1468" customWidth="1"/>
    <col min="4" max="4" width="14" style="1468" customWidth="1"/>
    <col min="5" max="5" width="1.140625" style="1468" customWidth="1"/>
    <col min="6" max="6" width="22.42578125" style="1468" customWidth="1"/>
    <col min="7" max="7" width="22.7109375" style="1469" customWidth="1"/>
    <col min="8" max="8" width="19.140625" style="1469" customWidth="1"/>
    <col min="9" max="9" width="1.28515625" style="1468" customWidth="1"/>
    <col min="10" max="16384" width="8.42578125" style="1468"/>
  </cols>
  <sheetData>
    <row r="1" spans="1:9" ht="9.9499999999999993" customHeight="1"/>
    <row r="2" spans="1:9" ht="17.25" customHeight="1">
      <c r="B2" s="1471" t="s">
        <v>129</v>
      </c>
      <c r="C2" s="1472" t="s">
        <v>1278</v>
      </c>
      <c r="D2" s="1473"/>
      <c r="E2" s="1473"/>
      <c r="F2" s="1473"/>
      <c r="G2" s="1473"/>
      <c r="H2" s="1471"/>
      <c r="I2" s="1471"/>
    </row>
    <row r="3" spans="1:9" ht="17.25" customHeight="1">
      <c r="B3" s="1471"/>
      <c r="C3" s="1472" t="s">
        <v>1281</v>
      </c>
      <c r="D3" s="1473"/>
      <c r="E3" s="1473"/>
      <c r="F3" s="1473"/>
      <c r="G3" s="1473"/>
      <c r="H3" s="1471"/>
      <c r="I3" s="1471"/>
    </row>
    <row r="4" spans="1:9" ht="17.25" customHeight="1">
      <c r="B4" s="1474" t="s">
        <v>130</v>
      </c>
      <c r="C4" s="1475" t="s">
        <v>153</v>
      </c>
      <c r="D4" s="1473"/>
      <c r="E4" s="1473"/>
      <c r="F4" s="1473"/>
      <c r="G4" s="1473"/>
      <c r="H4" s="1471"/>
      <c r="I4" s="1471"/>
    </row>
    <row r="5" spans="1:9" ht="17.25" customHeight="1">
      <c r="A5" s="1475"/>
      <c r="C5" s="1476" t="s">
        <v>1282</v>
      </c>
      <c r="D5" s="1473"/>
      <c r="E5" s="1473"/>
      <c r="F5" s="1473"/>
      <c r="G5" s="1473"/>
      <c r="H5" s="1471"/>
      <c r="I5" s="1471"/>
    </row>
    <row r="6" spans="1:9" ht="9.9499999999999993" customHeight="1" thickBot="1">
      <c r="A6" s="1477"/>
    </row>
    <row r="7" spans="1:9" ht="8.1" customHeight="1" thickTop="1">
      <c r="A7" s="1478"/>
      <c r="B7" s="1479"/>
      <c r="C7" s="1478"/>
      <c r="D7" s="1478"/>
      <c r="E7" s="1478"/>
      <c r="F7" s="1480"/>
      <c r="G7" s="1481"/>
      <c r="H7" s="1481"/>
      <c r="I7" s="1479" t="s">
        <v>57</v>
      </c>
    </row>
    <row r="8" spans="1:9" ht="15.95" customHeight="1">
      <c r="B8" s="1483" t="s">
        <v>58</v>
      </c>
      <c r="C8" s="1482"/>
      <c r="D8" s="1484" t="s">
        <v>3</v>
      </c>
      <c r="E8" s="1482"/>
      <c r="F8" s="1486" t="s">
        <v>132</v>
      </c>
      <c r="G8" s="1486" t="s">
        <v>132</v>
      </c>
      <c r="H8" s="1485" t="s">
        <v>89</v>
      </c>
      <c r="I8" s="1488"/>
    </row>
    <row r="9" spans="1:9" ht="15.95" customHeight="1">
      <c r="B9" s="1489" t="s">
        <v>60</v>
      </c>
      <c r="C9" s="1482"/>
      <c r="D9" s="1490" t="s">
        <v>8</v>
      </c>
      <c r="E9" s="1482"/>
      <c r="F9" s="1485" t="s">
        <v>143</v>
      </c>
      <c r="G9" s="1486" t="s">
        <v>144</v>
      </c>
      <c r="H9" s="1485" t="s">
        <v>145</v>
      </c>
      <c r="I9" s="1488"/>
    </row>
    <row r="10" spans="1:9" ht="15.95" customHeight="1">
      <c r="B10" s="1482"/>
      <c r="C10" s="1482"/>
      <c r="D10" s="1482"/>
      <c r="E10" s="1482"/>
      <c r="F10" s="1491" t="s">
        <v>146</v>
      </c>
      <c r="G10" s="1491" t="s">
        <v>147</v>
      </c>
      <c r="H10" s="1491" t="s">
        <v>148</v>
      </c>
    </row>
    <row r="11" spans="1:9" ht="15.95" customHeight="1">
      <c r="B11" s="1482"/>
      <c r="C11" s="1482"/>
      <c r="D11" s="1482"/>
      <c r="E11" s="1482"/>
      <c r="F11" s="1491" t="s">
        <v>149</v>
      </c>
      <c r="G11" s="1491" t="s">
        <v>150</v>
      </c>
      <c r="H11" s="1491" t="s">
        <v>151</v>
      </c>
    </row>
    <row r="12" spans="1:9" ht="15.95" customHeight="1">
      <c r="B12" s="1482"/>
      <c r="C12" s="1482"/>
      <c r="D12" s="1482"/>
      <c r="E12" s="1482"/>
      <c r="F12" s="1491"/>
      <c r="G12" s="1491"/>
      <c r="H12" s="1491"/>
    </row>
    <row r="13" spans="1:9" ht="8.1" customHeight="1">
      <c r="A13" s="1518"/>
      <c r="B13" s="1493"/>
      <c r="C13" s="1493"/>
      <c r="D13" s="1493"/>
      <c r="E13" s="1493"/>
      <c r="F13" s="1492"/>
      <c r="G13" s="1494"/>
      <c r="H13" s="1494"/>
      <c r="I13" s="1495" t="s">
        <v>57</v>
      </c>
    </row>
    <row r="14" spans="1:9" ht="8.1" customHeight="1">
      <c r="B14" s="1496"/>
      <c r="C14" s="1496"/>
      <c r="D14" s="1496"/>
      <c r="E14" s="1496"/>
      <c r="F14" s="1482"/>
      <c r="G14" s="1497"/>
      <c r="H14" s="1497"/>
      <c r="I14" s="1498"/>
    </row>
    <row r="15" spans="1:9" ht="15.95" customHeight="1">
      <c r="B15" s="1483" t="s">
        <v>65</v>
      </c>
      <c r="C15" s="1482"/>
      <c r="D15" s="1676">
        <v>2021</v>
      </c>
      <c r="E15" s="1497"/>
      <c r="F15" s="1501">
        <f t="shared" ref="F15:H16" si="0">SUM(F19,F45,F49,F53)</f>
        <v>2287</v>
      </c>
      <c r="G15" s="1501">
        <f t="shared" si="0"/>
        <v>13212</v>
      </c>
      <c r="H15" s="1501">
        <f t="shared" si="0"/>
        <v>7830</v>
      </c>
    </row>
    <row r="16" spans="1:9" ht="14.1" customHeight="1">
      <c r="B16" s="1489" t="s">
        <v>9</v>
      </c>
      <c r="C16" s="1482"/>
      <c r="D16" s="1676">
        <v>2022</v>
      </c>
      <c r="E16" s="1519"/>
      <c r="F16" s="1501">
        <f t="shared" si="0"/>
        <v>2623</v>
      </c>
      <c r="G16" s="1501">
        <f t="shared" si="0"/>
        <v>12575</v>
      </c>
      <c r="H16" s="1501">
        <f t="shared" si="0"/>
        <v>8360</v>
      </c>
    </row>
    <row r="17" spans="2:9" ht="14.1" customHeight="1">
      <c r="B17" s="1489"/>
      <c r="C17" s="1482"/>
      <c r="D17" s="1677"/>
      <c r="E17" s="1519"/>
      <c r="F17" s="1501"/>
      <c r="G17" s="1501"/>
      <c r="H17" s="1501"/>
    </row>
    <row r="18" spans="2:9" ht="9.75" customHeight="1">
      <c r="B18" s="1489"/>
      <c r="C18" s="1482"/>
      <c r="D18" s="119"/>
      <c r="E18" s="1519"/>
      <c r="F18" s="1501"/>
      <c r="G18" s="1501"/>
      <c r="H18" s="1501"/>
    </row>
    <row r="19" spans="2:9" ht="15.95" customHeight="1">
      <c r="B19" s="1520" t="s">
        <v>156</v>
      </c>
      <c r="C19" s="1482"/>
      <c r="D19" s="1677">
        <v>2021</v>
      </c>
      <c r="E19" s="1497"/>
      <c r="F19" s="1502">
        <f t="shared" ref="F19:H20" si="1">SUM(F23,F27,F32,F37,F41)</f>
        <v>875</v>
      </c>
      <c r="G19" s="1502">
        <f t="shared" si="1"/>
        <v>9099</v>
      </c>
      <c r="H19" s="1502">
        <f t="shared" si="1"/>
        <v>3041</v>
      </c>
    </row>
    <row r="20" spans="2:9" s="1504" customFormat="1" ht="15.95" customHeight="1">
      <c r="B20" s="1505" t="s">
        <v>157</v>
      </c>
      <c r="C20" s="1500"/>
      <c r="D20" s="1677">
        <v>2022</v>
      </c>
      <c r="E20" s="1519"/>
      <c r="F20" s="1502">
        <f t="shared" si="1"/>
        <v>1180</v>
      </c>
      <c r="G20" s="1502">
        <f t="shared" si="1"/>
        <v>8770</v>
      </c>
      <c r="H20" s="1502">
        <f t="shared" si="1"/>
        <v>3560</v>
      </c>
    </row>
    <row r="21" spans="2:9" s="1504" customFormat="1" ht="15.95" customHeight="1">
      <c r="B21" s="1505"/>
      <c r="C21" s="1500"/>
      <c r="D21" s="1677"/>
      <c r="E21" s="1519"/>
      <c r="F21" s="1503"/>
      <c r="G21" s="1503"/>
      <c r="H21" s="1503"/>
    </row>
    <row r="22" spans="2:9" ht="5.25" customHeight="1">
      <c r="B22" s="1489"/>
      <c r="C22" s="1482"/>
      <c r="D22" s="119"/>
      <c r="E22" s="1519"/>
      <c r="F22" s="1503"/>
      <c r="G22" s="1503"/>
      <c r="H22" s="1503"/>
    </row>
    <row r="23" spans="2:9" ht="15.95" customHeight="1">
      <c r="B23" s="1506" t="s">
        <v>71</v>
      </c>
      <c r="C23" s="1482"/>
      <c r="D23" s="1677">
        <v>2021</v>
      </c>
      <c r="E23" s="1497"/>
      <c r="F23" s="1503">
        <v>6</v>
      </c>
      <c r="G23" s="1503">
        <v>733</v>
      </c>
      <c r="H23" s="1503">
        <v>50</v>
      </c>
      <c r="I23" s="1473"/>
    </row>
    <row r="24" spans="2:9" s="1504" customFormat="1" ht="15" customHeight="1">
      <c r="B24" s="1506" t="s">
        <v>158</v>
      </c>
      <c r="C24" s="1500"/>
      <c r="D24" s="1677">
        <v>2022</v>
      </c>
      <c r="E24" s="1497"/>
      <c r="F24" s="1503">
        <v>17</v>
      </c>
      <c r="G24" s="1503">
        <v>574</v>
      </c>
      <c r="H24" s="1503">
        <v>80</v>
      </c>
    </row>
    <row r="25" spans="2:9" s="1504" customFormat="1" ht="15" customHeight="1">
      <c r="B25" s="1507" t="s">
        <v>72</v>
      </c>
      <c r="C25" s="1500"/>
      <c r="D25" s="1677"/>
      <c r="E25" s="1497"/>
      <c r="F25" s="1503"/>
      <c r="G25" s="1503"/>
      <c r="H25" s="1503"/>
    </row>
    <row r="26" spans="2:9" ht="8.25" customHeight="1">
      <c r="B26" s="1507"/>
      <c r="C26" s="1482"/>
      <c r="D26" s="119"/>
      <c r="E26" s="1519"/>
      <c r="F26" s="1503"/>
      <c r="G26" s="1503"/>
      <c r="H26" s="1503"/>
    </row>
    <row r="27" spans="2:9" ht="15.95" customHeight="1">
      <c r="B27" s="1506" t="s">
        <v>73</v>
      </c>
      <c r="C27" s="1482"/>
      <c r="D27" s="1677">
        <v>2021</v>
      </c>
      <c r="E27" s="1497"/>
      <c r="F27" s="1503">
        <v>44</v>
      </c>
      <c r="G27" s="1503">
        <v>1729</v>
      </c>
      <c r="H27" s="1503">
        <v>219</v>
      </c>
    </row>
    <row r="28" spans="2:9" ht="15" customHeight="1">
      <c r="B28" s="1506" t="s">
        <v>159</v>
      </c>
      <c r="C28" s="1482"/>
      <c r="D28" s="1677">
        <v>2022</v>
      </c>
      <c r="E28" s="1497"/>
      <c r="F28" s="1503">
        <v>97</v>
      </c>
      <c r="G28" s="1503">
        <v>1617</v>
      </c>
      <c r="H28" s="1503">
        <v>308</v>
      </c>
    </row>
    <row r="29" spans="2:9" ht="15" customHeight="1">
      <c r="B29" s="1507" t="s">
        <v>74</v>
      </c>
      <c r="C29" s="1482"/>
      <c r="D29" s="1677"/>
      <c r="E29" s="1497"/>
      <c r="F29" s="1503"/>
      <c r="G29" s="1503"/>
      <c r="H29" s="1503"/>
    </row>
    <row r="30" spans="2:9" ht="15" customHeight="1">
      <c r="B30" s="1507" t="s">
        <v>1285</v>
      </c>
      <c r="C30" s="1482"/>
      <c r="D30" s="1677"/>
      <c r="E30" s="1497"/>
      <c r="F30" s="1503"/>
      <c r="G30" s="1503"/>
      <c r="H30" s="1503"/>
    </row>
    <row r="31" spans="2:9" ht="6" customHeight="1">
      <c r="B31" s="1507"/>
      <c r="C31" s="1482"/>
      <c r="D31" s="119"/>
      <c r="E31" s="1519"/>
      <c r="F31" s="1503"/>
      <c r="G31" s="1503"/>
      <c r="H31" s="1503"/>
    </row>
    <row r="32" spans="2:9" ht="15.95" customHeight="1">
      <c r="B32" s="1506" t="s">
        <v>75</v>
      </c>
      <c r="C32" s="1482"/>
      <c r="D32" s="1677">
        <v>2021</v>
      </c>
      <c r="E32" s="1497"/>
      <c r="F32" s="1503">
        <v>145</v>
      </c>
      <c r="G32" s="1503">
        <v>2519</v>
      </c>
      <c r="H32" s="1503">
        <v>583</v>
      </c>
    </row>
    <row r="33" spans="2:9" ht="15" customHeight="1">
      <c r="B33" s="1506" t="s">
        <v>160</v>
      </c>
      <c r="C33" s="1482"/>
      <c r="D33" s="1677">
        <v>2022</v>
      </c>
      <c r="E33" s="1497"/>
      <c r="F33" s="1503">
        <v>209</v>
      </c>
      <c r="G33" s="1503">
        <v>2413</v>
      </c>
      <c r="H33" s="1503">
        <v>729</v>
      </c>
    </row>
    <row r="34" spans="2:9" ht="15" customHeight="1">
      <c r="B34" s="1507" t="s">
        <v>76</v>
      </c>
      <c r="C34" s="1482"/>
      <c r="D34" s="1677"/>
      <c r="E34" s="1497"/>
      <c r="F34" s="1503"/>
      <c r="G34" s="1503"/>
      <c r="H34" s="1503"/>
    </row>
    <row r="35" spans="2:9" ht="15" customHeight="1">
      <c r="B35" s="1507" t="s">
        <v>1286</v>
      </c>
      <c r="C35" s="1482"/>
      <c r="D35" s="1677"/>
      <c r="E35" s="1497"/>
      <c r="F35" s="1503"/>
      <c r="G35" s="1503"/>
      <c r="H35" s="1503"/>
    </row>
    <row r="36" spans="2:9" ht="9.75" customHeight="1">
      <c r="B36" s="1489"/>
      <c r="C36" s="1482"/>
      <c r="D36" s="119"/>
      <c r="E36" s="1519"/>
      <c r="F36" s="1503"/>
      <c r="G36" s="1503"/>
      <c r="H36" s="1503"/>
    </row>
    <row r="37" spans="2:9" ht="15.95" customHeight="1">
      <c r="B37" s="1506" t="s">
        <v>77</v>
      </c>
      <c r="C37" s="1482"/>
      <c r="D37" s="1677">
        <v>2021</v>
      </c>
      <c r="E37" s="1497"/>
      <c r="F37" s="1503">
        <v>231</v>
      </c>
      <c r="G37" s="1503">
        <v>2001</v>
      </c>
      <c r="H37" s="1503">
        <v>781</v>
      </c>
    </row>
    <row r="38" spans="2:9" ht="15.95" customHeight="1">
      <c r="B38" s="1507" t="s">
        <v>78</v>
      </c>
      <c r="C38" s="1482"/>
      <c r="D38" s="1677">
        <v>2022</v>
      </c>
      <c r="E38" s="1497"/>
      <c r="F38" s="1503">
        <v>325</v>
      </c>
      <c r="G38" s="1503">
        <v>2069</v>
      </c>
      <c r="H38" s="1503">
        <v>950</v>
      </c>
    </row>
    <row r="39" spans="2:9" ht="15.95" customHeight="1">
      <c r="B39" s="1507"/>
      <c r="C39" s="1482"/>
      <c r="D39" s="1677"/>
      <c r="E39" s="1497"/>
      <c r="F39" s="1503"/>
      <c r="G39" s="1503"/>
      <c r="H39" s="1503"/>
    </row>
    <row r="40" spans="2:9" ht="9.75" customHeight="1">
      <c r="B40" s="1508"/>
      <c r="C40" s="1482"/>
      <c r="D40" s="119"/>
      <c r="E40" s="1519"/>
      <c r="F40" s="1503"/>
      <c r="G40" s="1503"/>
      <c r="H40" s="1503"/>
    </row>
    <row r="41" spans="2:9" ht="15.95" customHeight="1">
      <c r="B41" s="1506" t="s">
        <v>79</v>
      </c>
      <c r="C41" s="1482"/>
      <c r="D41" s="1677">
        <v>2021</v>
      </c>
      <c r="E41" s="1497"/>
      <c r="F41" s="1503">
        <v>449</v>
      </c>
      <c r="G41" s="1503">
        <v>2117</v>
      </c>
      <c r="H41" s="1503">
        <v>1408</v>
      </c>
    </row>
    <row r="42" spans="2:9" ht="15.95" customHeight="1">
      <c r="B42" s="1507" t="s">
        <v>80</v>
      </c>
      <c r="C42" s="1482"/>
      <c r="D42" s="1677">
        <v>2022</v>
      </c>
      <c r="E42" s="1519"/>
      <c r="F42" s="1503">
        <v>532</v>
      </c>
      <c r="G42" s="1503">
        <v>2097</v>
      </c>
      <c r="H42" s="1503">
        <v>1493</v>
      </c>
    </row>
    <row r="43" spans="2:9" ht="15.95" customHeight="1">
      <c r="B43" s="1507"/>
      <c r="C43" s="1482"/>
      <c r="D43" s="1677"/>
      <c r="E43" s="1519"/>
      <c r="F43" s="1503"/>
      <c r="G43" s="1503"/>
      <c r="H43" s="1503"/>
    </row>
    <row r="44" spans="2:9" ht="9.75" customHeight="1">
      <c r="B44" s="1508"/>
      <c r="C44" s="1482"/>
      <c r="D44" s="119"/>
      <c r="E44" s="1519"/>
      <c r="F44" s="1503"/>
      <c r="G44" s="1503"/>
      <c r="H44" s="1503"/>
    </row>
    <row r="45" spans="2:9" ht="15.95" customHeight="1">
      <c r="B45" s="1483" t="s">
        <v>161</v>
      </c>
      <c r="C45" s="1482"/>
      <c r="D45" s="1677">
        <v>2021</v>
      </c>
      <c r="E45" s="1497"/>
      <c r="F45" s="1503">
        <v>1305</v>
      </c>
      <c r="G45" s="1503">
        <v>3326</v>
      </c>
      <c r="H45" s="1503">
        <v>2572</v>
      </c>
    </row>
    <row r="46" spans="2:9" s="1504" customFormat="1" ht="15.95" customHeight="1">
      <c r="B46" s="1489" t="s">
        <v>162</v>
      </c>
      <c r="C46" s="1500"/>
      <c r="D46" s="1677">
        <v>2022</v>
      </c>
      <c r="E46" s="1497"/>
      <c r="F46" s="1503">
        <v>1400</v>
      </c>
      <c r="G46" s="1503">
        <v>3158</v>
      </c>
      <c r="H46" s="1503">
        <v>3091</v>
      </c>
      <c r="I46" s="1509"/>
    </row>
    <row r="47" spans="2:9" s="1504" customFormat="1" ht="15.95" customHeight="1">
      <c r="B47" s="1489"/>
      <c r="C47" s="1500"/>
      <c r="D47" s="1677"/>
      <c r="E47" s="1497"/>
      <c r="F47" s="1503"/>
      <c r="G47" s="1503"/>
      <c r="H47" s="1503"/>
      <c r="I47" s="1509"/>
    </row>
    <row r="48" spans="2:9" s="1504" customFormat="1" ht="15.95" customHeight="1">
      <c r="B48" s="1489"/>
      <c r="C48" s="1500"/>
      <c r="D48" s="119"/>
      <c r="E48" s="1519"/>
      <c r="F48" s="1503"/>
      <c r="G48" s="1503"/>
      <c r="H48" s="1503"/>
      <c r="I48" s="1509"/>
    </row>
    <row r="49" spans="1:9" ht="15.95" customHeight="1">
      <c r="B49" s="1483" t="s">
        <v>163</v>
      </c>
      <c r="C49" s="1482"/>
      <c r="D49" s="1677">
        <v>2021</v>
      </c>
      <c r="E49" s="1497"/>
      <c r="F49" s="1503">
        <v>13</v>
      </c>
      <c r="G49" s="1503">
        <v>13</v>
      </c>
      <c r="H49" s="1503">
        <v>26</v>
      </c>
    </row>
    <row r="50" spans="1:9" ht="15" customHeight="1">
      <c r="B50" s="1489" t="s">
        <v>164</v>
      </c>
      <c r="C50" s="1482"/>
      <c r="D50" s="1677">
        <v>2022</v>
      </c>
      <c r="E50" s="1519"/>
      <c r="F50" s="1503">
        <v>8</v>
      </c>
      <c r="G50" s="1503">
        <v>10</v>
      </c>
      <c r="H50" s="1503">
        <v>25</v>
      </c>
    </row>
    <row r="51" spans="1:9" ht="15" customHeight="1">
      <c r="B51" s="1489"/>
      <c r="C51" s="1482"/>
      <c r="D51" s="1677"/>
      <c r="E51" s="1519"/>
      <c r="F51" s="1503"/>
      <c r="G51" s="1503"/>
      <c r="H51" s="1503"/>
    </row>
    <row r="52" spans="1:9" ht="9.75" customHeight="1">
      <c r="B52" s="1489"/>
      <c r="C52" s="1482"/>
      <c r="D52" s="119"/>
      <c r="E52" s="1519"/>
      <c r="F52" s="1503"/>
      <c r="G52" s="1503"/>
      <c r="H52" s="1503"/>
    </row>
    <row r="53" spans="1:9" ht="15.95" customHeight="1">
      <c r="B53" s="1483" t="s">
        <v>165</v>
      </c>
      <c r="C53" s="1482"/>
      <c r="D53" s="1677">
        <v>2021</v>
      </c>
      <c r="E53" s="1519"/>
      <c r="F53" s="1503">
        <v>94</v>
      </c>
      <c r="G53" s="1503">
        <v>774</v>
      </c>
      <c r="H53" s="1503">
        <v>2191</v>
      </c>
    </row>
    <row r="54" spans="1:9" s="1504" customFormat="1" ht="15.95" customHeight="1">
      <c r="B54" s="1489" t="s">
        <v>166</v>
      </c>
      <c r="C54" s="1500"/>
      <c r="D54" s="1677">
        <v>2022</v>
      </c>
      <c r="F54" s="1503">
        <v>35</v>
      </c>
      <c r="G54" s="1503">
        <v>637</v>
      </c>
      <c r="H54" s="1503">
        <v>1684</v>
      </c>
    </row>
    <row r="55" spans="1:9" s="1504" customFormat="1" ht="15.95" customHeight="1">
      <c r="B55" s="1489"/>
      <c r="C55" s="1500"/>
    </row>
    <row r="56" spans="1:9" ht="6" customHeight="1" thickBot="1">
      <c r="A56" s="1510"/>
      <c r="B56" s="1511"/>
      <c r="C56" s="1510"/>
      <c r="D56" s="1510"/>
      <c r="E56" s="1510"/>
      <c r="F56" s="1512"/>
      <c r="G56" s="1513"/>
      <c r="H56" s="1513"/>
      <c r="I56" s="1510"/>
    </row>
    <row r="57" spans="1:9" s="1514" customFormat="1" ht="15" customHeight="1">
      <c r="G57" s="1515"/>
      <c r="H57" s="1515"/>
      <c r="I57" s="1447" t="s">
        <v>32</v>
      </c>
    </row>
    <row r="58" spans="1:9" s="1514" customFormat="1" ht="12" customHeight="1">
      <c r="E58" s="1500"/>
      <c r="G58" s="1516"/>
      <c r="H58" s="1516"/>
      <c r="I58" s="1448" t="s">
        <v>33</v>
      </c>
    </row>
    <row r="59" spans="1:9" ht="15" customHeight="1">
      <c r="B59" s="1465" t="s">
        <v>1277</v>
      </c>
      <c r="C59" s="1521"/>
      <c r="D59" s="1521"/>
      <c r="E59" s="1521"/>
    </row>
    <row r="60" spans="1:9" s="1504" customFormat="1" ht="13.5" customHeight="1">
      <c r="B60" s="1459" t="s">
        <v>152</v>
      </c>
      <c r="C60" s="1522"/>
      <c r="D60" s="1522"/>
      <c r="E60" s="1522"/>
      <c r="G60" s="1523"/>
      <c r="H60" s="1523"/>
    </row>
    <row r="61" spans="1:9">
      <c r="B61" s="1467" t="s">
        <v>1283</v>
      </c>
    </row>
    <row r="62" spans="1:9">
      <c r="E62" s="1500"/>
    </row>
    <row r="66" spans="5:5">
      <c r="E66" s="1500"/>
    </row>
    <row r="70" spans="5:5">
      <c r="E70" s="1500"/>
    </row>
    <row r="74" spans="5:5">
      <c r="E74" s="1500"/>
    </row>
    <row r="78" spans="5:5">
      <c r="E78" s="1500"/>
    </row>
    <row r="82" spans="5:5">
      <c r="E82" s="1500"/>
    </row>
  </sheetData>
  <printOptions horizontalCentered="1"/>
  <pageMargins left="0.19685039370078741" right="0.19685039370078741" top="0.3543307086614173" bottom="0.31496062992125984" header="0.11811023622047244" footer="0.19685039370078741"/>
  <pageSetup paperSize="9" scale="80" orientation="portrait" r:id="rId1"/>
  <headerFooter scaleWithDoc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92D050"/>
  </sheetPr>
  <dimension ref="A1:N83"/>
  <sheetViews>
    <sheetView showGridLines="0" tabSelected="1" view="pageBreakPreview" zoomScaleNormal="100" zoomScaleSheetLayoutView="100" workbookViewId="0">
      <selection activeCell="O48" sqref="O48"/>
    </sheetView>
  </sheetViews>
  <sheetFormatPr defaultColWidth="9.140625" defaultRowHeight="16.5"/>
  <cols>
    <col min="1" max="1" width="1.5703125" style="1524" customWidth="1"/>
    <col min="2" max="2" width="12.140625" style="1524" customWidth="1"/>
    <col min="3" max="3" width="20.85546875" style="1524" customWidth="1"/>
    <col min="4" max="4" width="11.5703125" style="1525" customWidth="1"/>
    <col min="5" max="5" width="10.7109375" style="1524" customWidth="1"/>
    <col min="6" max="6" width="2.5703125" style="1524" customWidth="1"/>
    <col min="7" max="7" width="12.28515625" style="1524" customWidth="1"/>
    <col min="8" max="11" width="10.7109375" style="1524" customWidth="1"/>
    <col min="12" max="12" width="8.85546875" style="1524" customWidth="1"/>
    <col min="13" max="13" width="1.140625" style="1524" customWidth="1"/>
    <col min="14" max="14" width="0.5703125" style="1524" customWidth="1"/>
    <col min="15" max="16384" width="9.140625" style="1524"/>
  </cols>
  <sheetData>
    <row r="1" spans="1:14" ht="15" customHeight="1">
      <c r="G1" s="1526"/>
      <c r="H1" s="1526"/>
      <c r="I1" s="1526"/>
      <c r="J1" s="1526"/>
      <c r="K1" s="1526"/>
      <c r="L1" s="1526"/>
      <c r="M1" s="1526"/>
      <c r="N1" s="1526"/>
    </row>
    <row r="2" spans="1:14" ht="15" customHeight="1">
      <c r="B2" s="1527" t="s">
        <v>1031</v>
      </c>
      <c r="C2" s="1528" t="s">
        <v>1290</v>
      </c>
      <c r="D2" s="1529"/>
      <c r="E2" s="1528"/>
      <c r="F2" s="1528"/>
      <c r="G2" s="1528"/>
      <c r="H2" s="1528"/>
    </row>
    <row r="3" spans="1:14" ht="15" customHeight="1">
      <c r="B3" s="1530" t="s">
        <v>1032</v>
      </c>
      <c r="C3" s="1531" t="s">
        <v>1287</v>
      </c>
      <c r="D3" s="1532"/>
      <c r="E3" s="1531"/>
      <c r="F3" s="1531"/>
      <c r="G3" s="1531"/>
      <c r="H3" s="1531"/>
      <c r="I3" s="1533"/>
      <c r="J3" s="1533"/>
      <c r="K3" s="1533"/>
      <c r="L3" s="1533"/>
      <c r="M3" s="1533"/>
      <c r="N3" s="1533"/>
    </row>
    <row r="4" spans="1:14" ht="9.9499999999999993" customHeight="1" thickBot="1">
      <c r="B4" s="1531"/>
      <c r="C4" s="1531"/>
      <c r="D4" s="1532"/>
      <c r="E4" s="1531"/>
      <c r="F4" s="1531"/>
      <c r="G4" s="1531"/>
      <c r="H4" s="1531"/>
      <c r="I4" s="1533"/>
      <c r="J4" s="1533"/>
      <c r="K4" s="1533"/>
      <c r="L4" s="1533"/>
      <c r="M4" s="1533"/>
      <c r="N4" s="1533"/>
    </row>
    <row r="5" spans="1:14" ht="3.75" customHeight="1" thickTop="1">
      <c r="A5" s="1534"/>
      <c r="B5" s="1534"/>
      <c r="C5" s="1534"/>
      <c r="D5" s="1535"/>
      <c r="E5" s="1536"/>
      <c r="F5" s="1536"/>
      <c r="G5" s="1534"/>
      <c r="H5" s="1537"/>
      <c r="I5" s="1537"/>
      <c r="J5" s="1537"/>
      <c r="K5" s="1537"/>
      <c r="L5" s="1537"/>
      <c r="M5" s="1534"/>
    </row>
    <row r="6" spans="1:14" s="1538" customFormat="1" ht="15" customHeight="1">
      <c r="B6" s="1539" t="s">
        <v>169</v>
      </c>
      <c r="D6" s="1540" t="s">
        <v>3</v>
      </c>
      <c r="E6" s="1541" t="s">
        <v>4</v>
      </c>
      <c r="F6" s="1541"/>
      <c r="G6" s="1869" t="s">
        <v>58</v>
      </c>
      <c r="H6" s="1869"/>
      <c r="I6" s="1869"/>
      <c r="J6" s="1869"/>
      <c r="K6" s="1869"/>
      <c r="L6" s="1869"/>
      <c r="M6" s="1869"/>
    </row>
    <row r="7" spans="1:14" s="1538" customFormat="1" ht="15" customHeight="1">
      <c r="B7" s="1542" t="s">
        <v>170</v>
      </c>
      <c r="D7" s="1543" t="s">
        <v>8</v>
      </c>
      <c r="E7" s="1544" t="s">
        <v>9</v>
      </c>
      <c r="F7" s="1541"/>
      <c r="G7" s="1870" t="s">
        <v>60</v>
      </c>
      <c r="H7" s="1870"/>
      <c r="I7" s="1870"/>
      <c r="J7" s="1870"/>
      <c r="K7" s="1870"/>
      <c r="L7" s="1870"/>
      <c r="M7" s="1871"/>
    </row>
    <row r="8" spans="1:14" s="1538" customFormat="1" ht="15" customHeight="1">
      <c r="D8" s="1545"/>
      <c r="F8" s="1544"/>
      <c r="G8" s="1541" t="s">
        <v>171</v>
      </c>
      <c r="H8" s="1872" t="s">
        <v>172</v>
      </c>
      <c r="I8" s="1872"/>
      <c r="J8" s="1872" t="s">
        <v>173</v>
      </c>
      <c r="K8" s="1872"/>
      <c r="L8" s="1541" t="s">
        <v>174</v>
      </c>
      <c r="N8" s="1541"/>
    </row>
    <row r="9" spans="1:14" s="1538" customFormat="1" ht="15" customHeight="1">
      <c r="D9" s="1545"/>
      <c r="F9" s="1544"/>
      <c r="G9" s="1544" t="s">
        <v>175</v>
      </c>
      <c r="H9" s="1873" t="s">
        <v>176</v>
      </c>
      <c r="I9" s="1873"/>
      <c r="J9" s="1873" t="s">
        <v>177</v>
      </c>
      <c r="K9" s="1873"/>
      <c r="L9" s="1544" t="s">
        <v>178</v>
      </c>
      <c r="N9" s="1541"/>
    </row>
    <row r="10" spans="1:14" s="1538" customFormat="1" ht="15" customHeight="1">
      <c r="D10" s="1545"/>
      <c r="F10" s="1544"/>
      <c r="G10" s="1546" t="s">
        <v>179</v>
      </c>
      <c r="H10" s="1547" t="s">
        <v>180</v>
      </c>
      <c r="I10" s="1547" t="s">
        <v>181</v>
      </c>
      <c r="J10" s="1548" t="s">
        <v>94</v>
      </c>
      <c r="K10" s="1548" t="s">
        <v>95</v>
      </c>
      <c r="L10" s="1547" t="s">
        <v>182</v>
      </c>
      <c r="N10" s="1541"/>
    </row>
    <row r="11" spans="1:14" s="1538" customFormat="1" ht="3.75" customHeight="1">
      <c r="A11" s="1549"/>
      <c r="B11" s="1549"/>
      <c r="C11" s="1549"/>
      <c r="D11" s="1550"/>
      <c r="E11" s="1549"/>
      <c r="F11" s="1551"/>
      <c r="G11" s="1551"/>
      <c r="H11" s="1551"/>
      <c r="I11" s="1551"/>
      <c r="J11" s="1551"/>
      <c r="K11" s="1551"/>
      <c r="L11" s="1551"/>
      <c r="M11" s="1549"/>
      <c r="N11" s="1552"/>
    </row>
    <row r="12" spans="1:14" s="1538" customFormat="1" ht="5.25" customHeight="1">
      <c r="B12" s="1553"/>
      <c r="C12" s="1553"/>
      <c r="D12" s="1554"/>
      <c r="E12" s="1555"/>
      <c r="F12" s="1556"/>
      <c r="G12" s="1556"/>
      <c r="H12" s="1556"/>
      <c r="I12" s="1556"/>
      <c r="J12" s="1556"/>
      <c r="K12" s="1556"/>
      <c r="L12" s="1556"/>
      <c r="M12" s="1553"/>
      <c r="N12" s="1552"/>
    </row>
    <row r="13" spans="1:14" s="1538" customFormat="1" ht="14.45" customHeight="1">
      <c r="B13" s="1557" t="s">
        <v>183</v>
      </c>
      <c r="C13" s="1558"/>
      <c r="D13" s="1679">
        <v>2021</v>
      </c>
      <c r="E13" s="1681">
        <v>372499</v>
      </c>
      <c r="F13" s="1681"/>
      <c r="G13" s="1681">
        <v>113931</v>
      </c>
      <c r="H13" s="1681">
        <v>102728</v>
      </c>
      <c r="I13" s="1681">
        <v>74471</v>
      </c>
      <c r="J13" s="1681">
        <v>44819</v>
      </c>
      <c r="K13" s="1681">
        <v>24400</v>
      </c>
      <c r="L13" s="1681">
        <v>12150</v>
      </c>
      <c r="M13" s="1559">
        <v>4.1100000000000003</v>
      </c>
      <c r="N13" s="1560"/>
    </row>
    <row r="14" spans="1:14" s="1561" customFormat="1" ht="14.45" customHeight="1">
      <c r="B14" s="105" t="s">
        <v>184</v>
      </c>
      <c r="C14" s="1559"/>
      <c r="D14" s="1680">
        <v>2022</v>
      </c>
      <c r="E14" s="1681">
        <f>SUM(G14:L14)</f>
        <v>370837</v>
      </c>
      <c r="F14" s="1681"/>
      <c r="G14" s="1681">
        <v>118300</v>
      </c>
      <c r="H14" s="1681">
        <v>109294</v>
      </c>
      <c r="I14" s="1681">
        <v>72313</v>
      </c>
      <c r="J14" s="1681">
        <v>40293</v>
      </c>
      <c r="K14" s="1681">
        <v>20891</v>
      </c>
      <c r="L14" s="1681">
        <v>9746</v>
      </c>
      <c r="M14" s="1559"/>
      <c r="N14" s="1562"/>
    </row>
    <row r="15" spans="1:14" s="1561" customFormat="1" ht="14.45" customHeight="1">
      <c r="B15" s="1559"/>
      <c r="C15" s="1559"/>
      <c r="D15" s="1680"/>
      <c r="E15" s="1681"/>
      <c r="F15" s="1681"/>
      <c r="G15" s="1681"/>
      <c r="H15" s="1681"/>
      <c r="I15" s="1681"/>
      <c r="J15" s="1681"/>
      <c r="K15" s="1681"/>
      <c r="L15" s="1681"/>
      <c r="M15" s="1559"/>
      <c r="N15" s="1562"/>
    </row>
    <row r="16" spans="1:14" s="1561" customFormat="1" ht="14.45" customHeight="1">
      <c r="B16" s="1557" t="s">
        <v>1052</v>
      </c>
      <c r="C16" s="1558"/>
      <c r="D16" s="1679">
        <v>2021</v>
      </c>
      <c r="E16" s="1681">
        <v>369018</v>
      </c>
      <c r="F16" s="1681"/>
      <c r="G16" s="1681">
        <v>82225</v>
      </c>
      <c r="H16" s="1681">
        <v>63818</v>
      </c>
      <c r="I16" s="1681">
        <v>66631</v>
      </c>
      <c r="J16" s="1681">
        <v>60945</v>
      </c>
      <c r="K16" s="1681">
        <v>43787</v>
      </c>
      <c r="L16" s="1681">
        <v>51612</v>
      </c>
      <c r="M16" s="1559">
        <v>5.23</v>
      </c>
      <c r="N16" s="1562"/>
    </row>
    <row r="17" spans="2:14" s="1538" customFormat="1" ht="14.45" customHeight="1">
      <c r="B17" s="105" t="s">
        <v>185</v>
      </c>
      <c r="C17" s="1559"/>
      <c r="D17" s="1680">
        <v>2022</v>
      </c>
      <c r="E17" s="1681">
        <f>SUM(G17:L17)</f>
        <v>368351</v>
      </c>
      <c r="F17" s="1681"/>
      <c r="G17" s="1681">
        <v>91345</v>
      </c>
      <c r="H17" s="1681">
        <v>62583</v>
      </c>
      <c r="I17" s="1681">
        <v>58794</v>
      </c>
      <c r="J17" s="1681">
        <v>55821</v>
      </c>
      <c r="K17" s="1681">
        <v>46998</v>
      </c>
      <c r="L17" s="1681">
        <v>52810</v>
      </c>
      <c r="M17" s="1559"/>
      <c r="N17" s="1560"/>
    </row>
    <row r="18" spans="2:14" s="1561" customFormat="1" ht="14.45" customHeight="1">
      <c r="B18" s="1559"/>
      <c r="C18" s="1559"/>
      <c r="D18" s="1680"/>
      <c r="E18" s="1681"/>
      <c r="F18" s="1681"/>
      <c r="G18" s="1681"/>
      <c r="H18" s="1681"/>
      <c r="I18" s="1681"/>
      <c r="J18" s="1681"/>
      <c r="K18" s="1681"/>
      <c r="L18" s="1681"/>
      <c r="M18" s="1559"/>
      <c r="N18" s="1562"/>
    </row>
    <row r="19" spans="2:14" s="1561" customFormat="1" ht="14.45" customHeight="1">
      <c r="B19" s="1557" t="s">
        <v>1053</v>
      </c>
      <c r="C19" s="1558"/>
      <c r="D19" s="1679">
        <v>2021</v>
      </c>
      <c r="E19" s="1681">
        <v>221023</v>
      </c>
      <c r="F19" s="1681"/>
      <c r="G19" s="1681">
        <v>62543</v>
      </c>
      <c r="H19" s="1681">
        <v>58312</v>
      </c>
      <c r="I19" s="1681">
        <v>55609</v>
      </c>
      <c r="J19" s="1681">
        <v>9792</v>
      </c>
      <c r="K19" s="1681">
        <v>9291</v>
      </c>
      <c r="L19" s="1681">
        <v>25476</v>
      </c>
      <c r="M19" s="1559">
        <v>4.3099999999999996</v>
      </c>
      <c r="N19" s="1562"/>
    </row>
    <row r="20" spans="2:14" s="1561" customFormat="1" ht="14.45" customHeight="1">
      <c r="B20" s="105" t="s">
        <v>186</v>
      </c>
      <c r="C20" s="1559"/>
      <c r="D20" s="1680">
        <v>2022</v>
      </c>
      <c r="E20" s="1681">
        <f>SUM(G20:L20)</f>
        <v>216998</v>
      </c>
      <c r="F20" s="1681"/>
      <c r="G20" s="1681">
        <v>68954</v>
      </c>
      <c r="H20" s="1681">
        <v>62776</v>
      </c>
      <c r="I20" s="1681">
        <v>44252</v>
      </c>
      <c r="J20" s="1681">
        <v>7563</v>
      </c>
      <c r="K20" s="1681">
        <v>9068</v>
      </c>
      <c r="L20" s="1681">
        <v>24385</v>
      </c>
      <c r="M20" s="1559"/>
      <c r="N20" s="1562"/>
    </row>
    <row r="21" spans="2:14" s="1538" customFormat="1" ht="14.45" customHeight="1">
      <c r="B21" s="1559"/>
      <c r="C21" s="1559"/>
      <c r="D21" s="1680"/>
      <c r="E21" s="1681"/>
      <c r="F21" s="1681"/>
      <c r="G21" s="1681"/>
      <c r="H21" s="1681"/>
      <c r="I21" s="1681"/>
      <c r="J21" s="1681"/>
      <c r="K21" s="1681"/>
      <c r="L21" s="1681"/>
      <c r="M21" s="1559"/>
      <c r="N21" s="1563"/>
    </row>
    <row r="22" spans="2:14" s="1561" customFormat="1" ht="14.45" customHeight="1">
      <c r="B22" s="1557" t="s">
        <v>187</v>
      </c>
      <c r="C22" s="1558"/>
      <c r="D22" s="1679">
        <v>2021</v>
      </c>
      <c r="E22" s="1681">
        <v>119358</v>
      </c>
      <c r="F22" s="1681"/>
      <c r="G22" s="1681">
        <v>31720</v>
      </c>
      <c r="H22" s="1681">
        <v>27540</v>
      </c>
      <c r="I22" s="1681">
        <v>25136</v>
      </c>
      <c r="J22" s="1681">
        <v>6378</v>
      </c>
      <c r="K22" s="1681">
        <v>5211</v>
      </c>
      <c r="L22" s="1681">
        <v>23373</v>
      </c>
      <c r="M22" s="1559">
        <v>4.79</v>
      </c>
      <c r="N22" s="1562"/>
    </row>
    <row r="23" spans="2:14" s="1561" customFormat="1" ht="14.45" customHeight="1">
      <c r="B23" s="105" t="s">
        <v>188</v>
      </c>
      <c r="C23" s="1559"/>
      <c r="D23" s="1680">
        <v>2022</v>
      </c>
      <c r="E23" s="1681">
        <f>SUM(G23:L23)</f>
        <v>114270</v>
      </c>
      <c r="F23" s="1681"/>
      <c r="G23" s="1681">
        <v>29520</v>
      </c>
      <c r="H23" s="1681">
        <v>26624</v>
      </c>
      <c r="I23" s="1681">
        <v>23616</v>
      </c>
      <c r="J23" s="1681">
        <v>6016</v>
      </c>
      <c r="K23" s="1681">
        <v>5796</v>
      </c>
      <c r="L23" s="1681">
        <v>22698</v>
      </c>
      <c r="M23" s="1559"/>
      <c r="N23" s="1562"/>
    </row>
    <row r="24" spans="2:14" s="1561" customFormat="1" ht="14.45" customHeight="1">
      <c r="B24" s="1559"/>
      <c r="C24" s="1559"/>
      <c r="D24" s="1680"/>
      <c r="E24" s="1681"/>
      <c r="F24" s="1681"/>
      <c r="G24" s="1681"/>
      <c r="H24" s="1681"/>
      <c r="I24" s="1681"/>
      <c r="J24" s="1681"/>
      <c r="K24" s="1681"/>
      <c r="L24" s="1681"/>
      <c r="M24" s="1559"/>
      <c r="N24" s="1562"/>
    </row>
    <row r="25" spans="2:14" s="1538" customFormat="1" ht="14.45" customHeight="1">
      <c r="B25" s="1557" t="s">
        <v>189</v>
      </c>
      <c r="C25" s="1558"/>
      <c r="D25" s="1679">
        <v>2021</v>
      </c>
      <c r="E25" s="1681">
        <v>379973</v>
      </c>
      <c r="F25" s="1681"/>
      <c r="G25" s="1681">
        <v>91544</v>
      </c>
      <c r="H25" s="1681">
        <v>79436</v>
      </c>
      <c r="I25" s="1681">
        <v>75137</v>
      </c>
      <c r="J25" s="1681">
        <v>50625</v>
      </c>
      <c r="K25" s="1681">
        <v>43761</v>
      </c>
      <c r="L25" s="1681">
        <v>39470</v>
      </c>
      <c r="M25" s="1559">
        <v>4.88</v>
      </c>
      <c r="N25" s="1564"/>
    </row>
    <row r="26" spans="2:14" s="1561" customFormat="1" ht="14.45" customHeight="1">
      <c r="B26" s="1565" t="s">
        <v>190</v>
      </c>
      <c r="C26" s="1559"/>
      <c r="D26" s="1680">
        <v>2022</v>
      </c>
      <c r="E26" s="1681">
        <f>SUM(G26:L26)</f>
        <v>373129</v>
      </c>
      <c r="F26" s="1681"/>
      <c r="G26" s="1681">
        <v>94224</v>
      </c>
      <c r="H26" s="1681">
        <v>85718</v>
      </c>
      <c r="I26" s="1681">
        <v>78551</v>
      </c>
      <c r="J26" s="1681">
        <v>50969</v>
      </c>
      <c r="K26" s="1681">
        <v>35380</v>
      </c>
      <c r="L26" s="1681">
        <v>28287</v>
      </c>
      <c r="M26" s="1559"/>
      <c r="N26" s="1566"/>
    </row>
    <row r="27" spans="2:14" s="1561" customFormat="1" ht="14.45" customHeight="1">
      <c r="B27" s="1559"/>
      <c r="C27" s="1559"/>
      <c r="D27" s="1680"/>
      <c r="E27" s="1681"/>
      <c r="F27" s="1681"/>
      <c r="G27" s="1681"/>
      <c r="H27" s="1681"/>
      <c r="I27" s="1681"/>
      <c r="J27" s="1681"/>
      <c r="K27" s="1681"/>
      <c r="L27" s="1681"/>
      <c r="M27" s="1559"/>
      <c r="N27" s="1566"/>
    </row>
    <row r="28" spans="2:14" s="1561" customFormat="1" ht="14.45" customHeight="1">
      <c r="B28" s="1557" t="s">
        <v>112</v>
      </c>
      <c r="C28" s="1558"/>
      <c r="D28" s="1679">
        <v>2021</v>
      </c>
      <c r="E28" s="1681">
        <v>375997</v>
      </c>
      <c r="F28" s="1681"/>
      <c r="G28" s="1681">
        <v>110358</v>
      </c>
      <c r="H28" s="1681">
        <v>22333</v>
      </c>
      <c r="I28" s="1681">
        <v>36036</v>
      </c>
      <c r="J28" s="1681">
        <v>39954</v>
      </c>
      <c r="K28" s="1681">
        <v>71447</v>
      </c>
      <c r="L28" s="1681">
        <v>95869</v>
      </c>
      <c r="M28" s="1559">
        <v>5.57</v>
      </c>
      <c r="N28" s="1566"/>
    </row>
    <row r="29" spans="2:14" s="1538" customFormat="1" ht="14.45" customHeight="1">
      <c r="B29" s="104" t="s">
        <v>113</v>
      </c>
      <c r="C29" s="1559"/>
      <c r="D29" s="1680">
        <v>2022</v>
      </c>
      <c r="E29" s="1681">
        <f>SUM(G29:L29)</f>
        <v>369348</v>
      </c>
      <c r="F29" s="1681"/>
      <c r="G29" s="1681">
        <v>113861</v>
      </c>
      <c r="H29" s="1681">
        <v>23052</v>
      </c>
      <c r="I29" s="1681">
        <v>35625</v>
      </c>
      <c r="J29" s="1681">
        <v>41123</v>
      </c>
      <c r="K29" s="1681">
        <v>65939</v>
      </c>
      <c r="L29" s="1681">
        <v>89748</v>
      </c>
      <c r="M29" s="1559"/>
      <c r="N29" s="1563"/>
    </row>
    <row r="30" spans="2:14" s="1561" customFormat="1" ht="14.45" customHeight="1">
      <c r="B30" s="1559"/>
      <c r="C30" s="1559"/>
      <c r="D30" s="1680"/>
      <c r="E30" s="1681"/>
      <c r="F30" s="1681"/>
      <c r="G30" s="1681"/>
      <c r="H30" s="1681"/>
      <c r="I30" s="1681"/>
      <c r="J30" s="1681"/>
      <c r="K30" s="1681"/>
      <c r="L30" s="1681"/>
      <c r="M30" s="1559"/>
      <c r="N30" s="1567"/>
    </row>
    <row r="31" spans="2:14" s="1561" customFormat="1" ht="14.45" customHeight="1">
      <c r="B31" s="1557" t="s">
        <v>114</v>
      </c>
      <c r="C31" s="1558"/>
      <c r="D31" s="1679">
        <v>2021</v>
      </c>
      <c r="E31" s="1681">
        <v>284412</v>
      </c>
      <c r="F31" s="1681"/>
      <c r="G31" s="1681">
        <v>57171</v>
      </c>
      <c r="H31" s="1681">
        <v>55766</v>
      </c>
      <c r="I31" s="1681">
        <v>67550</v>
      </c>
      <c r="J31" s="1681">
        <v>38772</v>
      </c>
      <c r="K31" s="1681">
        <v>35449</v>
      </c>
      <c r="L31" s="1681">
        <v>29704</v>
      </c>
      <c r="M31" s="1559">
        <v>5.15</v>
      </c>
      <c r="N31" s="1567"/>
    </row>
    <row r="32" spans="2:14" s="1561" customFormat="1" ht="14.45" customHeight="1">
      <c r="B32" s="1565" t="s">
        <v>115</v>
      </c>
      <c r="C32" s="1559"/>
      <c r="D32" s="1680">
        <v>2022</v>
      </c>
      <c r="E32" s="1681">
        <f>SUM(G32:L32)</f>
        <v>276213</v>
      </c>
      <c r="F32" s="1681"/>
      <c r="G32" s="1681">
        <v>56555</v>
      </c>
      <c r="H32" s="1681">
        <v>52336</v>
      </c>
      <c r="I32" s="1681">
        <v>68964</v>
      </c>
      <c r="J32" s="1681">
        <v>37161</v>
      </c>
      <c r="K32" s="1681">
        <v>33512</v>
      </c>
      <c r="L32" s="1681">
        <v>27685</v>
      </c>
      <c r="M32" s="1559"/>
      <c r="N32" s="1567"/>
    </row>
    <row r="33" spans="2:14" s="1538" customFormat="1" ht="14.45" customHeight="1">
      <c r="B33" s="1559"/>
      <c r="C33" s="1559"/>
      <c r="D33" s="1680"/>
      <c r="E33" s="1681"/>
      <c r="F33" s="1681"/>
      <c r="G33" s="1681"/>
      <c r="H33" s="1681"/>
      <c r="I33" s="1681"/>
      <c r="J33" s="1681"/>
      <c r="K33" s="1681"/>
      <c r="L33" s="1681"/>
      <c r="M33" s="1559"/>
      <c r="N33" s="1568"/>
    </row>
    <row r="34" spans="2:14" s="1561" customFormat="1" ht="14.45" customHeight="1">
      <c r="B34" s="1557" t="s">
        <v>1054</v>
      </c>
      <c r="C34" s="1559"/>
      <c r="D34" s="1679">
        <v>2021</v>
      </c>
      <c r="E34" s="1681">
        <v>643</v>
      </c>
      <c r="F34" s="1681"/>
      <c r="G34" s="1681">
        <v>269</v>
      </c>
      <c r="H34" s="1681">
        <v>109</v>
      </c>
      <c r="I34" s="1681">
        <v>100</v>
      </c>
      <c r="J34" s="1681">
        <v>86</v>
      </c>
      <c r="K34" s="1681">
        <v>47</v>
      </c>
      <c r="L34" s="1681">
        <v>32</v>
      </c>
      <c r="M34" s="1559">
        <v>3.86</v>
      </c>
      <c r="N34" s="1569"/>
    </row>
    <row r="35" spans="2:14" s="1561" customFormat="1" ht="14.45" customHeight="1">
      <c r="B35" s="105" t="s">
        <v>191</v>
      </c>
      <c r="C35" s="1559"/>
      <c r="D35" s="1680">
        <v>2022</v>
      </c>
      <c r="E35" s="1681">
        <f>SUM(G35:L35)</f>
        <v>415</v>
      </c>
      <c r="F35" s="1681"/>
      <c r="G35" s="1681">
        <v>170</v>
      </c>
      <c r="H35" s="1681">
        <v>94</v>
      </c>
      <c r="I35" s="1681">
        <v>55</v>
      </c>
      <c r="J35" s="1681">
        <v>55</v>
      </c>
      <c r="K35" s="1681">
        <v>27</v>
      </c>
      <c r="L35" s="1681">
        <v>14</v>
      </c>
      <c r="M35" s="1559"/>
      <c r="N35" s="1569"/>
    </row>
    <row r="36" spans="2:14" s="1561" customFormat="1" ht="14.45" customHeight="1">
      <c r="B36" s="1559"/>
      <c r="C36" s="1559"/>
      <c r="D36" s="1680"/>
      <c r="E36" s="1681"/>
      <c r="F36" s="1681"/>
      <c r="G36" s="1681"/>
      <c r="H36" s="1681"/>
      <c r="I36" s="1681"/>
      <c r="J36" s="1681"/>
      <c r="K36" s="1681"/>
      <c r="L36" s="1681"/>
      <c r="M36" s="1559"/>
      <c r="N36" s="1569"/>
    </row>
    <row r="37" spans="2:14" s="1538" customFormat="1" ht="14.45" customHeight="1">
      <c r="B37" s="1557" t="s">
        <v>1055</v>
      </c>
      <c r="C37" s="1558"/>
      <c r="D37" s="1679">
        <v>2021</v>
      </c>
      <c r="E37" s="1681">
        <v>13103</v>
      </c>
      <c r="F37" s="1681"/>
      <c r="G37" s="1681">
        <v>2782</v>
      </c>
      <c r="H37" s="1681">
        <v>2592</v>
      </c>
      <c r="I37" s="1681">
        <v>3212</v>
      </c>
      <c r="J37" s="1681">
        <v>1994</v>
      </c>
      <c r="K37" s="1681">
        <v>1345</v>
      </c>
      <c r="L37" s="1681">
        <v>1178</v>
      </c>
      <c r="M37" s="1559">
        <v>5.04</v>
      </c>
      <c r="N37" s="1568"/>
    </row>
    <row r="38" spans="2:14" s="1561" customFormat="1" ht="14.45" customHeight="1">
      <c r="B38" s="105" t="s">
        <v>1056</v>
      </c>
      <c r="C38" s="1559"/>
      <c r="D38" s="1680">
        <v>2022</v>
      </c>
      <c r="E38" s="1681">
        <f>SUM(G38:L38)</f>
        <v>11925</v>
      </c>
      <c r="F38" s="1681"/>
      <c r="G38" s="1681">
        <v>3043</v>
      </c>
      <c r="H38" s="1681">
        <v>2656</v>
      </c>
      <c r="I38" s="1681">
        <v>2475</v>
      </c>
      <c r="J38" s="1681">
        <v>1643</v>
      </c>
      <c r="K38" s="1681">
        <v>1119</v>
      </c>
      <c r="L38" s="1681">
        <v>989</v>
      </c>
      <c r="M38" s="1559"/>
      <c r="N38" s="1569"/>
    </row>
    <row r="39" spans="2:14" s="1561" customFormat="1" ht="14.45" customHeight="1">
      <c r="B39" s="1559"/>
      <c r="C39" s="1559"/>
      <c r="D39" s="1680"/>
      <c r="E39" s="1681"/>
      <c r="F39" s="1681"/>
      <c r="G39" s="1681"/>
      <c r="H39" s="1681"/>
      <c r="I39" s="1681"/>
      <c r="J39" s="1681"/>
      <c r="K39" s="1681"/>
      <c r="L39" s="1681"/>
      <c r="M39" s="1559"/>
      <c r="N39" s="1569"/>
    </row>
    <row r="40" spans="2:14" s="1561" customFormat="1" ht="14.45" customHeight="1">
      <c r="B40" s="1557" t="s">
        <v>192</v>
      </c>
      <c r="C40" s="1558"/>
      <c r="D40" s="1679">
        <v>2021</v>
      </c>
      <c r="E40" s="1681">
        <v>35366</v>
      </c>
      <c r="F40" s="1681"/>
      <c r="G40" s="1681">
        <v>7142</v>
      </c>
      <c r="H40" s="1681">
        <v>9312</v>
      </c>
      <c r="I40" s="1681">
        <v>8647</v>
      </c>
      <c r="J40" s="1681">
        <v>4208</v>
      </c>
      <c r="K40" s="1681">
        <v>3102</v>
      </c>
      <c r="L40" s="1681">
        <v>2955</v>
      </c>
      <c r="M40" s="1559">
        <v>4.84</v>
      </c>
      <c r="N40" s="1569"/>
    </row>
    <row r="41" spans="2:14" s="1538" customFormat="1" ht="14.45" customHeight="1">
      <c r="B41" s="105" t="s">
        <v>193</v>
      </c>
      <c r="C41" s="1559"/>
      <c r="D41" s="1680">
        <v>2022</v>
      </c>
      <c r="E41" s="1681">
        <f>SUM(G41:L41)</f>
        <v>34282</v>
      </c>
      <c r="F41" s="1681"/>
      <c r="G41" s="1681">
        <v>7830</v>
      </c>
      <c r="H41" s="1681">
        <v>8696</v>
      </c>
      <c r="I41" s="1681">
        <v>8218</v>
      </c>
      <c r="J41" s="1681">
        <v>3866</v>
      </c>
      <c r="K41" s="1681">
        <v>2872</v>
      </c>
      <c r="L41" s="1681">
        <v>2800</v>
      </c>
      <c r="M41" s="1559"/>
      <c r="N41" s="1568"/>
    </row>
    <row r="42" spans="2:14" s="1561" customFormat="1" ht="14.45" customHeight="1">
      <c r="B42" s="1559"/>
      <c r="C42" s="1559"/>
      <c r="D42" s="1680"/>
      <c r="E42" s="1681"/>
      <c r="F42" s="1681"/>
      <c r="G42" s="1681"/>
      <c r="H42" s="1681"/>
      <c r="I42" s="1681"/>
      <c r="J42" s="1681"/>
      <c r="K42" s="1681"/>
      <c r="L42" s="1681"/>
      <c r="M42" s="1559"/>
      <c r="N42" s="1569"/>
    </row>
    <row r="43" spans="2:14" s="1561" customFormat="1" ht="14.45" customHeight="1">
      <c r="B43" s="1557" t="s">
        <v>194</v>
      </c>
      <c r="C43" s="1558"/>
      <c r="D43" s="1679">
        <v>2021</v>
      </c>
      <c r="E43" s="1681">
        <v>27015</v>
      </c>
      <c r="F43" s="1681"/>
      <c r="G43" s="1681">
        <v>7052</v>
      </c>
      <c r="H43" s="1681">
        <v>6272</v>
      </c>
      <c r="I43" s="1681">
        <v>5713</v>
      </c>
      <c r="J43" s="1681">
        <v>2970</v>
      </c>
      <c r="K43" s="1681">
        <v>2492</v>
      </c>
      <c r="L43" s="1681">
        <v>2516</v>
      </c>
      <c r="M43" s="1559">
        <v>4.6100000000000003</v>
      </c>
      <c r="N43" s="1569"/>
    </row>
    <row r="44" spans="2:14" s="1561" customFormat="1" ht="14.45" customHeight="1">
      <c r="B44" s="105" t="s">
        <v>195</v>
      </c>
      <c r="C44" s="1559"/>
      <c r="D44" s="1680">
        <v>2022</v>
      </c>
      <c r="E44" s="1681">
        <f>SUM(G44:L44)</f>
        <v>28151</v>
      </c>
      <c r="F44" s="1681"/>
      <c r="G44" s="1681">
        <v>9300</v>
      </c>
      <c r="H44" s="1681">
        <v>6213</v>
      </c>
      <c r="I44" s="1681">
        <v>4899</v>
      </c>
      <c r="J44" s="1681">
        <v>2941</v>
      </c>
      <c r="K44" s="1681">
        <v>2232</v>
      </c>
      <c r="L44" s="1681">
        <v>2566</v>
      </c>
      <c r="M44" s="1559"/>
      <c r="N44" s="1569"/>
    </row>
    <row r="45" spans="2:14" s="1538" customFormat="1" ht="14.45" customHeight="1">
      <c r="B45" s="1559"/>
      <c r="C45" s="1559"/>
      <c r="D45" s="1680"/>
      <c r="E45" s="1681"/>
      <c r="F45" s="1681"/>
      <c r="G45" s="1681"/>
      <c r="H45" s="1681"/>
      <c r="I45" s="1681"/>
      <c r="J45" s="1681"/>
      <c r="K45" s="1681"/>
      <c r="L45" s="1681"/>
      <c r="M45" s="1559"/>
      <c r="N45" s="1568"/>
    </row>
    <row r="46" spans="2:14" s="1561" customFormat="1" ht="14.45" customHeight="1">
      <c r="B46" s="1557" t="s">
        <v>196</v>
      </c>
      <c r="C46" s="1558"/>
      <c r="D46" s="1679">
        <v>2021</v>
      </c>
      <c r="E46" s="1681">
        <v>115375</v>
      </c>
      <c r="F46" s="1681"/>
      <c r="G46" s="1681">
        <v>14396</v>
      </c>
      <c r="H46" s="1681">
        <v>44269</v>
      </c>
      <c r="I46" s="1681">
        <v>44467</v>
      </c>
      <c r="J46" s="1681">
        <v>8657</v>
      </c>
      <c r="K46" s="1681">
        <v>2955</v>
      </c>
      <c r="L46" s="1681">
        <v>631</v>
      </c>
      <c r="M46" s="1559">
        <v>4.4400000000000004</v>
      </c>
      <c r="N46" s="1569"/>
    </row>
    <row r="47" spans="2:14" s="1561" customFormat="1" ht="14.45" customHeight="1">
      <c r="B47" s="105" t="s">
        <v>197</v>
      </c>
      <c r="C47" s="1559"/>
      <c r="D47" s="1680">
        <v>2022</v>
      </c>
      <c r="E47" s="1681">
        <f>SUM(G47:L47)</f>
        <v>109672</v>
      </c>
      <c r="F47" s="1681"/>
      <c r="G47" s="1681">
        <v>16348</v>
      </c>
      <c r="H47" s="1681">
        <v>47533</v>
      </c>
      <c r="I47" s="1681">
        <v>37109</v>
      </c>
      <c r="J47" s="1681">
        <v>6653</v>
      </c>
      <c r="K47" s="1681">
        <v>1614</v>
      </c>
      <c r="L47" s="1681">
        <v>415</v>
      </c>
      <c r="M47" s="1559"/>
      <c r="N47" s="1569"/>
    </row>
    <row r="48" spans="2:14" s="1561" customFormat="1" ht="14.45" customHeight="1">
      <c r="B48" s="1559"/>
      <c r="C48" s="1559"/>
      <c r="D48" s="1680"/>
      <c r="E48" s="1681"/>
      <c r="F48" s="1681"/>
      <c r="G48" s="1681"/>
      <c r="H48" s="1681"/>
      <c r="I48" s="1681"/>
      <c r="J48" s="1681"/>
      <c r="K48" s="1681"/>
      <c r="L48" s="1681"/>
      <c r="M48" s="1559"/>
      <c r="N48" s="1569"/>
    </row>
    <row r="49" spans="2:14" s="1538" customFormat="1" ht="14.45" customHeight="1">
      <c r="B49" s="1557" t="s">
        <v>198</v>
      </c>
      <c r="C49" s="1559"/>
      <c r="D49" s="1679">
        <v>2021</v>
      </c>
      <c r="E49" s="1681">
        <v>454</v>
      </c>
      <c r="F49" s="1681"/>
      <c r="G49" s="1681">
        <v>229</v>
      </c>
      <c r="H49" s="1681">
        <v>104</v>
      </c>
      <c r="I49" s="1681">
        <v>63</v>
      </c>
      <c r="J49" s="1681">
        <v>38</v>
      </c>
      <c r="K49" s="1681">
        <v>15</v>
      </c>
      <c r="L49" s="1681">
        <v>5</v>
      </c>
      <c r="M49" s="1559">
        <v>3.01</v>
      </c>
      <c r="N49" s="1568"/>
    </row>
    <row r="50" spans="2:14" s="1561" customFormat="1" ht="14.45" customHeight="1">
      <c r="B50" s="105" t="s">
        <v>199</v>
      </c>
      <c r="C50" s="1559"/>
      <c r="D50" s="1680">
        <v>2022</v>
      </c>
      <c r="E50" s="1681">
        <f>SUM(G50:L50)</f>
        <v>416</v>
      </c>
      <c r="F50" s="1681"/>
      <c r="G50" s="1681">
        <v>215</v>
      </c>
      <c r="H50" s="1681">
        <v>98</v>
      </c>
      <c r="I50" s="1681">
        <v>62</v>
      </c>
      <c r="J50" s="1681">
        <v>32</v>
      </c>
      <c r="K50" s="1681">
        <v>8</v>
      </c>
      <c r="L50" s="1681">
        <v>1</v>
      </c>
      <c r="M50" s="1559"/>
      <c r="N50" s="1569"/>
    </row>
    <row r="51" spans="2:14" s="1561" customFormat="1" ht="14.45" customHeight="1">
      <c r="B51" s="1559"/>
      <c r="C51" s="1559"/>
      <c r="D51" s="1680"/>
      <c r="E51" s="1681"/>
      <c r="F51" s="1681"/>
      <c r="G51" s="1681"/>
      <c r="H51" s="1681"/>
      <c r="I51" s="1681"/>
      <c r="J51" s="1681"/>
      <c r="K51" s="1681"/>
      <c r="L51" s="1681"/>
      <c r="N51" s="1569"/>
    </row>
    <row r="52" spans="2:14" s="1561" customFormat="1" ht="14.45" customHeight="1">
      <c r="B52" s="1557" t="s">
        <v>1057</v>
      </c>
      <c r="C52" s="1559"/>
      <c r="D52" s="1679">
        <v>2021</v>
      </c>
      <c r="E52" s="1681">
        <v>76</v>
      </c>
      <c r="F52" s="1681"/>
      <c r="G52" s="1682">
        <v>72</v>
      </c>
      <c r="H52" s="1682">
        <v>4</v>
      </c>
      <c r="I52" s="1682" t="s">
        <v>31</v>
      </c>
      <c r="J52" s="1682" t="s">
        <v>31</v>
      </c>
      <c r="K52" s="1682" t="s">
        <v>31</v>
      </c>
      <c r="L52" s="1682" t="s">
        <v>31</v>
      </c>
      <c r="M52" s="1538"/>
      <c r="N52" s="1569"/>
    </row>
    <row r="53" spans="2:14" s="1538" customFormat="1" ht="14.45" customHeight="1">
      <c r="B53" s="105" t="s">
        <v>1058</v>
      </c>
      <c r="C53" s="1559"/>
      <c r="D53" s="1680">
        <v>2022</v>
      </c>
      <c r="E53" s="1681">
        <f>SUM(G53:L53)</f>
        <v>75</v>
      </c>
      <c r="F53" s="1681"/>
      <c r="G53" s="1682">
        <v>74</v>
      </c>
      <c r="H53" s="1682">
        <v>1</v>
      </c>
      <c r="I53" s="1682" t="s">
        <v>31</v>
      </c>
      <c r="J53" s="1682" t="s">
        <v>31</v>
      </c>
      <c r="K53" s="1682" t="s">
        <v>31</v>
      </c>
      <c r="L53" s="1682" t="s">
        <v>31</v>
      </c>
      <c r="M53" s="1561"/>
      <c r="N53" s="1568"/>
    </row>
    <row r="54" spans="2:14" s="1561" customFormat="1" ht="14.45" customHeight="1">
      <c r="B54" s="1559"/>
      <c r="C54" s="1559"/>
      <c r="D54" s="1680"/>
      <c r="E54" s="1681"/>
      <c r="F54" s="1681"/>
      <c r="G54" s="1682"/>
      <c r="H54" s="1682"/>
      <c r="I54" s="1682"/>
      <c r="J54" s="1682"/>
      <c r="K54" s="1682"/>
      <c r="L54" s="1682"/>
      <c r="N54" s="1569"/>
    </row>
    <row r="55" spans="2:14" s="1561" customFormat="1" ht="14.45" customHeight="1">
      <c r="B55" s="1557" t="s">
        <v>1059</v>
      </c>
      <c r="C55" s="1559"/>
      <c r="D55" s="1679">
        <v>2021</v>
      </c>
      <c r="E55" s="1681">
        <v>76</v>
      </c>
      <c r="F55" s="1681"/>
      <c r="G55" s="1682">
        <v>65</v>
      </c>
      <c r="H55" s="1682">
        <v>11</v>
      </c>
      <c r="I55" s="1682" t="s">
        <v>31</v>
      </c>
      <c r="J55" s="1682" t="s">
        <v>31</v>
      </c>
      <c r="K55" s="1682" t="s">
        <v>31</v>
      </c>
      <c r="L55" s="1682" t="s">
        <v>31</v>
      </c>
      <c r="N55" s="1569"/>
    </row>
    <row r="56" spans="2:14" s="1561" customFormat="1" ht="14.45" customHeight="1">
      <c r="B56" s="105" t="s">
        <v>1060</v>
      </c>
      <c r="C56" s="1559"/>
      <c r="D56" s="1680">
        <v>2022</v>
      </c>
      <c r="E56" s="1681">
        <f>SUM(G56:L56)</f>
        <v>75</v>
      </c>
      <c r="F56" s="1681"/>
      <c r="G56" s="1682">
        <v>74</v>
      </c>
      <c r="H56" s="1682">
        <v>1</v>
      </c>
      <c r="I56" s="1682" t="s">
        <v>31</v>
      </c>
      <c r="J56" s="1682" t="s">
        <v>31</v>
      </c>
      <c r="K56" s="1682" t="s">
        <v>31</v>
      </c>
      <c r="L56" s="1682" t="s">
        <v>31</v>
      </c>
      <c r="M56" s="1538"/>
      <c r="N56" s="1569"/>
    </row>
    <row r="57" spans="2:14" s="1538" customFormat="1" ht="14.45" customHeight="1">
      <c r="B57" s="1559"/>
      <c r="C57" s="1559"/>
      <c r="D57" s="1680"/>
      <c r="E57" s="1681"/>
      <c r="F57" s="1681"/>
      <c r="G57" s="1682"/>
      <c r="H57" s="1682"/>
      <c r="I57" s="1682"/>
      <c r="J57" s="1682"/>
      <c r="K57" s="1682"/>
      <c r="L57" s="1682"/>
      <c r="M57" s="1561"/>
      <c r="N57" s="1568"/>
    </row>
    <row r="58" spans="2:14" s="1561" customFormat="1" ht="14.45" customHeight="1">
      <c r="B58" s="1557" t="s">
        <v>1061</v>
      </c>
      <c r="C58" s="1559"/>
      <c r="D58" s="1679">
        <v>2021</v>
      </c>
      <c r="E58" s="1681">
        <v>27</v>
      </c>
      <c r="F58" s="1681"/>
      <c r="G58" s="1682">
        <v>27</v>
      </c>
      <c r="H58" s="1682" t="s">
        <v>31</v>
      </c>
      <c r="I58" s="1682" t="s">
        <v>31</v>
      </c>
      <c r="J58" s="1682" t="s">
        <v>31</v>
      </c>
      <c r="K58" s="1682" t="s">
        <v>31</v>
      </c>
      <c r="L58" s="1682" t="s">
        <v>31</v>
      </c>
      <c r="N58" s="1569"/>
    </row>
    <row r="59" spans="2:14" s="1561" customFormat="1" ht="14.45" customHeight="1">
      <c r="B59" s="105" t="s">
        <v>1062</v>
      </c>
      <c r="C59" s="1559"/>
      <c r="D59" s="1680">
        <v>2022</v>
      </c>
      <c r="E59" s="1681">
        <f>SUM(G59:L59)</f>
        <v>28</v>
      </c>
      <c r="F59" s="1681"/>
      <c r="G59" s="1682">
        <v>24</v>
      </c>
      <c r="H59" s="1682">
        <v>4</v>
      </c>
      <c r="I59" s="1682" t="s">
        <v>31</v>
      </c>
      <c r="J59" s="1682" t="s">
        <v>31</v>
      </c>
      <c r="K59" s="1682" t="s">
        <v>31</v>
      </c>
      <c r="L59" s="1682" t="s">
        <v>31</v>
      </c>
      <c r="N59" s="1569"/>
    </row>
    <row r="60" spans="2:14" s="1561" customFormat="1" ht="14.45" customHeight="1">
      <c r="B60" s="1559"/>
      <c r="C60" s="1559"/>
      <c r="D60" s="1680"/>
      <c r="E60" s="1681"/>
      <c r="F60" s="1681"/>
      <c r="G60" s="1682"/>
      <c r="H60" s="1682"/>
      <c r="I60" s="1682"/>
      <c r="J60" s="1682"/>
      <c r="K60" s="1682"/>
      <c r="L60" s="1682"/>
      <c r="M60" s="1538"/>
      <c r="N60" s="1569"/>
    </row>
    <row r="61" spans="2:14" s="1538" customFormat="1" ht="14.45" customHeight="1">
      <c r="B61" s="1557" t="s">
        <v>1063</v>
      </c>
      <c r="C61" s="1559"/>
      <c r="D61" s="1679">
        <v>2021</v>
      </c>
      <c r="E61" s="1681">
        <v>27</v>
      </c>
      <c r="F61" s="1681"/>
      <c r="G61" s="1682">
        <v>27</v>
      </c>
      <c r="H61" s="1682" t="s">
        <v>31</v>
      </c>
      <c r="I61" s="1682" t="s">
        <v>31</v>
      </c>
      <c r="J61" s="1682" t="s">
        <v>31</v>
      </c>
      <c r="K61" s="1682" t="s">
        <v>31</v>
      </c>
      <c r="L61" s="1682" t="s">
        <v>31</v>
      </c>
      <c r="M61" s="1561"/>
      <c r="N61" s="1563"/>
    </row>
    <row r="62" spans="2:14" s="1561" customFormat="1" ht="14.45" customHeight="1">
      <c r="B62" s="105" t="s">
        <v>1064</v>
      </c>
      <c r="C62" s="1559"/>
      <c r="D62" s="1680">
        <v>2022</v>
      </c>
      <c r="E62" s="1681">
        <f>SUM(G62:L62)</f>
        <v>28</v>
      </c>
      <c r="F62" s="1681"/>
      <c r="G62" s="1682">
        <v>26</v>
      </c>
      <c r="H62" s="1682">
        <v>2</v>
      </c>
      <c r="I62" s="1682" t="s">
        <v>31</v>
      </c>
      <c r="J62" s="1682" t="s">
        <v>31</v>
      </c>
      <c r="K62" s="1682" t="s">
        <v>31</v>
      </c>
      <c r="L62" s="1682" t="s">
        <v>31</v>
      </c>
      <c r="N62" s="1566"/>
    </row>
    <row r="63" spans="2:14" s="1561" customFormat="1" ht="14.45" customHeight="1">
      <c r="B63" s="1559"/>
      <c r="C63" s="1559"/>
      <c r="D63" s="1680"/>
      <c r="E63" s="1681"/>
      <c r="F63" s="1681"/>
      <c r="G63" s="1682"/>
      <c r="H63" s="1682"/>
      <c r="I63" s="1682"/>
      <c r="J63" s="1682"/>
      <c r="K63" s="1682"/>
      <c r="L63" s="1682"/>
      <c r="N63" s="1566"/>
    </row>
    <row r="64" spans="2:14" s="1561" customFormat="1" ht="14.45" customHeight="1">
      <c r="B64" s="1557" t="s">
        <v>1065</v>
      </c>
      <c r="C64" s="1559"/>
      <c r="D64" s="1679">
        <v>2021</v>
      </c>
      <c r="E64" s="1681">
        <v>21</v>
      </c>
      <c r="F64" s="1681"/>
      <c r="G64" s="1682">
        <v>20</v>
      </c>
      <c r="H64" s="1682">
        <v>1</v>
      </c>
      <c r="I64" s="1682" t="s">
        <v>31</v>
      </c>
      <c r="J64" s="1682" t="s">
        <v>31</v>
      </c>
      <c r="K64" s="1682" t="s">
        <v>31</v>
      </c>
      <c r="L64" s="1682" t="s">
        <v>31</v>
      </c>
      <c r="M64" s="1538"/>
      <c r="N64" s="1566"/>
    </row>
    <row r="65" spans="1:14" s="1538" customFormat="1" ht="14.45" customHeight="1">
      <c r="B65" s="105" t="s">
        <v>1066</v>
      </c>
      <c r="C65" s="1559"/>
      <c r="D65" s="1680">
        <v>2022</v>
      </c>
      <c r="E65" s="1681">
        <f>SUM(G65:L65)</f>
        <v>30</v>
      </c>
      <c r="F65" s="1681"/>
      <c r="G65" s="1682">
        <v>30</v>
      </c>
      <c r="H65" s="1682" t="s">
        <v>31</v>
      </c>
      <c r="I65" s="1682" t="s">
        <v>31</v>
      </c>
      <c r="J65" s="1682" t="s">
        <v>31</v>
      </c>
      <c r="K65" s="1682" t="s">
        <v>31</v>
      </c>
      <c r="L65" s="1682" t="s">
        <v>31</v>
      </c>
      <c r="M65" s="1561"/>
      <c r="N65" s="1563"/>
    </row>
    <row r="66" spans="1:14" s="1561" customFormat="1" ht="14.45" customHeight="1">
      <c r="B66" s="1559"/>
      <c r="C66" s="1559"/>
      <c r="D66" s="1680"/>
      <c r="E66" s="1681"/>
      <c r="F66" s="1681"/>
      <c r="G66" s="1682"/>
      <c r="H66" s="1682"/>
      <c r="I66" s="1682"/>
      <c r="J66" s="1682"/>
      <c r="K66" s="1682"/>
      <c r="L66" s="1682"/>
      <c r="N66" s="1567"/>
    </row>
    <row r="67" spans="1:14" s="1561" customFormat="1" ht="14.45" customHeight="1">
      <c r="B67" s="1557" t="s">
        <v>1067</v>
      </c>
      <c r="C67" s="1559"/>
      <c r="D67" s="1679">
        <v>2021</v>
      </c>
      <c r="E67" s="1681">
        <v>21</v>
      </c>
      <c r="F67" s="1681"/>
      <c r="G67" s="1682">
        <v>17</v>
      </c>
      <c r="H67" s="1682">
        <v>4</v>
      </c>
      <c r="I67" s="1682" t="s">
        <v>31</v>
      </c>
      <c r="J67" s="1682" t="s">
        <v>31</v>
      </c>
      <c r="K67" s="1682" t="s">
        <v>31</v>
      </c>
      <c r="L67" s="1682" t="s">
        <v>31</v>
      </c>
      <c r="N67" s="1567"/>
    </row>
    <row r="68" spans="1:14" s="1561" customFormat="1" ht="14.45" customHeight="1">
      <c r="B68" s="105" t="s">
        <v>1068</v>
      </c>
      <c r="C68" s="1559"/>
      <c r="D68" s="1680">
        <v>2022</v>
      </c>
      <c r="E68" s="1681">
        <f>SUM(G68:L68)</f>
        <v>30</v>
      </c>
      <c r="F68" s="1681"/>
      <c r="G68" s="1682">
        <v>30</v>
      </c>
      <c r="H68" s="1682" t="s">
        <v>31</v>
      </c>
      <c r="I68" s="1682" t="s">
        <v>31</v>
      </c>
      <c r="J68" s="1682" t="s">
        <v>31</v>
      </c>
      <c r="K68" s="1682" t="s">
        <v>31</v>
      </c>
      <c r="L68" s="1682" t="s">
        <v>31</v>
      </c>
      <c r="M68" s="1538"/>
      <c r="N68" s="1567"/>
    </row>
    <row r="69" spans="1:14" s="1538" customFormat="1" ht="14.45" customHeight="1">
      <c r="B69" s="1559"/>
      <c r="C69" s="1559"/>
      <c r="D69" s="1680"/>
      <c r="E69" s="1681"/>
      <c r="F69" s="1681"/>
      <c r="G69" s="1682"/>
      <c r="H69" s="1682"/>
      <c r="I69" s="1682"/>
      <c r="J69" s="1682"/>
      <c r="K69" s="1682"/>
      <c r="L69" s="1682"/>
      <c r="M69" s="1561"/>
      <c r="N69" s="1563"/>
    </row>
    <row r="70" spans="1:14" s="1561" customFormat="1" ht="14.45" customHeight="1">
      <c r="B70" s="1557" t="s">
        <v>1069</v>
      </c>
      <c r="C70" s="1559"/>
      <c r="D70" s="1679">
        <v>2021</v>
      </c>
      <c r="E70" s="1681">
        <v>28</v>
      </c>
      <c r="F70" s="1681"/>
      <c r="G70" s="1682">
        <v>19</v>
      </c>
      <c r="H70" s="1682">
        <v>9</v>
      </c>
      <c r="I70" s="1682" t="s">
        <v>31</v>
      </c>
      <c r="J70" s="1682" t="s">
        <v>31</v>
      </c>
      <c r="K70" s="1682" t="s">
        <v>31</v>
      </c>
      <c r="L70" s="1682" t="s">
        <v>31</v>
      </c>
      <c r="N70" s="1567"/>
    </row>
    <row r="71" spans="1:14" s="1561" customFormat="1" ht="14.45" customHeight="1">
      <c r="B71" s="105" t="s">
        <v>1070</v>
      </c>
      <c r="C71" s="1559"/>
      <c r="D71" s="1680">
        <v>2022</v>
      </c>
      <c r="E71" s="1681">
        <f>SUM(G71:L71)</f>
        <v>17</v>
      </c>
      <c r="F71" s="1681"/>
      <c r="G71" s="1682">
        <v>17</v>
      </c>
      <c r="H71" s="1682" t="s">
        <v>31</v>
      </c>
      <c r="I71" s="1682" t="s">
        <v>31</v>
      </c>
      <c r="J71" s="1682" t="s">
        <v>31</v>
      </c>
      <c r="K71" s="1682" t="s">
        <v>31</v>
      </c>
      <c r="L71" s="1682" t="s">
        <v>31</v>
      </c>
      <c r="N71" s="1567"/>
    </row>
    <row r="72" spans="1:14" s="1561" customFormat="1" ht="14.45" customHeight="1">
      <c r="B72" s="1559"/>
      <c r="C72" s="1559"/>
      <c r="D72" s="1680"/>
      <c r="E72" s="1681"/>
      <c r="F72" s="1681"/>
      <c r="G72" s="1682"/>
      <c r="H72" s="1682"/>
      <c r="I72" s="1682"/>
      <c r="J72" s="1682"/>
      <c r="K72" s="1682"/>
      <c r="L72" s="1682"/>
      <c r="M72" s="1538"/>
      <c r="N72" s="1567"/>
    </row>
    <row r="73" spans="1:14" s="1538" customFormat="1" ht="14.45" customHeight="1">
      <c r="B73" s="1557" t="s">
        <v>1071</v>
      </c>
      <c r="C73" s="1559"/>
      <c r="D73" s="1679">
        <v>2021</v>
      </c>
      <c r="E73" s="1681">
        <v>28</v>
      </c>
      <c r="F73" s="1681"/>
      <c r="G73" s="1682">
        <v>20</v>
      </c>
      <c r="H73" s="1682">
        <v>8</v>
      </c>
      <c r="I73" s="1682" t="s">
        <v>31</v>
      </c>
      <c r="J73" s="1682" t="s">
        <v>31</v>
      </c>
      <c r="K73" s="1682" t="s">
        <v>31</v>
      </c>
      <c r="L73" s="1682" t="s">
        <v>31</v>
      </c>
      <c r="M73" s="1561"/>
      <c r="N73" s="1563"/>
    </row>
    <row r="74" spans="1:14" s="1561" customFormat="1" ht="14.45" customHeight="1">
      <c r="B74" s="105" t="s">
        <v>1072</v>
      </c>
      <c r="C74" s="1559"/>
      <c r="D74" s="1680">
        <v>2022</v>
      </c>
      <c r="E74" s="1681">
        <f>SUM(G74:L74)</f>
        <v>17</v>
      </c>
      <c r="F74" s="1681"/>
      <c r="G74" s="1682">
        <v>17</v>
      </c>
      <c r="H74" s="1682" t="s">
        <v>31</v>
      </c>
      <c r="I74" s="1682" t="s">
        <v>31</v>
      </c>
      <c r="J74" s="1682" t="s">
        <v>31</v>
      </c>
      <c r="K74" s="1682" t="s">
        <v>31</v>
      </c>
      <c r="L74" s="1682" t="s">
        <v>31</v>
      </c>
    </row>
    <row r="75" spans="1:14" s="1561" customFormat="1" ht="14.45" customHeight="1">
      <c r="B75" s="1559"/>
      <c r="C75" s="1559"/>
      <c r="D75" s="1680"/>
      <c r="E75" s="1681"/>
      <c r="F75" s="1681"/>
      <c r="G75" s="1682"/>
      <c r="H75" s="1682"/>
      <c r="I75" s="1682"/>
      <c r="J75" s="1682"/>
      <c r="K75" s="1682"/>
      <c r="L75" s="1682"/>
    </row>
    <row r="76" spans="1:14" s="1561" customFormat="1" ht="14.45" customHeight="1">
      <c r="B76" s="1557" t="s">
        <v>1073</v>
      </c>
      <c r="C76" s="1559"/>
      <c r="D76" s="1679">
        <v>2021</v>
      </c>
      <c r="E76" s="1681">
        <v>194</v>
      </c>
      <c r="F76" s="1681"/>
      <c r="G76" s="1682">
        <v>193</v>
      </c>
      <c r="H76" s="1682" t="s">
        <v>31</v>
      </c>
      <c r="I76" s="1682" t="s">
        <v>31</v>
      </c>
      <c r="J76" s="1682" t="s">
        <v>31</v>
      </c>
      <c r="K76" s="1682" t="s">
        <v>31</v>
      </c>
      <c r="L76" s="1682">
        <v>1</v>
      </c>
      <c r="M76" s="1538"/>
    </row>
    <row r="77" spans="1:14" s="1561" customFormat="1" ht="14.45" customHeight="1">
      <c r="B77" s="105" t="s">
        <v>1074</v>
      </c>
      <c r="C77" s="1559"/>
      <c r="D77" s="1680">
        <v>2022</v>
      </c>
      <c r="E77" s="1681">
        <f>SUM(G77:L77)</f>
        <v>150</v>
      </c>
      <c r="F77" s="1681"/>
      <c r="G77" s="1682">
        <v>150</v>
      </c>
      <c r="H77" s="1682" t="s">
        <v>31</v>
      </c>
      <c r="I77" s="1682" t="s">
        <v>31</v>
      </c>
      <c r="J77" s="1682" t="s">
        <v>31</v>
      </c>
      <c r="K77" s="1682" t="s">
        <v>31</v>
      </c>
      <c r="L77" s="1682" t="s">
        <v>31</v>
      </c>
      <c r="M77" s="1538"/>
    </row>
    <row r="78" spans="1:14" s="1538" customFormat="1" ht="14.45" customHeight="1">
      <c r="B78" s="1570"/>
      <c r="C78" s="1571"/>
      <c r="D78" s="1571"/>
      <c r="E78" s="1571"/>
      <c r="F78" s="1571"/>
      <c r="G78" s="1571"/>
      <c r="H78" s="1571"/>
      <c r="I78" s="1571"/>
      <c r="J78" s="1571"/>
      <c r="K78" s="1571"/>
      <c r="L78" s="1571"/>
      <c r="M78" s="1561"/>
      <c r="N78" s="1572"/>
    </row>
    <row r="79" spans="1:14" ht="2.25" customHeight="1" thickBot="1">
      <c r="B79" s="1573"/>
      <c r="C79" s="1573"/>
      <c r="D79" s="1574"/>
      <c r="E79" s="1575"/>
      <c r="F79" s="1575"/>
      <c r="G79" s="1575"/>
      <c r="H79" s="1575"/>
      <c r="I79" s="1575"/>
      <c r="J79" s="1575"/>
      <c r="K79" s="1575"/>
      <c r="L79" s="1575"/>
      <c r="M79" s="1575"/>
    </row>
    <row r="80" spans="1:14" s="1514" customFormat="1" ht="15" customHeight="1">
      <c r="A80" s="1576"/>
      <c r="B80" s="1465"/>
      <c r="D80" s="1577"/>
      <c r="G80" s="1515"/>
      <c r="H80" s="1515"/>
      <c r="M80" s="1447" t="s">
        <v>32</v>
      </c>
    </row>
    <row r="81" spans="2:13" s="1514" customFormat="1" ht="12" customHeight="1">
      <c r="B81" s="1465" t="s">
        <v>1277</v>
      </c>
      <c r="D81" s="1577"/>
      <c r="G81" s="1516"/>
      <c r="H81" s="1516"/>
      <c r="M81" s="1448" t="s">
        <v>33</v>
      </c>
    </row>
    <row r="82" spans="2:13" s="1578" customFormat="1" ht="12" customHeight="1">
      <c r="B82" s="1459" t="s">
        <v>152</v>
      </c>
      <c r="D82" s="1579"/>
      <c r="M82" s="1447"/>
    </row>
    <row r="83" spans="2:13" s="1578" customFormat="1" ht="12" customHeight="1">
      <c r="B83" s="1467" t="s">
        <v>1283</v>
      </c>
      <c r="D83" s="1579"/>
      <c r="M83" s="1466"/>
    </row>
  </sheetData>
  <mergeCells count="6">
    <mergeCell ref="G6:M6"/>
    <mergeCell ref="G7:M7"/>
    <mergeCell ref="H8:I8"/>
    <mergeCell ref="J8:K8"/>
    <mergeCell ref="H9:I9"/>
    <mergeCell ref="J9:K9"/>
  </mergeCells>
  <printOptions horizontalCentered="1"/>
  <pageMargins left="0.19685039370078741" right="0.19685039370078741" top="0.3543307086614173" bottom="0.31496062992125984" header="0.11811023622047244" footer="0.19685039370078741"/>
  <pageSetup paperSize="9" scale="65" orientation="portrait" r:id="rId1"/>
  <headerFooter scaleWithDoc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</sheetPr>
  <dimension ref="A1:N86"/>
  <sheetViews>
    <sheetView showGridLines="0" tabSelected="1" view="pageBreakPreview" zoomScaleNormal="100" zoomScaleSheetLayoutView="100" workbookViewId="0">
      <selection activeCell="O48" sqref="O48"/>
    </sheetView>
  </sheetViews>
  <sheetFormatPr defaultColWidth="9.140625" defaultRowHeight="16.5"/>
  <cols>
    <col min="1" max="1" width="1.5703125" style="1524" customWidth="1"/>
    <col min="2" max="2" width="12.140625" style="1524" customWidth="1"/>
    <col min="3" max="3" width="20.85546875" style="1524" customWidth="1"/>
    <col min="4" max="4" width="11.5703125" style="1525" customWidth="1"/>
    <col min="5" max="5" width="10.7109375" style="1524" customWidth="1"/>
    <col min="6" max="6" width="2.5703125" style="1524" customWidth="1"/>
    <col min="7" max="7" width="12.28515625" style="1524" customWidth="1"/>
    <col min="8" max="11" width="10.7109375" style="1524" customWidth="1"/>
    <col min="12" max="12" width="8.85546875" style="1524" customWidth="1"/>
    <col min="13" max="13" width="1.140625" style="1524" customWidth="1"/>
    <col min="14" max="14" width="0.5703125" style="1524" customWidth="1"/>
    <col min="15" max="16384" width="9.140625" style="1524"/>
  </cols>
  <sheetData>
    <row r="1" spans="1:14" ht="15" customHeight="1">
      <c r="G1" s="1526"/>
      <c r="H1" s="1526"/>
      <c r="I1" s="1526"/>
      <c r="J1" s="1526"/>
      <c r="K1" s="1526"/>
      <c r="L1" s="1526"/>
      <c r="M1" s="1526"/>
      <c r="N1" s="1526"/>
    </row>
    <row r="2" spans="1:14" ht="15" customHeight="1">
      <c r="B2" s="1527" t="s">
        <v>1031</v>
      </c>
      <c r="C2" s="1528" t="s">
        <v>1290</v>
      </c>
      <c r="D2" s="1529"/>
      <c r="E2" s="1528"/>
      <c r="F2" s="1528"/>
      <c r="G2" s="1528"/>
      <c r="H2" s="1528"/>
    </row>
    <row r="3" spans="1:14" ht="15" customHeight="1">
      <c r="B3" s="1530" t="s">
        <v>1032</v>
      </c>
      <c r="C3" s="1531" t="s">
        <v>1289</v>
      </c>
      <c r="D3" s="1532"/>
      <c r="E3" s="1531"/>
      <c r="F3" s="1531"/>
      <c r="G3" s="1531"/>
      <c r="H3" s="1531"/>
      <c r="I3" s="1533"/>
      <c r="J3" s="1533"/>
      <c r="K3" s="1533"/>
      <c r="L3" s="1533"/>
      <c r="M3" s="1533"/>
      <c r="N3" s="1533"/>
    </row>
    <row r="4" spans="1:14" ht="15" customHeight="1">
      <c r="B4" s="1530"/>
      <c r="C4" s="1531" t="s">
        <v>1288</v>
      </c>
      <c r="D4" s="1532"/>
      <c r="E4" s="1531"/>
      <c r="F4" s="1531"/>
      <c r="G4" s="1531"/>
      <c r="H4" s="1531"/>
      <c r="I4" s="1533"/>
      <c r="J4" s="1533"/>
      <c r="K4" s="1533"/>
      <c r="L4" s="1533"/>
      <c r="M4" s="1533"/>
      <c r="N4" s="1533"/>
    </row>
    <row r="5" spans="1:14" ht="9.9499999999999993" customHeight="1" thickBot="1">
      <c r="B5" s="1531"/>
      <c r="C5" s="1531"/>
      <c r="D5" s="1532"/>
      <c r="E5" s="1531"/>
      <c r="F5" s="1531"/>
      <c r="G5" s="1531"/>
      <c r="H5" s="1531"/>
      <c r="I5" s="1533"/>
      <c r="J5" s="1533"/>
      <c r="K5" s="1533"/>
      <c r="L5" s="1533"/>
      <c r="M5" s="1533"/>
      <c r="N5" s="1533"/>
    </row>
    <row r="6" spans="1:14" ht="3.75" customHeight="1" thickTop="1">
      <c r="A6" s="1534"/>
      <c r="B6" s="1534"/>
      <c r="C6" s="1534"/>
      <c r="D6" s="1535"/>
      <c r="E6" s="1536"/>
      <c r="F6" s="1536"/>
      <c r="G6" s="1534"/>
      <c r="H6" s="1537"/>
      <c r="I6" s="1537"/>
      <c r="J6" s="1537"/>
      <c r="K6" s="1537"/>
      <c r="L6" s="1537"/>
      <c r="M6" s="1534"/>
    </row>
    <row r="7" spans="1:14" s="1538" customFormat="1" ht="15" customHeight="1">
      <c r="B7" s="1539" t="s">
        <v>169</v>
      </c>
      <c r="D7" s="1540" t="s">
        <v>3</v>
      </c>
      <c r="E7" s="1541" t="s">
        <v>4</v>
      </c>
      <c r="F7" s="1541"/>
      <c r="G7" s="1869" t="s">
        <v>58</v>
      </c>
      <c r="H7" s="1869"/>
      <c r="I7" s="1869"/>
      <c r="J7" s="1869"/>
      <c r="K7" s="1869"/>
      <c r="L7" s="1869"/>
      <c r="M7" s="1869"/>
    </row>
    <row r="8" spans="1:14" s="1538" customFormat="1" ht="15" customHeight="1">
      <c r="B8" s="1542" t="s">
        <v>170</v>
      </c>
      <c r="D8" s="1543" t="s">
        <v>8</v>
      </c>
      <c r="E8" s="1544" t="s">
        <v>9</v>
      </c>
      <c r="F8" s="1541"/>
      <c r="G8" s="1870" t="s">
        <v>60</v>
      </c>
      <c r="H8" s="1870"/>
      <c r="I8" s="1870"/>
      <c r="J8" s="1870"/>
      <c r="K8" s="1870"/>
      <c r="L8" s="1870"/>
      <c r="M8" s="1871"/>
    </row>
    <row r="9" spans="1:14" s="1538" customFormat="1" ht="15" customHeight="1">
      <c r="D9" s="1545"/>
      <c r="F9" s="1544"/>
      <c r="G9" s="1541" t="s">
        <v>171</v>
      </c>
      <c r="H9" s="1872" t="s">
        <v>172</v>
      </c>
      <c r="I9" s="1872"/>
      <c r="J9" s="1872" t="s">
        <v>173</v>
      </c>
      <c r="K9" s="1872"/>
      <c r="L9" s="1541" t="s">
        <v>174</v>
      </c>
      <c r="N9" s="1541"/>
    </row>
    <row r="10" spans="1:14" s="1538" customFormat="1" ht="15" customHeight="1">
      <c r="D10" s="1545"/>
      <c r="F10" s="1544"/>
      <c r="G10" s="1544" t="s">
        <v>175</v>
      </c>
      <c r="H10" s="1873" t="s">
        <v>176</v>
      </c>
      <c r="I10" s="1873"/>
      <c r="J10" s="1873" t="s">
        <v>177</v>
      </c>
      <c r="K10" s="1873"/>
      <c r="L10" s="1544" t="s">
        <v>178</v>
      </c>
      <c r="N10" s="1541"/>
    </row>
    <row r="11" spans="1:14" s="1538" customFormat="1" ht="15" customHeight="1">
      <c r="D11" s="1545"/>
      <c r="F11" s="1544"/>
      <c r="G11" s="1546" t="s">
        <v>179</v>
      </c>
      <c r="H11" s="1546" t="s">
        <v>180</v>
      </c>
      <c r="I11" s="1546" t="s">
        <v>181</v>
      </c>
      <c r="J11" s="1546" t="s">
        <v>94</v>
      </c>
      <c r="K11" s="1546" t="s">
        <v>95</v>
      </c>
      <c r="L11" s="1546" t="s">
        <v>182</v>
      </c>
      <c r="N11" s="1541"/>
    </row>
    <row r="12" spans="1:14" s="1538" customFormat="1" ht="3.75" customHeight="1">
      <c r="A12" s="1549"/>
      <c r="B12" s="1549"/>
      <c r="C12" s="1549"/>
      <c r="D12" s="1550"/>
      <c r="E12" s="1549"/>
      <c r="F12" s="1551"/>
      <c r="G12" s="1551"/>
      <c r="H12" s="1551"/>
      <c r="I12" s="1551"/>
      <c r="J12" s="1551"/>
      <c r="K12" s="1551"/>
      <c r="L12" s="1551"/>
      <c r="M12" s="1549"/>
      <c r="N12" s="1552"/>
    </row>
    <row r="13" spans="1:14" s="1538" customFormat="1" ht="5.25" customHeight="1">
      <c r="B13" s="1553"/>
      <c r="C13" s="1553"/>
      <c r="D13" s="1554"/>
      <c r="E13" s="1553"/>
      <c r="F13" s="1556"/>
      <c r="G13" s="1556"/>
      <c r="H13" s="1556"/>
      <c r="I13" s="1556"/>
      <c r="J13" s="1556"/>
      <c r="K13" s="1556"/>
      <c r="L13" s="1556"/>
      <c r="M13" s="1553"/>
      <c r="N13" s="1552"/>
    </row>
    <row r="14" spans="1:14" s="1538" customFormat="1" ht="14.45" customHeight="1">
      <c r="B14" s="1557" t="s">
        <v>1075</v>
      </c>
      <c r="C14" s="1559"/>
      <c r="D14" s="1683">
        <v>2021</v>
      </c>
      <c r="E14" s="1684">
        <v>79</v>
      </c>
      <c r="F14" s="1684"/>
      <c r="G14" s="1684">
        <v>69</v>
      </c>
      <c r="H14" s="1684">
        <v>10</v>
      </c>
      <c r="I14" s="1685" t="s">
        <v>31</v>
      </c>
      <c r="J14" s="1685" t="s">
        <v>31</v>
      </c>
      <c r="K14" s="1685" t="s">
        <v>31</v>
      </c>
      <c r="L14" s="1685" t="s">
        <v>31</v>
      </c>
      <c r="M14" s="1559">
        <v>4.1100000000000003</v>
      </c>
      <c r="N14" s="1560"/>
    </row>
    <row r="15" spans="1:14" s="1561" customFormat="1" ht="14.45" customHeight="1">
      <c r="B15" s="1580" t="s">
        <v>1076</v>
      </c>
      <c r="C15" s="1559"/>
      <c r="D15" s="1684">
        <v>2022</v>
      </c>
      <c r="E15" s="1682">
        <f>SUM(G15:L15)</f>
        <v>66</v>
      </c>
      <c r="F15" s="1684"/>
      <c r="G15" s="1684">
        <v>55</v>
      </c>
      <c r="H15" s="1684">
        <v>11</v>
      </c>
      <c r="I15" s="1685" t="s">
        <v>31</v>
      </c>
      <c r="J15" s="1685" t="s">
        <v>31</v>
      </c>
      <c r="K15" s="1685" t="s">
        <v>31</v>
      </c>
      <c r="L15" s="1685" t="s">
        <v>31</v>
      </c>
      <c r="M15" s="1559"/>
      <c r="N15" s="1562"/>
    </row>
    <row r="16" spans="1:14" s="1561" customFormat="1" ht="14.45" customHeight="1">
      <c r="B16" s="1559"/>
      <c r="C16" s="1559"/>
      <c r="D16" s="1684"/>
      <c r="E16" s="1684"/>
      <c r="F16" s="1684"/>
      <c r="G16" s="1684"/>
      <c r="H16" s="1684"/>
      <c r="I16" s="1684"/>
      <c r="J16" s="1684"/>
      <c r="K16" s="1684"/>
      <c r="L16" s="1684"/>
      <c r="M16" s="1559"/>
      <c r="N16" s="1562"/>
    </row>
    <row r="17" spans="2:14" s="1561" customFormat="1" ht="14.45" customHeight="1">
      <c r="B17" s="1557" t="s">
        <v>1077</v>
      </c>
      <c r="C17" s="1559"/>
      <c r="D17" s="1683">
        <v>2021</v>
      </c>
      <c r="E17" s="1684">
        <v>79</v>
      </c>
      <c r="F17" s="1684"/>
      <c r="G17" s="1684">
        <v>79</v>
      </c>
      <c r="H17" s="1685" t="s">
        <v>31</v>
      </c>
      <c r="I17" s="1685" t="s">
        <v>31</v>
      </c>
      <c r="J17" s="1685" t="s">
        <v>31</v>
      </c>
      <c r="K17" s="1685" t="s">
        <v>31</v>
      </c>
      <c r="L17" s="1685" t="s">
        <v>31</v>
      </c>
      <c r="M17" s="1559">
        <v>5.23</v>
      </c>
      <c r="N17" s="1562"/>
    </row>
    <row r="18" spans="2:14" s="1538" customFormat="1" ht="14.45" customHeight="1">
      <c r="B18" s="1565" t="s">
        <v>1078</v>
      </c>
      <c r="C18" s="1559"/>
      <c r="D18" s="1684">
        <v>2022</v>
      </c>
      <c r="E18" s="1682">
        <f>SUM(G18:L18)</f>
        <v>66</v>
      </c>
      <c r="F18" s="1684"/>
      <c r="G18" s="1684">
        <v>51</v>
      </c>
      <c r="H18" s="1684">
        <v>15</v>
      </c>
      <c r="I18" s="1685" t="s">
        <v>31</v>
      </c>
      <c r="J18" s="1685" t="s">
        <v>31</v>
      </c>
      <c r="K18" s="1685" t="s">
        <v>31</v>
      </c>
      <c r="L18" s="1685" t="s">
        <v>31</v>
      </c>
      <c r="M18" s="1559"/>
      <c r="N18" s="1560"/>
    </row>
    <row r="19" spans="2:14" s="1561" customFormat="1" ht="14.45" customHeight="1">
      <c r="B19" s="1559"/>
      <c r="C19" s="1559"/>
      <c r="D19" s="1684"/>
      <c r="E19" s="1684"/>
      <c r="F19" s="1684"/>
      <c r="G19" s="1684"/>
      <c r="H19" s="1684"/>
      <c r="I19" s="1684"/>
      <c r="J19" s="1684"/>
      <c r="K19" s="1684"/>
      <c r="L19" s="1684"/>
      <c r="M19" s="1559"/>
      <c r="N19" s="1562"/>
    </row>
    <row r="20" spans="2:14" s="1561" customFormat="1" ht="14.45" customHeight="1">
      <c r="B20" s="1557" t="s">
        <v>1079</v>
      </c>
      <c r="C20" s="1559"/>
      <c r="D20" s="1683">
        <v>2021</v>
      </c>
      <c r="E20" s="1684">
        <v>79</v>
      </c>
      <c r="F20" s="1684"/>
      <c r="G20" s="1684">
        <v>79</v>
      </c>
      <c r="H20" s="1685" t="s">
        <v>31</v>
      </c>
      <c r="I20" s="1685" t="s">
        <v>31</v>
      </c>
      <c r="J20" s="1685" t="s">
        <v>31</v>
      </c>
      <c r="K20" s="1685" t="s">
        <v>31</v>
      </c>
      <c r="L20" s="1685" t="s">
        <v>31</v>
      </c>
      <c r="M20" s="1559">
        <v>4.3099999999999996</v>
      </c>
      <c r="N20" s="1562"/>
    </row>
    <row r="21" spans="2:14" s="1561" customFormat="1" ht="14.45" customHeight="1">
      <c r="B21" s="1565" t="s">
        <v>1080</v>
      </c>
      <c r="C21" s="1559"/>
      <c r="D21" s="1684">
        <v>2022</v>
      </c>
      <c r="E21" s="1682">
        <f>SUM(G21:L21)</f>
        <v>66</v>
      </c>
      <c r="F21" s="1684"/>
      <c r="G21" s="1684">
        <v>66</v>
      </c>
      <c r="H21" s="1685" t="s">
        <v>31</v>
      </c>
      <c r="I21" s="1685" t="s">
        <v>31</v>
      </c>
      <c r="J21" s="1685" t="s">
        <v>31</v>
      </c>
      <c r="K21" s="1685" t="s">
        <v>31</v>
      </c>
      <c r="L21" s="1685" t="s">
        <v>31</v>
      </c>
      <c r="M21" s="1559"/>
      <c r="N21" s="1562"/>
    </row>
    <row r="22" spans="2:14" s="1538" customFormat="1" ht="14.45" customHeight="1">
      <c r="B22" s="1559"/>
      <c r="C22" s="1559"/>
      <c r="D22" s="1684"/>
      <c r="E22" s="1684"/>
      <c r="F22" s="1684"/>
      <c r="G22" s="1684"/>
      <c r="H22" s="1684"/>
      <c r="I22" s="1684"/>
      <c r="J22" s="1684"/>
      <c r="K22" s="1684"/>
      <c r="L22" s="1684"/>
      <c r="M22" s="1559"/>
      <c r="N22" s="1563"/>
    </row>
    <row r="23" spans="2:14" s="1561" customFormat="1" ht="14.45" customHeight="1">
      <c r="B23" s="1557" t="s">
        <v>1081</v>
      </c>
      <c r="C23" s="1559"/>
      <c r="D23" s="1683">
        <v>2021</v>
      </c>
      <c r="E23" s="1684">
        <v>59</v>
      </c>
      <c r="F23" s="1684"/>
      <c r="G23" s="1684">
        <v>59</v>
      </c>
      <c r="H23" s="1685" t="s">
        <v>31</v>
      </c>
      <c r="I23" s="1685" t="s">
        <v>31</v>
      </c>
      <c r="J23" s="1685" t="s">
        <v>31</v>
      </c>
      <c r="K23" s="1685" t="s">
        <v>31</v>
      </c>
      <c r="L23" s="1685" t="s">
        <v>31</v>
      </c>
      <c r="M23" s="1559">
        <v>4.79</v>
      </c>
      <c r="N23" s="1562"/>
    </row>
    <row r="24" spans="2:14" s="1561" customFormat="1" ht="14.45" customHeight="1">
      <c r="B24" s="1565" t="s">
        <v>200</v>
      </c>
      <c r="C24" s="1559"/>
      <c r="D24" s="1684">
        <v>2022</v>
      </c>
      <c r="E24" s="1682">
        <f>SUM(G24:L24)</f>
        <v>44</v>
      </c>
      <c r="F24" s="1684"/>
      <c r="G24" s="1684">
        <v>44</v>
      </c>
      <c r="H24" s="1685" t="s">
        <v>31</v>
      </c>
      <c r="I24" s="1685" t="s">
        <v>31</v>
      </c>
      <c r="J24" s="1685" t="s">
        <v>31</v>
      </c>
      <c r="K24" s="1685" t="s">
        <v>31</v>
      </c>
      <c r="L24" s="1685" t="s">
        <v>31</v>
      </c>
      <c r="M24" s="1559"/>
      <c r="N24" s="1562"/>
    </row>
    <row r="25" spans="2:14" s="1561" customFormat="1" ht="14.45" customHeight="1">
      <c r="B25" s="1559"/>
      <c r="C25" s="1559"/>
      <c r="D25" s="1684"/>
      <c r="E25" s="1684"/>
      <c r="F25" s="1684"/>
      <c r="G25" s="1684"/>
      <c r="H25" s="1684"/>
      <c r="I25" s="1684"/>
      <c r="J25" s="1684"/>
      <c r="K25" s="1684"/>
      <c r="L25" s="1684"/>
      <c r="M25" s="1559"/>
      <c r="N25" s="1562"/>
    </row>
    <row r="26" spans="2:14" s="1538" customFormat="1" ht="14.45" customHeight="1">
      <c r="B26" s="1557" t="s">
        <v>1082</v>
      </c>
      <c r="C26" s="1559"/>
      <c r="D26" s="1683">
        <v>2021</v>
      </c>
      <c r="E26" s="1684">
        <v>59</v>
      </c>
      <c r="F26" s="1684"/>
      <c r="G26" s="1684">
        <v>58</v>
      </c>
      <c r="H26" s="1684">
        <v>1</v>
      </c>
      <c r="I26" s="1685" t="s">
        <v>31</v>
      </c>
      <c r="J26" s="1685" t="s">
        <v>31</v>
      </c>
      <c r="K26" s="1685" t="s">
        <v>31</v>
      </c>
      <c r="L26" s="1685" t="s">
        <v>31</v>
      </c>
      <c r="M26" s="1559">
        <v>4.88</v>
      </c>
      <c r="N26" s="1564"/>
    </row>
    <row r="27" spans="2:14" s="1561" customFormat="1" ht="14.45" customHeight="1">
      <c r="B27" s="1565" t="s">
        <v>1083</v>
      </c>
      <c r="C27" s="1559"/>
      <c r="D27" s="1684">
        <v>2022</v>
      </c>
      <c r="E27" s="1682">
        <f>SUM(G27:L27)</f>
        <v>44</v>
      </c>
      <c r="F27" s="1684"/>
      <c r="G27" s="1684">
        <v>44</v>
      </c>
      <c r="H27" s="1685" t="s">
        <v>31</v>
      </c>
      <c r="I27" s="1685" t="s">
        <v>31</v>
      </c>
      <c r="J27" s="1685" t="s">
        <v>31</v>
      </c>
      <c r="K27" s="1685" t="s">
        <v>31</v>
      </c>
      <c r="L27" s="1685" t="s">
        <v>31</v>
      </c>
      <c r="M27" s="1559"/>
      <c r="N27" s="1566"/>
    </row>
    <row r="28" spans="2:14" s="1561" customFormat="1" ht="14.45" customHeight="1">
      <c r="B28" s="1559"/>
      <c r="C28" s="1559"/>
      <c r="D28" s="1684"/>
      <c r="E28" s="1684"/>
      <c r="F28" s="1684"/>
      <c r="G28" s="1684"/>
      <c r="H28" s="1684"/>
      <c r="I28" s="1684"/>
      <c r="J28" s="1684"/>
      <c r="K28" s="1684"/>
      <c r="L28" s="1684"/>
      <c r="M28" s="1559"/>
      <c r="N28" s="1566"/>
    </row>
    <row r="29" spans="2:14" s="1561" customFormat="1" ht="14.45" customHeight="1">
      <c r="B29" s="1557" t="s">
        <v>1084</v>
      </c>
      <c r="C29" s="1559"/>
      <c r="D29" s="1683">
        <v>2021</v>
      </c>
      <c r="E29" s="1684">
        <v>59</v>
      </c>
      <c r="F29" s="1684"/>
      <c r="G29" s="1684">
        <v>59</v>
      </c>
      <c r="H29" s="1685" t="s">
        <v>31</v>
      </c>
      <c r="I29" s="1685" t="s">
        <v>31</v>
      </c>
      <c r="J29" s="1685" t="s">
        <v>31</v>
      </c>
      <c r="K29" s="1685" t="s">
        <v>31</v>
      </c>
      <c r="L29" s="1685" t="s">
        <v>31</v>
      </c>
      <c r="M29" s="1559">
        <v>5.57</v>
      </c>
      <c r="N29" s="1566"/>
    </row>
    <row r="30" spans="2:14" s="1538" customFormat="1" ht="14.45" customHeight="1">
      <c r="B30" s="1565" t="s">
        <v>1085</v>
      </c>
      <c r="C30" s="1559"/>
      <c r="D30" s="1684">
        <v>2022</v>
      </c>
      <c r="E30" s="1682">
        <f>SUM(G30:L30)</f>
        <v>44</v>
      </c>
      <c r="F30" s="1684"/>
      <c r="G30" s="1684">
        <v>44</v>
      </c>
      <c r="H30" s="1685" t="s">
        <v>31</v>
      </c>
      <c r="I30" s="1685" t="s">
        <v>31</v>
      </c>
      <c r="J30" s="1685" t="s">
        <v>31</v>
      </c>
      <c r="K30" s="1685" t="s">
        <v>31</v>
      </c>
      <c r="L30" s="1685" t="s">
        <v>31</v>
      </c>
      <c r="M30" s="1559"/>
      <c r="N30" s="1563"/>
    </row>
    <row r="31" spans="2:14" s="1561" customFormat="1" ht="14.45" customHeight="1">
      <c r="B31" s="1559"/>
      <c r="C31" s="1559"/>
      <c r="D31" s="1684"/>
      <c r="E31" s="1684"/>
      <c r="F31" s="1684"/>
      <c r="G31" s="1684"/>
      <c r="H31" s="1684"/>
      <c r="I31" s="1684"/>
      <c r="J31" s="1684"/>
      <c r="K31" s="1684"/>
      <c r="L31" s="1684"/>
      <c r="M31" s="1559"/>
      <c r="N31" s="1567"/>
    </row>
    <row r="32" spans="2:14" s="1561" customFormat="1" ht="14.45" customHeight="1">
      <c r="B32" s="1557" t="s">
        <v>1086</v>
      </c>
      <c r="C32" s="1559"/>
      <c r="D32" s="1683">
        <v>2021</v>
      </c>
      <c r="E32" s="1684">
        <v>56</v>
      </c>
      <c r="F32" s="1684"/>
      <c r="G32" s="1684">
        <v>55</v>
      </c>
      <c r="H32" s="1685" t="s">
        <v>31</v>
      </c>
      <c r="I32" s="1685" t="s">
        <v>31</v>
      </c>
      <c r="J32" s="1685" t="s">
        <v>31</v>
      </c>
      <c r="K32" s="1685" t="s">
        <v>31</v>
      </c>
      <c r="L32" s="1684">
        <v>1</v>
      </c>
      <c r="M32" s="1559">
        <v>5.15</v>
      </c>
      <c r="N32" s="1567"/>
    </row>
    <row r="33" spans="2:14" s="1561" customFormat="1" ht="14.45" customHeight="1">
      <c r="B33" s="1565" t="s">
        <v>1087</v>
      </c>
      <c r="C33" s="1559"/>
      <c r="D33" s="1684">
        <v>2022</v>
      </c>
      <c r="E33" s="1682">
        <f>SUM(G33:L33)</f>
        <v>40</v>
      </c>
      <c r="F33" s="1684"/>
      <c r="G33" s="1684">
        <v>40</v>
      </c>
      <c r="H33" s="1685" t="s">
        <v>31</v>
      </c>
      <c r="I33" s="1685" t="s">
        <v>31</v>
      </c>
      <c r="J33" s="1685" t="s">
        <v>31</v>
      </c>
      <c r="K33" s="1685" t="s">
        <v>31</v>
      </c>
      <c r="L33" s="1685" t="s">
        <v>31</v>
      </c>
      <c r="M33" s="1559"/>
      <c r="N33" s="1567"/>
    </row>
    <row r="34" spans="2:14" s="1538" customFormat="1" ht="14.45" customHeight="1">
      <c r="B34" s="1559"/>
      <c r="C34" s="1559"/>
      <c r="D34" s="1684"/>
      <c r="E34" s="1684"/>
      <c r="F34" s="1684"/>
      <c r="G34" s="1684"/>
      <c r="H34" s="1684"/>
      <c r="I34" s="1684"/>
      <c r="J34" s="1684"/>
      <c r="K34" s="1684"/>
      <c r="L34" s="1684"/>
      <c r="M34" s="1559"/>
      <c r="N34" s="1568"/>
    </row>
    <row r="35" spans="2:14" s="1561" customFormat="1" ht="14.45" customHeight="1">
      <c r="B35" s="1557" t="s">
        <v>1088</v>
      </c>
      <c r="C35" s="1559"/>
      <c r="D35" s="1683">
        <v>2021</v>
      </c>
      <c r="E35" s="1684">
        <v>56</v>
      </c>
      <c r="F35" s="1684"/>
      <c r="G35" s="1684">
        <v>55</v>
      </c>
      <c r="H35" s="1685" t="s">
        <v>31</v>
      </c>
      <c r="I35" s="1685" t="s">
        <v>31</v>
      </c>
      <c r="J35" s="1685" t="s">
        <v>31</v>
      </c>
      <c r="K35" s="1685" t="s">
        <v>31</v>
      </c>
      <c r="L35" s="1684">
        <v>1</v>
      </c>
      <c r="M35" s="1559">
        <v>3.86</v>
      </c>
      <c r="N35" s="1569"/>
    </row>
    <row r="36" spans="2:14" s="1561" customFormat="1" ht="14.45" customHeight="1">
      <c r="B36" s="1565" t="s">
        <v>1089</v>
      </c>
      <c r="C36" s="1559"/>
      <c r="D36" s="1684">
        <v>2022</v>
      </c>
      <c r="E36" s="1682">
        <f>SUM(G36:L36)</f>
        <v>40</v>
      </c>
      <c r="F36" s="1684"/>
      <c r="G36" s="1684">
        <v>40</v>
      </c>
      <c r="H36" s="1685" t="s">
        <v>31</v>
      </c>
      <c r="I36" s="1685" t="s">
        <v>31</v>
      </c>
      <c r="J36" s="1685" t="s">
        <v>31</v>
      </c>
      <c r="K36" s="1685" t="s">
        <v>31</v>
      </c>
      <c r="L36" s="1685" t="s">
        <v>31</v>
      </c>
      <c r="M36" s="1559"/>
      <c r="N36" s="1569"/>
    </row>
    <row r="37" spans="2:14" s="1561" customFormat="1" ht="14.45" customHeight="1">
      <c r="B37" s="1559"/>
      <c r="C37" s="1559"/>
      <c r="D37" s="1684"/>
      <c r="E37" s="1684"/>
      <c r="F37" s="1684"/>
      <c r="G37" s="1684"/>
      <c r="H37" s="1684"/>
      <c r="I37" s="1684"/>
      <c r="J37" s="1684"/>
      <c r="K37" s="1684"/>
      <c r="L37" s="1684"/>
      <c r="M37" s="1559"/>
      <c r="N37" s="1569"/>
    </row>
    <row r="38" spans="2:14" s="1538" customFormat="1" ht="14.45" customHeight="1">
      <c r="B38" s="1557" t="s">
        <v>1090</v>
      </c>
      <c r="C38" s="1559"/>
      <c r="D38" s="1683">
        <v>2021</v>
      </c>
      <c r="E38" s="1684">
        <v>56</v>
      </c>
      <c r="F38" s="1684"/>
      <c r="G38" s="1684">
        <v>55</v>
      </c>
      <c r="H38" s="1685" t="s">
        <v>31</v>
      </c>
      <c r="I38" s="1685" t="s">
        <v>31</v>
      </c>
      <c r="J38" s="1685" t="s">
        <v>31</v>
      </c>
      <c r="K38" s="1685" t="s">
        <v>31</v>
      </c>
      <c r="L38" s="1684">
        <v>1</v>
      </c>
      <c r="M38" s="1559">
        <v>5.04</v>
      </c>
      <c r="N38" s="1568"/>
    </row>
    <row r="39" spans="2:14" s="1561" customFormat="1" ht="14.45" customHeight="1">
      <c r="B39" s="1565" t="s">
        <v>1091</v>
      </c>
      <c r="C39" s="1559"/>
      <c r="D39" s="1684">
        <v>2022</v>
      </c>
      <c r="E39" s="1682">
        <f>SUM(G39:L39)</f>
        <v>40</v>
      </c>
      <c r="F39" s="1684"/>
      <c r="G39" s="1684">
        <v>40</v>
      </c>
      <c r="H39" s="1685" t="s">
        <v>31</v>
      </c>
      <c r="I39" s="1685" t="s">
        <v>31</v>
      </c>
      <c r="J39" s="1685" t="s">
        <v>31</v>
      </c>
      <c r="K39" s="1685" t="s">
        <v>31</v>
      </c>
      <c r="L39" s="1685" t="s">
        <v>31</v>
      </c>
      <c r="M39" s="1559"/>
      <c r="N39" s="1569"/>
    </row>
    <row r="40" spans="2:14" s="1561" customFormat="1" ht="14.45" customHeight="1">
      <c r="B40" s="1559"/>
      <c r="C40" s="1559"/>
      <c r="D40" s="1684"/>
      <c r="E40" s="1684"/>
      <c r="F40" s="1684"/>
      <c r="G40" s="1684"/>
      <c r="H40" s="1684"/>
      <c r="I40" s="1684"/>
      <c r="J40" s="1684"/>
      <c r="K40" s="1684"/>
      <c r="L40" s="1684"/>
      <c r="M40" s="1559"/>
      <c r="N40" s="1569"/>
    </row>
    <row r="41" spans="2:14" s="1561" customFormat="1" ht="14.45" customHeight="1">
      <c r="B41" s="1557" t="s">
        <v>201</v>
      </c>
      <c r="C41" s="1558"/>
      <c r="D41" s="1683">
        <v>2021</v>
      </c>
      <c r="E41" s="1682">
        <v>116576</v>
      </c>
      <c r="F41" s="1682"/>
      <c r="G41" s="1682">
        <v>20513</v>
      </c>
      <c r="H41" s="1682">
        <v>15944</v>
      </c>
      <c r="I41" s="1682">
        <v>23585</v>
      </c>
      <c r="J41" s="1682">
        <v>11872</v>
      </c>
      <c r="K41" s="1682">
        <v>14053</v>
      </c>
      <c r="L41" s="1682">
        <v>30609</v>
      </c>
      <c r="M41" s="1559">
        <v>4.84</v>
      </c>
      <c r="N41" s="1569"/>
    </row>
    <row r="42" spans="2:14" s="1538" customFormat="1" ht="14.45" customHeight="1">
      <c r="B42" s="104" t="s">
        <v>202</v>
      </c>
      <c r="C42" s="1559"/>
      <c r="D42" s="1684">
        <v>2022</v>
      </c>
      <c r="E42" s="1682">
        <f>SUM(G42:L42)</f>
        <v>113709</v>
      </c>
      <c r="F42" s="1684"/>
      <c r="G42" s="1682">
        <v>17311</v>
      </c>
      <c r="H42" s="1682">
        <v>15895</v>
      </c>
      <c r="I42" s="1682">
        <v>23653</v>
      </c>
      <c r="J42" s="1682">
        <v>10667</v>
      </c>
      <c r="K42" s="1682">
        <v>16424</v>
      </c>
      <c r="L42" s="1682">
        <v>29759</v>
      </c>
      <c r="M42" s="1559"/>
      <c r="N42" s="1568"/>
    </row>
    <row r="43" spans="2:14" s="1561" customFormat="1" ht="14.45" customHeight="1">
      <c r="B43" s="1559"/>
      <c r="C43" s="1559"/>
      <c r="D43" s="1684"/>
      <c r="E43" s="1684"/>
      <c r="F43" s="1684"/>
      <c r="G43" s="1684"/>
      <c r="H43" s="1684"/>
      <c r="I43" s="1684"/>
      <c r="J43" s="1684"/>
      <c r="K43" s="1684"/>
      <c r="L43" s="1684"/>
      <c r="M43" s="1559"/>
      <c r="N43" s="1569"/>
    </row>
    <row r="44" spans="2:14" s="1561" customFormat="1" ht="14.45" customHeight="1">
      <c r="B44" s="1557" t="s">
        <v>1092</v>
      </c>
      <c r="C44" s="1558"/>
      <c r="D44" s="1683">
        <v>2021</v>
      </c>
      <c r="E44" s="1682">
        <v>8436</v>
      </c>
      <c r="F44" s="1682"/>
      <c r="G44" s="1682">
        <v>2111</v>
      </c>
      <c r="H44" s="1682">
        <v>2987</v>
      </c>
      <c r="I44" s="1682">
        <v>2236</v>
      </c>
      <c r="J44" s="1684">
        <v>767</v>
      </c>
      <c r="K44" s="1684">
        <v>270</v>
      </c>
      <c r="L44" s="1684">
        <v>65</v>
      </c>
      <c r="M44" s="1559">
        <v>4.6100000000000003</v>
      </c>
      <c r="N44" s="1569"/>
    </row>
    <row r="45" spans="2:14" s="1561" customFormat="1" ht="14.45" customHeight="1">
      <c r="B45" s="104" t="s">
        <v>203</v>
      </c>
      <c r="C45" s="1559"/>
      <c r="D45" s="1684">
        <v>2022</v>
      </c>
      <c r="E45" s="1682">
        <f>SUM(G45:L45)</f>
        <v>8511</v>
      </c>
      <c r="F45" s="1684"/>
      <c r="G45" s="1682">
        <v>2649</v>
      </c>
      <c r="H45" s="1682">
        <v>2954</v>
      </c>
      <c r="I45" s="1682">
        <v>1944</v>
      </c>
      <c r="J45" s="1684">
        <v>630</v>
      </c>
      <c r="K45" s="1684">
        <v>282</v>
      </c>
      <c r="L45" s="1684">
        <v>52</v>
      </c>
      <c r="M45" s="1559"/>
      <c r="N45" s="1569"/>
    </row>
    <row r="46" spans="2:14" s="1538" customFormat="1" ht="14.45" customHeight="1">
      <c r="B46" s="1559"/>
      <c r="C46" s="1559"/>
      <c r="D46" s="1684"/>
      <c r="E46" s="1684"/>
      <c r="F46" s="1684"/>
      <c r="G46" s="1684"/>
      <c r="H46" s="1684"/>
      <c r="I46" s="1684"/>
      <c r="J46" s="1684"/>
      <c r="K46" s="1684"/>
      <c r="L46" s="1684"/>
      <c r="M46" s="1559"/>
      <c r="N46" s="1568"/>
    </row>
    <row r="47" spans="2:14" s="1561" customFormat="1" ht="14.45" customHeight="1">
      <c r="B47" s="1557" t="s">
        <v>204</v>
      </c>
      <c r="C47" s="1559"/>
      <c r="D47" s="1683">
        <v>2021</v>
      </c>
      <c r="E47" s="1684">
        <v>441</v>
      </c>
      <c r="F47" s="1684"/>
      <c r="G47" s="1684">
        <v>101</v>
      </c>
      <c r="H47" s="1684">
        <v>144</v>
      </c>
      <c r="I47" s="1684">
        <v>152</v>
      </c>
      <c r="J47" s="1684">
        <v>32</v>
      </c>
      <c r="K47" s="1684">
        <v>9</v>
      </c>
      <c r="L47" s="1684">
        <v>3</v>
      </c>
      <c r="M47" s="1559">
        <v>4.4400000000000004</v>
      </c>
      <c r="N47" s="1569"/>
    </row>
    <row r="48" spans="2:14" s="1561" customFormat="1" ht="14.45" customHeight="1">
      <c r="B48" s="104" t="s">
        <v>205</v>
      </c>
      <c r="C48" s="1559"/>
      <c r="D48" s="1684">
        <v>2022</v>
      </c>
      <c r="E48" s="1682">
        <f>SUM(G48:L48)</f>
        <v>459</v>
      </c>
      <c r="F48" s="1684"/>
      <c r="G48" s="1684">
        <v>136</v>
      </c>
      <c r="H48" s="1684">
        <v>134</v>
      </c>
      <c r="I48" s="1684">
        <v>130</v>
      </c>
      <c r="J48" s="1684">
        <v>42</v>
      </c>
      <c r="K48" s="1684">
        <v>13</v>
      </c>
      <c r="L48" s="1684">
        <v>4</v>
      </c>
      <c r="M48" s="1559"/>
      <c r="N48" s="1569"/>
    </row>
    <row r="49" spans="2:14" s="1561" customFormat="1" ht="14.45" customHeight="1">
      <c r="B49" s="1559"/>
      <c r="C49" s="1559"/>
      <c r="D49" s="1684"/>
      <c r="E49" s="1684"/>
      <c r="F49" s="1684"/>
      <c r="G49" s="1684"/>
      <c r="H49" s="1684"/>
      <c r="I49" s="1684"/>
      <c r="J49" s="1684"/>
      <c r="K49" s="1684"/>
      <c r="L49" s="1684"/>
      <c r="M49" s="1559"/>
      <c r="N49" s="1569"/>
    </row>
    <row r="50" spans="2:14" s="1538" customFormat="1" ht="14.45" customHeight="1">
      <c r="B50" s="1557" t="s">
        <v>206</v>
      </c>
      <c r="C50" s="1558"/>
      <c r="D50" s="1683">
        <v>2021</v>
      </c>
      <c r="E50" s="1682">
        <v>58195</v>
      </c>
      <c r="F50" s="1682"/>
      <c r="G50" s="1682">
        <v>19262</v>
      </c>
      <c r="H50" s="1682">
        <v>7786</v>
      </c>
      <c r="I50" s="1682">
        <v>11949</v>
      </c>
      <c r="J50" s="1682">
        <v>6728</v>
      </c>
      <c r="K50" s="1682">
        <v>7433</v>
      </c>
      <c r="L50" s="1682">
        <v>5037</v>
      </c>
      <c r="M50" s="1559">
        <v>3.01</v>
      </c>
      <c r="N50" s="1568"/>
    </row>
    <row r="51" spans="2:14" s="1561" customFormat="1" ht="14.45" customHeight="1">
      <c r="B51" s="104" t="s">
        <v>207</v>
      </c>
      <c r="C51" s="1559"/>
      <c r="D51" s="1684">
        <v>2022</v>
      </c>
      <c r="E51" s="1682">
        <f>SUM(G51:L51)</f>
        <v>55713</v>
      </c>
      <c r="F51" s="1684"/>
      <c r="G51" s="1682">
        <v>18006</v>
      </c>
      <c r="H51" s="1682">
        <v>7490</v>
      </c>
      <c r="I51" s="1682">
        <v>10476</v>
      </c>
      <c r="J51" s="1682">
        <v>6515</v>
      </c>
      <c r="K51" s="1682">
        <v>8924</v>
      </c>
      <c r="L51" s="1682">
        <v>4302</v>
      </c>
      <c r="M51" s="1559"/>
      <c r="N51" s="1569"/>
    </row>
    <row r="52" spans="2:14" s="1561" customFormat="1" ht="14.45" customHeight="1">
      <c r="B52" s="1559"/>
      <c r="C52" s="1559"/>
      <c r="D52" s="1684"/>
      <c r="E52" s="1684"/>
      <c r="F52" s="1684"/>
      <c r="G52" s="1684"/>
      <c r="H52" s="1684"/>
      <c r="I52" s="1684"/>
      <c r="J52" s="1684"/>
      <c r="K52" s="1684"/>
      <c r="L52" s="1684"/>
      <c r="N52" s="1569"/>
    </row>
    <row r="53" spans="2:14" s="1561" customFormat="1" ht="14.45" customHeight="1">
      <c r="B53" s="1557" t="s">
        <v>1093</v>
      </c>
      <c r="C53" s="1558"/>
      <c r="D53" s="1683">
        <v>2021</v>
      </c>
      <c r="E53" s="1682">
        <v>2057</v>
      </c>
      <c r="F53" s="1682"/>
      <c r="G53" s="1684">
        <v>464</v>
      </c>
      <c r="H53" s="1684">
        <v>569</v>
      </c>
      <c r="I53" s="1684">
        <v>668</v>
      </c>
      <c r="J53" s="1684">
        <v>165</v>
      </c>
      <c r="K53" s="1684">
        <v>104</v>
      </c>
      <c r="L53" s="1684">
        <v>87</v>
      </c>
      <c r="M53" s="1538"/>
      <c r="N53" s="1569"/>
    </row>
    <row r="54" spans="2:14" s="1538" customFormat="1" ht="14.45" customHeight="1">
      <c r="B54" s="104" t="s">
        <v>208</v>
      </c>
      <c r="C54" s="1559"/>
      <c r="D54" s="1684">
        <v>2022</v>
      </c>
      <c r="E54" s="1682">
        <f>SUM(G54:L54)</f>
        <v>1955</v>
      </c>
      <c r="F54" s="1684"/>
      <c r="G54" s="1684">
        <v>435</v>
      </c>
      <c r="H54" s="1684">
        <v>465</v>
      </c>
      <c r="I54" s="1684">
        <v>670</v>
      </c>
      <c r="J54" s="1684">
        <v>190</v>
      </c>
      <c r="K54" s="1684">
        <v>117</v>
      </c>
      <c r="L54" s="1684">
        <v>78</v>
      </c>
      <c r="M54" s="1561"/>
      <c r="N54" s="1568"/>
    </row>
    <row r="55" spans="2:14" s="1561" customFormat="1" ht="14.45" customHeight="1">
      <c r="B55" s="1559"/>
      <c r="C55" s="1559"/>
      <c r="D55" s="1684"/>
      <c r="E55" s="1684"/>
      <c r="F55" s="1684"/>
      <c r="G55" s="1684"/>
      <c r="H55" s="1684"/>
      <c r="I55" s="1684"/>
      <c r="J55" s="1684"/>
      <c r="K55" s="1684"/>
      <c r="L55" s="1684"/>
      <c r="N55" s="1569"/>
    </row>
    <row r="56" spans="2:14" s="1561" customFormat="1" ht="14.45" customHeight="1">
      <c r="B56" s="1557" t="s">
        <v>1094</v>
      </c>
      <c r="C56" s="1559"/>
      <c r="D56" s="1683">
        <v>2021</v>
      </c>
      <c r="E56" s="1684">
        <v>706</v>
      </c>
      <c r="F56" s="1684"/>
      <c r="G56" s="1684">
        <v>130</v>
      </c>
      <c r="H56" s="1684">
        <v>163</v>
      </c>
      <c r="I56" s="1684">
        <v>249</v>
      </c>
      <c r="J56" s="1684">
        <v>112</v>
      </c>
      <c r="K56" s="1684">
        <v>36</v>
      </c>
      <c r="L56" s="1684">
        <v>16</v>
      </c>
      <c r="N56" s="1569"/>
    </row>
    <row r="57" spans="2:14" s="1561" customFormat="1" ht="14.45" customHeight="1">
      <c r="B57" s="104" t="s">
        <v>209</v>
      </c>
      <c r="C57" s="1559"/>
      <c r="D57" s="1684">
        <v>2022</v>
      </c>
      <c r="E57" s="1682">
        <f>SUM(G57:L57)</f>
        <v>636</v>
      </c>
      <c r="F57" s="1684"/>
      <c r="G57" s="1684">
        <v>134</v>
      </c>
      <c r="H57" s="1684">
        <v>153</v>
      </c>
      <c r="I57" s="1684">
        <v>206</v>
      </c>
      <c r="J57" s="1684">
        <v>118</v>
      </c>
      <c r="K57" s="1684">
        <v>14</v>
      </c>
      <c r="L57" s="1684">
        <v>11</v>
      </c>
      <c r="M57" s="1538"/>
      <c r="N57" s="1569"/>
    </row>
    <row r="58" spans="2:14" s="1538" customFormat="1" ht="14.45" customHeight="1">
      <c r="B58" s="1559"/>
      <c r="C58" s="1559"/>
      <c r="D58" s="1684"/>
      <c r="E58" s="1684"/>
      <c r="F58" s="1684"/>
      <c r="G58" s="1684"/>
      <c r="H58" s="1684"/>
      <c r="I58" s="1684"/>
      <c r="J58" s="1684"/>
      <c r="K58" s="1684"/>
      <c r="L58" s="1684"/>
      <c r="M58" s="1561"/>
      <c r="N58" s="1568"/>
    </row>
    <row r="59" spans="2:14" s="1561" customFormat="1" ht="14.45" customHeight="1">
      <c r="B59" s="1557" t="s">
        <v>1095</v>
      </c>
      <c r="C59" s="1559"/>
      <c r="D59" s="1683">
        <v>2021</v>
      </c>
      <c r="E59" s="1684">
        <v>714</v>
      </c>
      <c r="F59" s="1684"/>
      <c r="G59" s="1684">
        <v>151</v>
      </c>
      <c r="H59" s="1684">
        <v>209</v>
      </c>
      <c r="I59" s="1684">
        <v>224</v>
      </c>
      <c r="J59" s="1684">
        <v>114</v>
      </c>
      <c r="K59" s="1684">
        <v>16</v>
      </c>
      <c r="L59" s="1685" t="s">
        <v>31</v>
      </c>
      <c r="N59" s="1569"/>
    </row>
    <row r="60" spans="2:14" s="1561" customFormat="1" ht="14.45" customHeight="1">
      <c r="B60" s="104" t="s">
        <v>210</v>
      </c>
      <c r="C60" s="1559"/>
      <c r="D60" s="1684">
        <v>2022</v>
      </c>
      <c r="E60" s="1682">
        <f>SUM(G60:L60)</f>
        <v>698</v>
      </c>
      <c r="F60" s="1684"/>
      <c r="G60" s="1684">
        <v>139</v>
      </c>
      <c r="H60" s="1684">
        <v>157</v>
      </c>
      <c r="I60" s="1684">
        <v>267</v>
      </c>
      <c r="J60" s="1684">
        <v>108</v>
      </c>
      <c r="K60" s="1684">
        <v>26</v>
      </c>
      <c r="L60" s="1684">
        <v>1</v>
      </c>
      <c r="N60" s="1569"/>
    </row>
    <row r="61" spans="2:14" s="1561" customFormat="1" ht="14.45" customHeight="1">
      <c r="B61" s="1559"/>
      <c r="C61" s="1559"/>
      <c r="D61" s="1684"/>
      <c r="E61" s="1684"/>
      <c r="F61" s="1684"/>
      <c r="G61" s="1684"/>
      <c r="H61" s="1684"/>
      <c r="I61" s="1684"/>
      <c r="J61" s="1684"/>
      <c r="K61" s="1684"/>
      <c r="L61" s="1684"/>
      <c r="M61" s="1538"/>
      <c r="N61" s="1569"/>
    </row>
    <row r="62" spans="2:14" s="1538" customFormat="1" ht="14.45" customHeight="1">
      <c r="B62" s="103" t="s">
        <v>211</v>
      </c>
      <c r="C62" s="1559"/>
      <c r="D62" s="1683">
        <v>2021</v>
      </c>
      <c r="E62" s="1684">
        <v>637</v>
      </c>
      <c r="F62" s="1684"/>
      <c r="G62" s="1684">
        <v>188</v>
      </c>
      <c r="H62" s="1684">
        <v>213</v>
      </c>
      <c r="I62" s="1684">
        <v>150</v>
      </c>
      <c r="J62" s="1684">
        <v>79</v>
      </c>
      <c r="K62" s="1684">
        <v>7</v>
      </c>
      <c r="L62" s="1685" t="s">
        <v>31</v>
      </c>
      <c r="M62" s="1561"/>
      <c r="N62" s="1563"/>
    </row>
    <row r="63" spans="2:14" s="1561" customFormat="1" ht="14.45" customHeight="1">
      <c r="B63" s="103" t="s">
        <v>213</v>
      </c>
      <c r="C63" s="1559"/>
      <c r="D63" s="1684">
        <v>2022</v>
      </c>
      <c r="E63" s="1682">
        <f>SUM(G63:L63)</f>
        <v>627</v>
      </c>
      <c r="F63" s="1684"/>
      <c r="G63" s="1684">
        <v>169</v>
      </c>
      <c r="H63" s="1684">
        <v>180</v>
      </c>
      <c r="I63" s="1684">
        <v>154</v>
      </c>
      <c r="J63" s="1684">
        <v>106</v>
      </c>
      <c r="K63" s="1684">
        <v>14</v>
      </c>
      <c r="L63" s="1684">
        <v>4</v>
      </c>
      <c r="N63" s="1566"/>
    </row>
    <row r="64" spans="2:14" s="1561" customFormat="1" ht="14.45" customHeight="1">
      <c r="B64" s="106" t="s">
        <v>212</v>
      </c>
      <c r="C64" s="1559"/>
      <c r="D64" s="1684"/>
      <c r="E64" s="1684"/>
      <c r="F64" s="1684"/>
      <c r="G64" s="1684"/>
      <c r="H64" s="1684"/>
      <c r="I64" s="1684"/>
      <c r="J64" s="1684"/>
      <c r="K64" s="1684"/>
      <c r="L64" s="1684"/>
      <c r="N64" s="1566"/>
    </row>
    <row r="65" spans="2:14" s="1561" customFormat="1" ht="14.45" customHeight="1">
      <c r="B65" s="104" t="s">
        <v>214</v>
      </c>
      <c r="C65" s="1559"/>
      <c r="N65" s="1566"/>
    </row>
    <row r="66" spans="2:14" s="1561" customFormat="1" ht="14.45" customHeight="1">
      <c r="B66" s="1559"/>
      <c r="C66" s="1559"/>
      <c r="N66" s="1566"/>
    </row>
    <row r="67" spans="2:14" s="1561" customFormat="1" ht="14.45" customHeight="1">
      <c r="B67" s="1557" t="s">
        <v>215</v>
      </c>
      <c r="C67" s="1558"/>
      <c r="D67" s="1683">
        <v>2021</v>
      </c>
      <c r="E67" s="1682">
        <v>6167</v>
      </c>
      <c r="F67" s="1682"/>
      <c r="G67" s="1682">
        <v>1573</v>
      </c>
      <c r="H67" s="1682">
        <v>2309</v>
      </c>
      <c r="I67" s="1682">
        <v>1531</v>
      </c>
      <c r="J67" s="1684">
        <v>633</v>
      </c>
      <c r="K67" s="1684">
        <v>103</v>
      </c>
      <c r="L67" s="1684">
        <v>18</v>
      </c>
      <c r="M67" s="1538"/>
      <c r="N67" s="1566"/>
    </row>
    <row r="68" spans="2:14" s="1538" customFormat="1" ht="14.45" customHeight="1">
      <c r="B68" s="104" t="s">
        <v>216</v>
      </c>
      <c r="C68" s="1559"/>
      <c r="D68" s="1684">
        <v>2022</v>
      </c>
      <c r="E68" s="1682">
        <f>SUM(G68:L68)</f>
        <v>6246</v>
      </c>
      <c r="F68" s="1684"/>
      <c r="G68" s="1682">
        <v>1761</v>
      </c>
      <c r="H68" s="1682">
        <v>2145</v>
      </c>
      <c r="I68" s="1682">
        <v>1582</v>
      </c>
      <c r="J68" s="1684">
        <v>677</v>
      </c>
      <c r="K68" s="1684">
        <v>80</v>
      </c>
      <c r="L68" s="1684">
        <v>1</v>
      </c>
      <c r="M68" s="1561"/>
      <c r="N68" s="1563"/>
    </row>
    <row r="69" spans="2:14" s="1561" customFormat="1" ht="14.45" customHeight="1">
      <c r="B69" s="1559"/>
      <c r="C69" s="1559"/>
      <c r="D69" s="1684"/>
      <c r="E69" s="1684"/>
      <c r="F69" s="1684"/>
      <c r="G69" s="1684"/>
      <c r="H69" s="1684"/>
      <c r="I69" s="1684"/>
      <c r="J69" s="1684"/>
      <c r="K69" s="1684"/>
      <c r="L69" s="1684"/>
      <c r="N69" s="1567"/>
    </row>
    <row r="70" spans="2:14" s="1561" customFormat="1" ht="14.45" customHeight="1">
      <c r="B70" s="1557" t="s">
        <v>217</v>
      </c>
      <c r="C70" s="1558"/>
      <c r="D70" s="1683">
        <v>2021</v>
      </c>
      <c r="E70" s="1682">
        <v>85067</v>
      </c>
      <c r="F70" s="1682"/>
      <c r="G70" s="1682">
        <v>13754</v>
      </c>
      <c r="H70" s="1682">
        <v>11381</v>
      </c>
      <c r="I70" s="1682">
        <v>14299</v>
      </c>
      <c r="J70" s="1682">
        <v>23490</v>
      </c>
      <c r="K70" s="1682">
        <v>16254</v>
      </c>
      <c r="L70" s="1682">
        <v>5889</v>
      </c>
      <c r="N70" s="1567"/>
    </row>
    <row r="71" spans="2:14" s="1561" customFormat="1" ht="14.45" customHeight="1">
      <c r="B71" s="160" t="s">
        <v>892</v>
      </c>
      <c r="C71" s="1559"/>
      <c r="D71" s="1684">
        <v>2022</v>
      </c>
      <c r="E71" s="1682">
        <f>SUM(G71:L71)</f>
        <v>82751</v>
      </c>
      <c r="F71" s="1684"/>
      <c r="G71" s="1682">
        <v>15484</v>
      </c>
      <c r="H71" s="1682">
        <v>11940</v>
      </c>
      <c r="I71" s="1682">
        <v>13979</v>
      </c>
      <c r="J71" s="1682">
        <v>20464</v>
      </c>
      <c r="K71" s="1682">
        <v>14792</v>
      </c>
      <c r="L71" s="1682">
        <v>6092</v>
      </c>
      <c r="M71" s="1538"/>
      <c r="N71" s="1567"/>
    </row>
    <row r="72" spans="2:14" s="1538" customFormat="1" ht="14.45" customHeight="1">
      <c r="B72" s="1559"/>
      <c r="C72" s="1559"/>
      <c r="D72" s="1684"/>
      <c r="E72" s="1684"/>
      <c r="F72" s="1684"/>
      <c r="G72" s="1684"/>
      <c r="H72" s="1684"/>
      <c r="I72" s="1684"/>
      <c r="J72" s="1684"/>
      <c r="K72" s="1684"/>
      <c r="L72" s="1684"/>
      <c r="M72" s="1561"/>
      <c r="N72" s="1563"/>
    </row>
    <row r="73" spans="2:14" s="1561" customFormat="1" ht="14.45" customHeight="1">
      <c r="B73" s="1557" t="s">
        <v>359</v>
      </c>
      <c r="C73" s="1558"/>
      <c r="D73" s="1683">
        <v>2021</v>
      </c>
      <c r="E73" s="1682">
        <v>47688</v>
      </c>
      <c r="F73" s="1682"/>
      <c r="G73" s="1682">
        <v>7477</v>
      </c>
      <c r="H73" s="1682">
        <v>6049</v>
      </c>
      <c r="I73" s="1682">
        <v>9618</v>
      </c>
      <c r="J73" s="1682">
        <v>10650</v>
      </c>
      <c r="K73" s="1682">
        <v>8286</v>
      </c>
      <c r="L73" s="1682">
        <v>5608</v>
      </c>
      <c r="N73" s="1567"/>
    </row>
    <row r="74" spans="2:14" s="1561" customFormat="1" ht="14.45" customHeight="1">
      <c r="B74" s="160" t="s">
        <v>218</v>
      </c>
      <c r="C74" s="1559"/>
      <c r="D74" s="1684">
        <v>2022</v>
      </c>
      <c r="E74" s="1682">
        <f>SUM(G74:L74)</f>
        <v>45805</v>
      </c>
      <c r="F74" s="1684"/>
      <c r="G74" s="1682">
        <v>7426</v>
      </c>
      <c r="H74" s="1682">
        <v>6247</v>
      </c>
      <c r="I74" s="1682">
        <v>8425</v>
      </c>
      <c r="J74" s="1682">
        <v>9536</v>
      </c>
      <c r="K74" s="1682">
        <v>8278</v>
      </c>
      <c r="L74" s="1682">
        <v>5893</v>
      </c>
      <c r="N74" s="1567"/>
    </row>
    <row r="75" spans="2:14" s="1561" customFormat="1" ht="14.45" customHeight="1">
      <c r="B75" s="1559"/>
      <c r="C75" s="1559"/>
      <c r="D75" s="1684"/>
      <c r="E75" s="1684"/>
      <c r="F75" s="1684"/>
      <c r="G75" s="1684"/>
      <c r="H75" s="1684"/>
      <c r="I75" s="1684"/>
      <c r="J75" s="1684"/>
      <c r="K75" s="1684"/>
      <c r="L75" s="1684"/>
      <c r="M75" s="1538"/>
      <c r="N75" s="1567"/>
    </row>
    <row r="76" spans="2:14" s="1538" customFormat="1" ht="14.45" customHeight="1">
      <c r="B76" s="1557" t="s">
        <v>219</v>
      </c>
      <c r="C76" s="1559"/>
      <c r="D76" s="1683">
        <v>2021</v>
      </c>
      <c r="E76" s="1684">
        <v>942</v>
      </c>
      <c r="F76" s="1684"/>
      <c r="G76" s="1684">
        <v>339</v>
      </c>
      <c r="H76" s="1684">
        <v>334</v>
      </c>
      <c r="I76" s="1684">
        <v>230</v>
      </c>
      <c r="J76" s="1684">
        <v>36</v>
      </c>
      <c r="K76" s="1684">
        <v>3</v>
      </c>
      <c r="L76" s="1685" t="s">
        <v>31</v>
      </c>
      <c r="M76" s="1561"/>
      <c r="N76" s="1563"/>
    </row>
    <row r="77" spans="2:14" s="1561" customFormat="1" ht="14.45" customHeight="1">
      <c r="B77" s="1565"/>
      <c r="C77" s="1559"/>
      <c r="D77" s="1684">
        <v>2022</v>
      </c>
      <c r="E77" s="1682">
        <f>SUM(G77:L77)</f>
        <v>922</v>
      </c>
      <c r="F77" s="1684"/>
      <c r="G77" s="1684">
        <v>314</v>
      </c>
      <c r="H77" s="1684">
        <v>332</v>
      </c>
      <c r="I77" s="1684">
        <v>252</v>
      </c>
      <c r="J77" s="1684">
        <v>21</v>
      </c>
      <c r="K77" s="1684">
        <v>3</v>
      </c>
      <c r="L77" s="1685" t="s">
        <v>31</v>
      </c>
    </row>
    <row r="78" spans="2:14" s="1561" customFormat="1" ht="14.45" customHeight="1">
      <c r="B78" s="1559"/>
      <c r="C78" s="1559"/>
      <c r="D78" s="1684"/>
      <c r="E78" s="1684"/>
      <c r="F78" s="1684"/>
      <c r="G78" s="1684"/>
      <c r="H78" s="1684"/>
      <c r="I78" s="1684"/>
      <c r="J78" s="1684"/>
      <c r="K78" s="1684"/>
      <c r="L78" s="1684"/>
    </row>
    <row r="79" spans="2:14" s="1561" customFormat="1" ht="14.45" customHeight="1">
      <c r="B79" s="1557" t="s">
        <v>220</v>
      </c>
      <c r="C79" s="1558"/>
      <c r="D79" s="1683">
        <v>2021</v>
      </c>
      <c r="E79" s="1682">
        <v>14484</v>
      </c>
      <c r="F79" s="1682"/>
      <c r="G79" s="1682">
        <v>2182</v>
      </c>
      <c r="H79" s="1682">
        <v>3290</v>
      </c>
      <c r="I79" s="1682">
        <v>4405</v>
      </c>
      <c r="J79" s="1682">
        <v>3366</v>
      </c>
      <c r="K79" s="1682">
        <v>1114</v>
      </c>
      <c r="L79" s="1684">
        <v>127</v>
      </c>
      <c r="M79" s="1538"/>
    </row>
    <row r="80" spans="2:14" s="1561" customFormat="1" ht="14.45" customHeight="1">
      <c r="B80" s="1557"/>
      <c r="C80" s="1558"/>
      <c r="D80" s="1684">
        <v>2022</v>
      </c>
      <c r="E80" s="1682">
        <f>SUM(G80:L80)</f>
        <v>14280</v>
      </c>
      <c r="F80" s="1684"/>
      <c r="G80" s="1682">
        <v>1929</v>
      </c>
      <c r="H80" s="1682">
        <v>3256</v>
      </c>
      <c r="I80" s="1682">
        <v>4084</v>
      </c>
      <c r="J80" s="1682">
        <v>3405</v>
      </c>
      <c r="K80" s="1682">
        <v>1493</v>
      </c>
      <c r="L80" s="1684">
        <v>113</v>
      </c>
      <c r="M80" s="1538"/>
    </row>
    <row r="81" spans="1:14" s="1538" customFormat="1" ht="8.1" customHeight="1">
      <c r="B81" s="1570"/>
      <c r="C81" s="1571"/>
      <c r="D81" s="1571"/>
      <c r="E81" s="1571"/>
      <c r="F81" s="1571"/>
      <c r="G81" s="1571"/>
      <c r="H81" s="1571"/>
      <c r="I81" s="1571"/>
      <c r="J81" s="1571"/>
      <c r="K81" s="1571"/>
      <c r="L81" s="1571"/>
      <c r="M81" s="1561"/>
      <c r="N81" s="1572"/>
    </row>
    <row r="82" spans="1:14" ht="2.25" customHeight="1" thickBot="1">
      <c r="B82" s="1573"/>
      <c r="C82" s="1573"/>
      <c r="D82" s="1574"/>
      <c r="E82" s="1575"/>
      <c r="F82" s="1575"/>
      <c r="G82" s="1575"/>
      <c r="H82" s="1575"/>
      <c r="I82" s="1575"/>
      <c r="J82" s="1575"/>
      <c r="K82" s="1575"/>
      <c r="L82" s="1575"/>
      <c r="M82" s="1575"/>
    </row>
    <row r="83" spans="1:14" s="1514" customFormat="1" ht="15" customHeight="1">
      <c r="A83" s="1576"/>
      <c r="B83" s="1465"/>
      <c r="D83" s="1577"/>
      <c r="G83" s="1515"/>
      <c r="H83" s="1515"/>
      <c r="M83" s="1447" t="s">
        <v>32</v>
      </c>
    </row>
    <row r="84" spans="1:14" s="1514" customFormat="1" ht="12" customHeight="1">
      <c r="B84" s="1465" t="s">
        <v>1277</v>
      </c>
      <c r="D84" s="1577"/>
      <c r="G84" s="1516"/>
      <c r="H84" s="1516"/>
      <c r="M84" s="1448" t="s">
        <v>33</v>
      </c>
    </row>
    <row r="85" spans="1:14" s="1578" customFormat="1" ht="12" customHeight="1">
      <c r="B85" s="1459" t="s">
        <v>152</v>
      </c>
      <c r="D85" s="1579"/>
      <c r="M85" s="1447"/>
    </row>
    <row r="86" spans="1:14" s="1578" customFormat="1" ht="12" customHeight="1">
      <c r="B86" s="1467" t="s">
        <v>1283</v>
      </c>
      <c r="D86" s="1579"/>
      <c r="M86" s="1466"/>
    </row>
  </sheetData>
  <mergeCells count="6">
    <mergeCell ref="G7:M7"/>
    <mergeCell ref="G8:M8"/>
    <mergeCell ref="H9:I9"/>
    <mergeCell ref="J9:K9"/>
    <mergeCell ref="H10:I10"/>
    <mergeCell ref="J10:K10"/>
  </mergeCells>
  <printOptions horizontalCentered="1"/>
  <pageMargins left="0.19685039370078741" right="0.19685039370078741" top="0.3543307086614173" bottom="0.31496062992125984" header="0.11811023622047244" footer="0.19685039370078741"/>
  <pageSetup paperSize="9" scale="65" orientation="portrait" r:id="rId1"/>
  <headerFooter scaleWithDoc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rgb="FF92D050"/>
  </sheetPr>
  <dimension ref="A1:Z88"/>
  <sheetViews>
    <sheetView tabSelected="1" view="pageBreakPreview" topLeftCell="A46" zoomScale="90" zoomScaleNormal="100" zoomScaleSheetLayoutView="90" workbookViewId="0">
      <selection activeCell="O48" sqref="O48"/>
    </sheetView>
  </sheetViews>
  <sheetFormatPr defaultColWidth="10.42578125" defaultRowHeight="16.5"/>
  <cols>
    <col min="1" max="1" width="1" style="169" customWidth="1"/>
    <col min="2" max="2" width="11.140625" style="169" customWidth="1"/>
    <col min="3" max="3" width="5.7109375" style="169" customWidth="1"/>
    <col min="4" max="4" width="8" style="170" customWidth="1"/>
    <col min="5" max="5" width="1" style="170" customWidth="1"/>
    <col min="6" max="6" width="9.5703125" style="171" customWidth="1"/>
    <col min="7" max="7" width="9.42578125" style="171" customWidth="1"/>
    <col min="8" max="8" width="13.28515625" style="171" customWidth="1"/>
    <col min="9" max="9" width="1.85546875" style="171" customWidth="1"/>
    <col min="10" max="10" width="9.5703125" style="171" customWidth="1"/>
    <col min="11" max="11" width="9.42578125" style="171" customWidth="1"/>
    <col min="12" max="12" width="13.28515625" style="171" customWidth="1"/>
    <col min="13" max="13" width="1.85546875" style="171" customWidth="1"/>
    <col min="14" max="14" width="9.5703125" style="171" customWidth="1"/>
    <col min="15" max="15" width="9.42578125" style="171" customWidth="1"/>
    <col min="16" max="16" width="13.28515625" style="171" customWidth="1"/>
    <col min="17" max="17" width="1" style="171" customWidth="1"/>
    <col min="18" max="18" width="11" style="1219" customWidth="1"/>
    <col min="19" max="19" width="1" style="1219" customWidth="1"/>
    <col min="20" max="20" width="11" style="1219" customWidth="1"/>
    <col min="21" max="21" width="12.5703125" style="1219" customWidth="1"/>
    <col min="22" max="22" width="11" style="1219" customWidth="1"/>
    <col min="23" max="23" width="1" style="1219" customWidth="1"/>
    <col min="24" max="24" width="11" style="1219" customWidth="1"/>
    <col min="25" max="25" width="12.5703125" style="1219" customWidth="1"/>
    <col min="26" max="26" width="11" style="1219" customWidth="1"/>
    <col min="27" max="16384" width="10.42578125" style="1219"/>
  </cols>
  <sheetData>
    <row r="1" spans="1:25" ht="8.1" customHeight="1"/>
    <row r="2" spans="1:25" ht="8.1" customHeight="1"/>
    <row r="3" spans="1:25" s="1221" customFormat="1" ht="16.5" customHeight="1">
      <c r="A3" s="172"/>
      <c r="B3" s="173" t="s">
        <v>35</v>
      </c>
      <c r="C3" s="174" t="s">
        <v>1238</v>
      </c>
      <c r="D3" s="175"/>
      <c r="E3" s="175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  <c r="Q3" s="176"/>
      <c r="R3" s="1220"/>
      <c r="S3" s="1220"/>
      <c r="T3" s="1220"/>
      <c r="U3" s="1220"/>
      <c r="V3" s="1220"/>
      <c r="W3" s="1220"/>
      <c r="X3" s="1220"/>
    </row>
    <row r="4" spans="1:25" s="1223" customFormat="1" ht="16.5" customHeight="1">
      <c r="A4" s="178"/>
      <c r="B4" s="179" t="s">
        <v>36</v>
      </c>
      <c r="C4" s="180" t="s">
        <v>1263</v>
      </c>
      <c r="D4" s="181"/>
      <c r="E4" s="181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222"/>
      <c r="S4" s="1222"/>
      <c r="T4" s="1222"/>
      <c r="U4" s="1222"/>
      <c r="V4" s="1222"/>
      <c r="W4" s="1222"/>
      <c r="X4" s="1222"/>
    </row>
    <row r="5" spans="1:25" s="1224" customFormat="1" ht="16.5" customHeight="1">
      <c r="A5" s="182"/>
      <c r="B5" s="183"/>
      <c r="C5" s="183"/>
      <c r="D5" s="184"/>
      <c r="E5" s="184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</row>
    <row r="6" spans="1:25" s="1225" customFormat="1" ht="5.25" customHeight="1">
      <c r="A6" s="186"/>
      <c r="B6" s="187"/>
      <c r="C6" s="188"/>
      <c r="D6" s="189"/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</row>
    <row r="7" spans="1:25" s="1225" customFormat="1" ht="16.5" customHeight="1">
      <c r="A7" s="197"/>
      <c r="B7" s="192" t="s">
        <v>2</v>
      </c>
      <c r="C7" s="193"/>
      <c r="D7" s="194" t="s">
        <v>3</v>
      </c>
      <c r="E7" s="199"/>
      <c r="F7" s="1851" t="s">
        <v>4</v>
      </c>
      <c r="G7" s="1851"/>
      <c r="H7" s="1851"/>
      <c r="I7" s="194"/>
      <c r="J7" s="1851" t="s">
        <v>921</v>
      </c>
      <c r="K7" s="1851"/>
      <c r="L7" s="1851"/>
      <c r="M7" s="194"/>
      <c r="N7" s="1851" t="s">
        <v>919</v>
      </c>
      <c r="O7" s="1851"/>
      <c r="P7" s="1851"/>
      <c r="Q7" s="194"/>
    </row>
    <row r="8" spans="1:25" s="1225" customFormat="1" ht="16.5" customHeight="1">
      <c r="A8" s="197"/>
      <c r="B8" s="197" t="s">
        <v>7</v>
      </c>
      <c r="C8" s="198"/>
      <c r="D8" s="199" t="s">
        <v>8</v>
      </c>
      <c r="E8" s="199"/>
      <c r="F8" s="1852" t="s">
        <v>9</v>
      </c>
      <c r="G8" s="1852"/>
      <c r="H8" s="1852"/>
      <c r="I8" s="199"/>
      <c r="J8" s="1852" t="s">
        <v>923</v>
      </c>
      <c r="K8" s="1852"/>
      <c r="L8" s="1852"/>
      <c r="M8" s="199"/>
      <c r="N8" s="1852" t="s">
        <v>920</v>
      </c>
      <c r="O8" s="1852"/>
      <c r="P8" s="1852"/>
      <c r="Q8" s="199"/>
    </row>
    <row r="9" spans="1:25" s="1225" customFormat="1">
      <c r="A9" s="197"/>
      <c r="B9" s="197"/>
      <c r="C9" s="198"/>
      <c r="D9" s="199"/>
      <c r="E9" s="199"/>
      <c r="F9" s="195" t="s">
        <v>4</v>
      </c>
      <c r="G9" s="195" t="s">
        <v>37</v>
      </c>
      <c r="H9" s="195" t="s">
        <v>38</v>
      </c>
      <c r="I9" s="195"/>
      <c r="J9" s="195" t="s">
        <v>4</v>
      </c>
      <c r="K9" s="195" t="s">
        <v>37</v>
      </c>
      <c r="L9" s="195" t="s">
        <v>38</v>
      </c>
      <c r="M9" s="195"/>
      <c r="N9" s="195" t="s">
        <v>4</v>
      </c>
      <c r="O9" s="195" t="s">
        <v>37</v>
      </c>
      <c r="P9" s="195" t="s">
        <v>38</v>
      </c>
      <c r="Q9" s="195"/>
    </row>
    <row r="10" spans="1:25" s="1225" customFormat="1">
      <c r="A10" s="197"/>
      <c r="B10" s="197"/>
      <c r="C10" s="198"/>
      <c r="D10" s="199"/>
      <c r="E10" s="199"/>
      <c r="F10" s="200" t="s">
        <v>9</v>
      </c>
      <c r="G10" s="200" t="s">
        <v>39</v>
      </c>
      <c r="H10" s="200" t="s">
        <v>40</v>
      </c>
      <c r="I10" s="200"/>
      <c r="J10" s="200" t="s">
        <v>9</v>
      </c>
      <c r="K10" s="200" t="s">
        <v>39</v>
      </c>
      <c r="L10" s="200" t="s">
        <v>40</v>
      </c>
      <c r="M10" s="200"/>
      <c r="N10" s="200" t="s">
        <v>9</v>
      </c>
      <c r="O10" s="200" t="s">
        <v>39</v>
      </c>
      <c r="P10" s="200" t="s">
        <v>40</v>
      </c>
      <c r="Q10" s="200"/>
    </row>
    <row r="11" spans="1:25" s="1225" customFormat="1" ht="7.5" customHeight="1">
      <c r="A11" s="203"/>
      <c r="B11" s="203"/>
      <c r="C11" s="204"/>
      <c r="D11" s="205"/>
      <c r="E11" s="205"/>
      <c r="F11" s="206"/>
      <c r="G11" s="206"/>
      <c r="H11" s="206"/>
      <c r="I11" s="206"/>
      <c r="J11" s="206"/>
      <c r="K11" s="206"/>
      <c r="L11" s="206"/>
      <c r="M11" s="206"/>
      <c r="N11" s="206"/>
      <c r="O11" s="206"/>
      <c r="P11" s="206"/>
      <c r="Q11" s="206"/>
    </row>
    <row r="12" spans="1:25" ht="8.1" customHeight="1">
      <c r="B12" s="309"/>
      <c r="C12" s="309"/>
      <c r="D12" s="310"/>
      <c r="E12" s="310"/>
      <c r="F12" s="311"/>
      <c r="G12" s="311"/>
      <c r="H12" s="311"/>
      <c r="I12" s="311"/>
      <c r="J12" s="311"/>
      <c r="K12" s="311"/>
      <c r="L12" s="311"/>
      <c r="M12" s="311"/>
      <c r="N12" s="311"/>
      <c r="O12" s="311"/>
      <c r="P12" s="311"/>
      <c r="Q12" s="311"/>
    </row>
    <row r="13" spans="1:25" s="230" customFormat="1" ht="15" customHeight="1">
      <c r="A13" s="207"/>
      <c r="B13" s="212" t="s">
        <v>14</v>
      </c>
      <c r="C13" s="213"/>
      <c r="D13" s="214">
        <v>2020</v>
      </c>
      <c r="E13" s="214"/>
      <c r="F13" s="216">
        <f t="shared" ref="F13:H15" si="0">SUM(J13,N13)</f>
        <v>417271</v>
      </c>
      <c r="G13" s="216">
        <f t="shared" si="0"/>
        <v>122040</v>
      </c>
      <c r="H13" s="216">
        <f t="shared" si="0"/>
        <v>295231</v>
      </c>
      <c r="I13" s="216"/>
      <c r="J13" s="216">
        <f t="shared" ref="J13:L15" si="1">SUM(J17,J21,J25,J29,J33,J37,J41,J45,J49,J53,J57,J61,J65,J69,J73,J77)</f>
        <v>237093</v>
      </c>
      <c r="K13" s="216">
        <f t="shared" si="1"/>
        <v>70054</v>
      </c>
      <c r="L13" s="216">
        <f t="shared" si="1"/>
        <v>167039</v>
      </c>
      <c r="M13" s="216"/>
      <c r="N13" s="216">
        <f t="shared" ref="N13:P15" si="2">SUM(N17,N21,N25,N29,N33,N37,N41,N45,N49,N53,N57,N61,N65,N69,N73,N77)</f>
        <v>180178</v>
      </c>
      <c r="O13" s="216">
        <f t="shared" si="2"/>
        <v>51986</v>
      </c>
      <c r="P13" s="216">
        <f t="shared" si="2"/>
        <v>128192</v>
      </c>
      <c r="Q13" s="216"/>
    </row>
    <row r="14" spans="1:25" s="230" customFormat="1" ht="15" customHeight="1">
      <c r="A14" s="207"/>
      <c r="B14" s="212"/>
      <c r="C14" s="213"/>
      <c r="D14" s="214">
        <v>2021</v>
      </c>
      <c r="E14" s="219"/>
      <c r="F14" s="216">
        <f t="shared" si="0"/>
        <v>411018</v>
      </c>
      <c r="G14" s="216">
        <f t="shared" si="0"/>
        <v>119147</v>
      </c>
      <c r="H14" s="216">
        <f t="shared" si="0"/>
        <v>291871</v>
      </c>
      <c r="I14" s="216"/>
      <c r="J14" s="216">
        <f t="shared" si="1"/>
        <v>235031</v>
      </c>
      <c r="K14" s="216">
        <f t="shared" si="1"/>
        <v>68933</v>
      </c>
      <c r="L14" s="216">
        <f t="shared" si="1"/>
        <v>166098</v>
      </c>
      <c r="M14" s="216"/>
      <c r="N14" s="216">
        <f t="shared" si="2"/>
        <v>175987</v>
      </c>
      <c r="O14" s="216">
        <f t="shared" si="2"/>
        <v>50214</v>
      </c>
      <c r="P14" s="216">
        <f t="shared" si="2"/>
        <v>125773</v>
      </c>
      <c r="Q14" s="216"/>
      <c r="T14" s="1696">
        <f>(J15-J14)/J14*100</f>
        <v>8.5520633448353617E-2</v>
      </c>
      <c r="U14" s="1696">
        <f>(N15-N14)/N14*100</f>
        <v>2.9246478433066079</v>
      </c>
    </row>
    <row r="15" spans="1:25" s="230" customFormat="1" ht="15" customHeight="1">
      <c r="A15" s="207"/>
      <c r="B15" s="212"/>
      <c r="C15" s="213"/>
      <c r="D15" s="214">
        <v>2022</v>
      </c>
      <c r="E15" s="219"/>
      <c r="F15" s="216">
        <f t="shared" si="0"/>
        <v>416366</v>
      </c>
      <c r="G15" s="216">
        <f t="shared" si="0"/>
        <v>119207</v>
      </c>
      <c r="H15" s="216">
        <f t="shared" si="0"/>
        <v>297159</v>
      </c>
      <c r="I15" s="216"/>
      <c r="J15" s="216">
        <f>SUM(J19,J23,J27,J31,J35,J39,J43,J47,J51,J55,J59,J63,J67,J71,J75,J79)</f>
        <v>235232</v>
      </c>
      <c r="K15" s="216">
        <f t="shared" si="1"/>
        <v>68569</v>
      </c>
      <c r="L15" s="216">
        <f t="shared" si="1"/>
        <v>166663</v>
      </c>
      <c r="M15" s="216"/>
      <c r="N15" s="216">
        <f t="shared" si="2"/>
        <v>181134</v>
      </c>
      <c r="O15" s="216">
        <f t="shared" si="2"/>
        <v>50638</v>
      </c>
      <c r="P15" s="216">
        <f t="shared" si="2"/>
        <v>130496</v>
      </c>
      <c r="Q15" s="216"/>
      <c r="R15" s="312"/>
      <c r="S15" s="312"/>
      <c r="T15" s="216"/>
      <c r="U15" s="216"/>
      <c r="V15" s="215"/>
      <c r="W15" s="212"/>
      <c r="X15" s="216"/>
      <c r="Y15" s="216"/>
    </row>
    <row r="16" spans="1:25" s="230" customFormat="1" ht="8.1" customHeight="1">
      <c r="A16" s="207"/>
      <c r="B16" s="212"/>
      <c r="C16" s="213"/>
      <c r="D16" s="219"/>
      <c r="E16" s="219"/>
      <c r="F16" s="56"/>
      <c r="G16" s="56"/>
      <c r="H16" s="56"/>
      <c r="I16" s="56"/>
      <c r="J16" s="56"/>
      <c r="K16" s="56"/>
      <c r="L16" s="221"/>
      <c r="M16" s="56"/>
      <c r="N16" s="56"/>
      <c r="O16" s="56"/>
      <c r="P16" s="303"/>
      <c r="Q16" s="216"/>
      <c r="R16" s="312"/>
      <c r="S16" s="312"/>
      <c r="W16" s="212">
        <v>0</v>
      </c>
    </row>
    <row r="17" spans="1:25" s="230" customFormat="1" ht="15" customHeight="1">
      <c r="A17" s="207"/>
      <c r="B17" s="220" t="s">
        <v>15</v>
      </c>
      <c r="C17" s="220"/>
      <c r="D17" s="219">
        <v>2020</v>
      </c>
      <c r="E17" s="219"/>
      <c r="F17" s="56">
        <f>SUM(G17:H17)</f>
        <v>49017</v>
      </c>
      <c r="G17" s="56">
        <f t="shared" ref="G17:H18" si="3">SUM(K17,O17)</f>
        <v>13793</v>
      </c>
      <c r="H17" s="56">
        <f t="shared" si="3"/>
        <v>35224</v>
      </c>
      <c r="I17" s="56"/>
      <c r="J17" s="56">
        <f>SUM(K17:L17)</f>
        <v>27795</v>
      </c>
      <c r="K17" s="56">
        <v>7924</v>
      </c>
      <c r="L17" s="56">
        <v>19871</v>
      </c>
      <c r="M17" s="56"/>
      <c r="N17" s="56">
        <f>SUM(O17:P17)</f>
        <v>21222</v>
      </c>
      <c r="O17" s="56">
        <v>5869</v>
      </c>
      <c r="P17" s="56">
        <v>15353</v>
      </c>
      <c r="Q17" s="56"/>
      <c r="R17" s="221"/>
      <c r="S17" s="221"/>
      <c r="W17" s="224">
        <v>0</v>
      </c>
    </row>
    <row r="18" spans="1:25" s="230" customFormat="1" ht="15" customHeight="1">
      <c r="A18" s="207"/>
      <c r="B18" s="220"/>
      <c r="C18" s="220"/>
      <c r="D18" s="219">
        <v>2021</v>
      </c>
      <c r="E18" s="219"/>
      <c r="F18" s="56">
        <f>SUM(G18:H18)</f>
        <v>48259</v>
      </c>
      <c r="G18" s="56">
        <f t="shared" si="3"/>
        <v>13432</v>
      </c>
      <c r="H18" s="56">
        <f t="shared" si="3"/>
        <v>34827</v>
      </c>
      <c r="I18" s="56"/>
      <c r="J18" s="56">
        <f>SUM(K18:L18)</f>
        <v>27438</v>
      </c>
      <c r="K18" s="56">
        <v>7730</v>
      </c>
      <c r="L18" s="56">
        <v>19708</v>
      </c>
      <c r="M18" s="56"/>
      <c r="N18" s="56">
        <f>SUM(O18:P18)</f>
        <v>20821</v>
      </c>
      <c r="O18" s="56">
        <v>5702</v>
      </c>
      <c r="P18" s="56">
        <v>15119</v>
      </c>
      <c r="Q18" s="56"/>
      <c r="R18" s="221"/>
      <c r="S18" s="221"/>
      <c r="W18" s="224">
        <v>0</v>
      </c>
    </row>
    <row r="19" spans="1:25" s="230" customFormat="1" ht="15" customHeight="1">
      <c r="A19" s="207"/>
      <c r="B19" s="220"/>
      <c r="C19" s="220"/>
      <c r="D19" s="219">
        <v>2022</v>
      </c>
      <c r="E19" s="219"/>
      <c r="F19" s="56">
        <f>SUM(G19:H19)</f>
        <v>48059</v>
      </c>
      <c r="G19" s="56">
        <f t="shared" ref="G19" si="4">SUM(K19,O19)</f>
        <v>13119</v>
      </c>
      <c r="H19" s="56">
        <f t="shared" ref="H19" si="5">SUM(L19,P19)</f>
        <v>34940</v>
      </c>
      <c r="I19" s="56"/>
      <c r="J19" s="56">
        <f>SUM(K19:L19)</f>
        <v>26783</v>
      </c>
      <c r="K19" s="56">
        <v>7373</v>
      </c>
      <c r="L19" s="56">
        <v>19410</v>
      </c>
      <c r="M19" s="56"/>
      <c r="N19" s="56">
        <f>SUM(O19:P19)</f>
        <v>21276</v>
      </c>
      <c r="O19" s="56">
        <v>5746</v>
      </c>
      <c r="P19" s="56">
        <v>15530</v>
      </c>
      <c r="Q19" s="56"/>
      <c r="R19" s="221"/>
      <c r="S19" s="221"/>
      <c r="T19" s="56"/>
      <c r="U19" s="56"/>
      <c r="V19" s="223"/>
      <c r="W19" s="224"/>
      <c r="X19" s="56"/>
      <c r="Y19" s="56"/>
    </row>
    <row r="20" spans="1:25" s="230" customFormat="1" ht="8.1" customHeight="1">
      <c r="A20" s="207"/>
      <c r="B20" s="220"/>
      <c r="C20" s="220"/>
      <c r="D20" s="219"/>
      <c r="E20" s="219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221"/>
      <c r="S20" s="221"/>
      <c r="T20" s="56"/>
      <c r="U20" s="56"/>
      <c r="V20" s="223"/>
      <c r="W20" s="224"/>
      <c r="X20" s="56"/>
      <c r="Y20" s="56"/>
    </row>
    <row r="21" spans="1:25" s="230" customFormat="1" ht="15" customHeight="1">
      <c r="A21" s="207"/>
      <c r="B21" s="220" t="s">
        <v>16</v>
      </c>
      <c r="C21" s="220"/>
      <c r="D21" s="219">
        <v>2020</v>
      </c>
      <c r="E21" s="219"/>
      <c r="F21" s="56">
        <f>SUM(G21:H21)</f>
        <v>30794</v>
      </c>
      <c r="G21" s="56">
        <f t="shared" ref="G21:H23" si="6">SUM(K21,O21)</f>
        <v>9184</v>
      </c>
      <c r="H21" s="56">
        <f t="shared" si="6"/>
        <v>21610</v>
      </c>
      <c r="I21" s="56"/>
      <c r="J21" s="56">
        <f>SUM(K21:L21)</f>
        <v>17069</v>
      </c>
      <c r="K21" s="56">
        <v>4985</v>
      </c>
      <c r="L21" s="56">
        <v>12084</v>
      </c>
      <c r="M21" s="56"/>
      <c r="N21" s="56">
        <f>SUM(O21:P21)</f>
        <v>13725</v>
      </c>
      <c r="O21" s="56">
        <v>4199</v>
      </c>
      <c r="P21" s="56">
        <v>9526</v>
      </c>
      <c r="Q21" s="56"/>
      <c r="R21" s="221"/>
      <c r="S21" s="221"/>
      <c r="T21" s="56"/>
      <c r="U21" s="56"/>
      <c r="V21" s="223"/>
      <c r="W21" s="224"/>
    </row>
    <row r="22" spans="1:25" s="230" customFormat="1" ht="15" customHeight="1">
      <c r="A22" s="207"/>
      <c r="B22" s="220"/>
      <c r="C22" s="220"/>
      <c r="D22" s="219">
        <v>2021</v>
      </c>
      <c r="E22" s="219"/>
      <c r="F22" s="56">
        <f>SUM(G22:H22)</f>
        <v>30300</v>
      </c>
      <c r="G22" s="56">
        <f t="shared" si="6"/>
        <v>8933</v>
      </c>
      <c r="H22" s="56">
        <f t="shared" si="6"/>
        <v>21367</v>
      </c>
      <c r="I22" s="56"/>
      <c r="J22" s="56">
        <f>SUM(K22:L22)</f>
        <v>16918</v>
      </c>
      <c r="K22" s="56">
        <v>4896</v>
      </c>
      <c r="L22" s="56">
        <v>12022</v>
      </c>
      <c r="M22" s="56"/>
      <c r="N22" s="56">
        <f>SUM(O22:P22)</f>
        <v>13382</v>
      </c>
      <c r="O22" s="56">
        <v>4037</v>
      </c>
      <c r="P22" s="56">
        <v>9345</v>
      </c>
      <c r="Q22" s="56"/>
      <c r="R22" s="221"/>
      <c r="S22" s="221"/>
      <c r="T22" s="56"/>
      <c r="U22" s="56"/>
      <c r="V22" s="223"/>
      <c r="W22" s="224"/>
      <c r="X22" s="56"/>
      <c r="Y22" s="56"/>
    </row>
    <row r="23" spans="1:25" s="230" customFormat="1" ht="15" customHeight="1">
      <c r="A23" s="207"/>
      <c r="B23" s="220"/>
      <c r="C23" s="220"/>
      <c r="D23" s="219">
        <v>2022</v>
      </c>
      <c r="E23" s="219"/>
      <c r="F23" s="56">
        <f>SUM(G23:H23)</f>
        <v>31120</v>
      </c>
      <c r="G23" s="56">
        <f t="shared" si="6"/>
        <v>9104</v>
      </c>
      <c r="H23" s="56">
        <f t="shared" si="6"/>
        <v>22016</v>
      </c>
      <c r="I23" s="56"/>
      <c r="J23" s="56">
        <f>SUM(K23:L23)</f>
        <v>17437</v>
      </c>
      <c r="K23" s="56">
        <v>5087</v>
      </c>
      <c r="L23" s="56">
        <v>12350</v>
      </c>
      <c r="M23" s="56"/>
      <c r="N23" s="56">
        <f>SUM(O23:P23)</f>
        <v>13683</v>
      </c>
      <c r="O23" s="56">
        <v>4017</v>
      </c>
      <c r="P23" s="56">
        <v>9666</v>
      </c>
      <c r="Q23" s="56"/>
      <c r="R23" s="221"/>
      <c r="S23" s="221"/>
      <c r="T23" s="56"/>
      <c r="U23" s="56"/>
      <c r="V23" s="223"/>
      <c r="W23" s="224"/>
      <c r="X23" s="56"/>
      <c r="Y23" s="56"/>
    </row>
    <row r="24" spans="1:25" s="230" customFormat="1" ht="8.1" customHeight="1">
      <c r="A24" s="207"/>
      <c r="B24" s="220"/>
      <c r="C24" s="220"/>
      <c r="D24" s="219"/>
      <c r="E24" s="219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221"/>
      <c r="S24" s="221"/>
      <c r="T24" s="56"/>
      <c r="U24" s="56"/>
      <c r="V24" s="223"/>
      <c r="W24" s="224"/>
      <c r="X24" s="56"/>
      <c r="Y24" s="56"/>
    </row>
    <row r="25" spans="1:25" s="230" customFormat="1" ht="15" customHeight="1">
      <c r="A25" s="207"/>
      <c r="B25" s="220" t="s">
        <v>17</v>
      </c>
      <c r="C25" s="220"/>
      <c r="D25" s="219">
        <v>2020</v>
      </c>
      <c r="E25" s="219"/>
      <c r="F25" s="56">
        <f>SUM(G25:H25)</f>
        <v>28928</v>
      </c>
      <c r="G25" s="56">
        <f t="shared" ref="G25:H27" si="7">SUM(K25,O25)</f>
        <v>10349</v>
      </c>
      <c r="H25" s="56">
        <f t="shared" si="7"/>
        <v>18579</v>
      </c>
      <c r="I25" s="56"/>
      <c r="J25" s="56">
        <f>SUM(K25:L25)</f>
        <v>16243</v>
      </c>
      <c r="K25" s="56">
        <v>5720</v>
      </c>
      <c r="L25" s="56">
        <v>10523</v>
      </c>
      <c r="M25" s="56"/>
      <c r="N25" s="56">
        <f>SUM(O25:P25)</f>
        <v>12685</v>
      </c>
      <c r="O25" s="56">
        <v>4629</v>
      </c>
      <c r="P25" s="56">
        <v>8056</v>
      </c>
      <c r="Q25" s="56"/>
      <c r="R25" s="221"/>
      <c r="S25" s="221"/>
      <c r="T25" s="56"/>
      <c r="U25" s="56"/>
      <c r="V25" s="223"/>
      <c r="W25" s="224"/>
    </row>
    <row r="26" spans="1:25" s="230" customFormat="1" ht="15" customHeight="1">
      <c r="A26" s="207"/>
      <c r="B26" s="220"/>
      <c r="C26" s="220"/>
      <c r="D26" s="219">
        <v>2021</v>
      </c>
      <c r="E26" s="219"/>
      <c r="F26" s="56">
        <f>SUM(G26:H26)</f>
        <v>28469</v>
      </c>
      <c r="G26" s="56">
        <f t="shared" si="7"/>
        <v>10049</v>
      </c>
      <c r="H26" s="56">
        <f t="shared" si="7"/>
        <v>18420</v>
      </c>
      <c r="I26" s="56"/>
      <c r="J26" s="56">
        <f>SUM(K26:L26)</f>
        <v>16069</v>
      </c>
      <c r="K26" s="56">
        <v>5614</v>
      </c>
      <c r="L26" s="56">
        <v>10455</v>
      </c>
      <c r="M26" s="56"/>
      <c r="N26" s="56">
        <f>SUM(O26:P26)</f>
        <v>12400</v>
      </c>
      <c r="O26" s="56">
        <v>4435</v>
      </c>
      <c r="P26" s="56">
        <v>7965</v>
      </c>
      <c r="Q26" s="56"/>
      <c r="R26" s="221"/>
      <c r="S26" s="221"/>
      <c r="T26" s="56"/>
      <c r="U26" s="56"/>
      <c r="V26" s="223"/>
      <c r="W26" s="224"/>
      <c r="X26" s="56"/>
      <c r="Y26" s="56"/>
    </row>
    <row r="27" spans="1:25" s="230" customFormat="1" ht="15" customHeight="1">
      <c r="A27" s="207"/>
      <c r="B27" s="220"/>
      <c r="C27" s="220"/>
      <c r="D27" s="219">
        <v>2022</v>
      </c>
      <c r="E27" s="219"/>
      <c r="F27" s="56">
        <f>SUM(G27:H27)</f>
        <v>28973</v>
      </c>
      <c r="G27" s="56">
        <f t="shared" si="7"/>
        <v>10067</v>
      </c>
      <c r="H27" s="56">
        <f t="shared" si="7"/>
        <v>18906</v>
      </c>
      <c r="I27" s="56"/>
      <c r="J27" s="56">
        <f>SUM(K27:L27)</f>
        <v>16364</v>
      </c>
      <c r="K27" s="56">
        <v>5701</v>
      </c>
      <c r="L27" s="56">
        <v>10663</v>
      </c>
      <c r="M27" s="56"/>
      <c r="N27" s="56">
        <f>SUM(O27:P27)</f>
        <v>12609</v>
      </c>
      <c r="O27" s="56">
        <v>4366</v>
      </c>
      <c r="P27" s="56">
        <v>8243</v>
      </c>
      <c r="Q27" s="56"/>
      <c r="R27" s="221"/>
      <c r="S27" s="221"/>
      <c r="T27" s="56"/>
      <c r="U27" s="56"/>
      <c r="V27" s="223"/>
      <c r="W27" s="224"/>
      <c r="X27" s="56"/>
      <c r="Y27" s="56"/>
    </row>
    <row r="28" spans="1:25" s="230" customFormat="1" ht="8.1" customHeight="1">
      <c r="A28" s="207"/>
      <c r="B28" s="220"/>
      <c r="C28" s="220"/>
      <c r="D28" s="219"/>
      <c r="E28" s="219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221"/>
      <c r="S28" s="221"/>
      <c r="T28" s="56"/>
      <c r="U28" s="56"/>
      <c r="V28" s="223"/>
      <c r="W28" s="224"/>
      <c r="X28" s="56"/>
      <c r="Y28" s="56"/>
    </row>
    <row r="29" spans="1:25" s="230" customFormat="1" ht="15" customHeight="1">
      <c r="A29" s="207"/>
      <c r="B29" s="220" t="s">
        <v>18</v>
      </c>
      <c r="C29" s="1226"/>
      <c r="D29" s="219">
        <v>2020</v>
      </c>
      <c r="E29" s="219"/>
      <c r="F29" s="56">
        <f>SUM(G29:H29)</f>
        <v>13925</v>
      </c>
      <c r="G29" s="56">
        <f t="shared" ref="G29:H31" si="8">SUM(K29,O29)</f>
        <v>3690</v>
      </c>
      <c r="H29" s="56">
        <f t="shared" si="8"/>
        <v>10235</v>
      </c>
      <c r="I29" s="56"/>
      <c r="J29" s="56">
        <f>SUM(K29:L29)</f>
        <v>7794</v>
      </c>
      <c r="K29" s="56">
        <v>1955</v>
      </c>
      <c r="L29" s="56">
        <v>5839</v>
      </c>
      <c r="M29" s="56"/>
      <c r="N29" s="56">
        <f>SUM(O29:P29)</f>
        <v>6131</v>
      </c>
      <c r="O29" s="56">
        <v>1735</v>
      </c>
      <c r="P29" s="56">
        <v>4396</v>
      </c>
      <c r="Q29" s="56"/>
      <c r="R29" s="221"/>
      <c r="S29" s="227"/>
      <c r="T29" s="56"/>
      <c r="U29" s="56"/>
      <c r="V29" s="223"/>
      <c r="W29" s="227"/>
    </row>
    <row r="30" spans="1:25" s="230" customFormat="1" ht="15" customHeight="1">
      <c r="A30" s="207"/>
      <c r="B30" s="220"/>
      <c r="C30" s="1226"/>
      <c r="D30" s="219">
        <v>2021</v>
      </c>
      <c r="E30" s="219"/>
      <c r="F30" s="56">
        <f>SUM(G30:H30)</f>
        <v>13708</v>
      </c>
      <c r="G30" s="56">
        <f t="shared" si="8"/>
        <v>3613</v>
      </c>
      <c r="H30" s="56">
        <f t="shared" si="8"/>
        <v>10095</v>
      </c>
      <c r="I30" s="56"/>
      <c r="J30" s="56">
        <f>SUM(K30:L30)</f>
        <v>7741</v>
      </c>
      <c r="K30" s="56">
        <v>1950</v>
      </c>
      <c r="L30" s="56">
        <v>5791</v>
      </c>
      <c r="M30" s="56"/>
      <c r="N30" s="56">
        <f>SUM(O30:P30)</f>
        <v>5967</v>
      </c>
      <c r="O30" s="56">
        <v>1663</v>
      </c>
      <c r="P30" s="56">
        <v>4304</v>
      </c>
      <c r="Q30" s="56"/>
      <c r="R30" s="221"/>
      <c r="S30" s="227"/>
      <c r="T30" s="56"/>
      <c r="U30" s="56"/>
      <c r="V30" s="223"/>
      <c r="W30" s="227"/>
      <c r="X30" s="56"/>
      <c r="Y30" s="56"/>
    </row>
    <row r="31" spans="1:25" s="230" customFormat="1" ht="15" customHeight="1">
      <c r="A31" s="207"/>
      <c r="B31" s="220"/>
      <c r="C31" s="1226"/>
      <c r="D31" s="219">
        <v>2022</v>
      </c>
      <c r="E31" s="219"/>
      <c r="F31" s="56">
        <f>SUM(G31:H31)</f>
        <v>13935</v>
      </c>
      <c r="G31" s="56">
        <f t="shared" si="8"/>
        <v>3644</v>
      </c>
      <c r="H31" s="56">
        <f t="shared" si="8"/>
        <v>10291</v>
      </c>
      <c r="I31" s="56"/>
      <c r="J31" s="56">
        <f>SUM(K31:L31)</f>
        <v>7842</v>
      </c>
      <c r="K31" s="56">
        <v>1990</v>
      </c>
      <c r="L31" s="56">
        <v>5852</v>
      </c>
      <c r="M31" s="56"/>
      <c r="N31" s="56">
        <f>SUM(O31:P31)</f>
        <v>6093</v>
      </c>
      <c r="O31" s="56">
        <v>1654</v>
      </c>
      <c r="P31" s="56">
        <v>4439</v>
      </c>
      <c r="Q31" s="56"/>
      <c r="R31" s="221"/>
      <c r="S31" s="227"/>
      <c r="T31" s="56"/>
      <c r="U31" s="56"/>
      <c r="V31" s="223"/>
      <c r="W31" s="227"/>
      <c r="X31" s="56"/>
      <c r="Y31" s="56"/>
    </row>
    <row r="32" spans="1:25" s="230" customFormat="1" ht="8.1" customHeight="1">
      <c r="A32" s="207"/>
      <c r="B32" s="220"/>
      <c r="C32" s="1226"/>
      <c r="D32" s="219"/>
      <c r="E32" s="219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221"/>
      <c r="S32" s="227"/>
      <c r="T32" s="56"/>
      <c r="U32" s="56"/>
      <c r="V32" s="223"/>
      <c r="W32" s="227"/>
      <c r="X32" s="56"/>
      <c r="Y32" s="56"/>
    </row>
    <row r="33" spans="1:25" s="230" customFormat="1" ht="15" customHeight="1">
      <c r="A33" s="207"/>
      <c r="B33" s="220" t="s">
        <v>19</v>
      </c>
      <c r="C33" s="208"/>
      <c r="D33" s="219">
        <v>2020</v>
      </c>
      <c r="E33" s="219"/>
      <c r="F33" s="56">
        <f>SUM(G33:H33)</f>
        <v>17549</v>
      </c>
      <c r="G33" s="56">
        <f t="shared" ref="G33:H35" si="9">SUM(K33,O33)</f>
        <v>4437</v>
      </c>
      <c r="H33" s="56">
        <f t="shared" si="9"/>
        <v>13112</v>
      </c>
      <c r="I33" s="56"/>
      <c r="J33" s="56">
        <f>SUM(K33:L33)</f>
        <v>9582</v>
      </c>
      <c r="K33" s="56">
        <v>2321</v>
      </c>
      <c r="L33" s="56">
        <v>7261</v>
      </c>
      <c r="M33" s="56"/>
      <c r="N33" s="56">
        <f>SUM(O33:P33)</f>
        <v>7967</v>
      </c>
      <c r="O33" s="56">
        <v>2116</v>
      </c>
      <c r="P33" s="56">
        <v>5851</v>
      </c>
      <c r="Q33" s="56"/>
      <c r="R33" s="221"/>
      <c r="S33" s="221"/>
      <c r="T33" s="56"/>
      <c r="U33" s="56"/>
      <c r="V33" s="223"/>
      <c r="W33" s="224"/>
    </row>
    <row r="34" spans="1:25" s="230" customFormat="1" ht="15" customHeight="1">
      <c r="A34" s="207"/>
      <c r="B34" s="220"/>
      <c r="C34" s="208"/>
      <c r="D34" s="219">
        <v>2021</v>
      </c>
      <c r="E34" s="219"/>
      <c r="F34" s="56">
        <f>SUM(G34:H34)</f>
        <v>17368</v>
      </c>
      <c r="G34" s="56">
        <f t="shared" si="9"/>
        <v>4363</v>
      </c>
      <c r="H34" s="56">
        <f t="shared" si="9"/>
        <v>13005</v>
      </c>
      <c r="I34" s="56"/>
      <c r="J34" s="56">
        <f>SUM(K34:L34)</f>
        <v>9583</v>
      </c>
      <c r="K34" s="56">
        <v>2304</v>
      </c>
      <c r="L34" s="56">
        <v>7279</v>
      </c>
      <c r="M34" s="56"/>
      <c r="N34" s="56">
        <f>SUM(O34:P34)</f>
        <v>7785</v>
      </c>
      <c r="O34" s="56">
        <v>2059</v>
      </c>
      <c r="P34" s="56">
        <v>5726</v>
      </c>
      <c r="Q34" s="56"/>
      <c r="R34" s="221"/>
      <c r="S34" s="221"/>
      <c r="T34" s="56"/>
      <c r="U34" s="56"/>
      <c r="V34" s="223"/>
      <c r="W34" s="224"/>
      <c r="X34" s="56"/>
      <c r="Y34" s="56"/>
    </row>
    <row r="35" spans="1:25" s="230" customFormat="1" ht="15" customHeight="1">
      <c r="A35" s="207"/>
      <c r="B35" s="220"/>
      <c r="C35" s="208"/>
      <c r="D35" s="219">
        <v>2022</v>
      </c>
      <c r="E35" s="219"/>
      <c r="F35" s="56">
        <f>SUM(G35:H35)</f>
        <v>17607</v>
      </c>
      <c r="G35" s="56">
        <f t="shared" si="9"/>
        <v>4366</v>
      </c>
      <c r="H35" s="56">
        <f t="shared" si="9"/>
        <v>13241</v>
      </c>
      <c r="I35" s="56"/>
      <c r="J35" s="56">
        <f>SUM(K35:L35)</f>
        <v>9620</v>
      </c>
      <c r="K35" s="56">
        <v>2307</v>
      </c>
      <c r="L35" s="56">
        <v>7313</v>
      </c>
      <c r="M35" s="56"/>
      <c r="N35" s="56">
        <f>SUM(O35:P35)</f>
        <v>7987</v>
      </c>
      <c r="O35" s="56">
        <v>2059</v>
      </c>
      <c r="P35" s="56">
        <v>5928</v>
      </c>
      <c r="Q35" s="56"/>
      <c r="R35" s="221"/>
      <c r="S35" s="221"/>
      <c r="T35" s="56"/>
      <c r="U35" s="56"/>
      <c r="V35" s="223"/>
      <c r="W35" s="224"/>
      <c r="X35" s="56"/>
      <c r="Y35" s="56"/>
    </row>
    <row r="36" spans="1:25" s="230" customFormat="1" ht="8.1" customHeight="1">
      <c r="A36" s="207"/>
      <c r="B36" s="220"/>
      <c r="C36" s="208"/>
      <c r="D36" s="219"/>
      <c r="E36" s="219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221"/>
      <c r="S36" s="221"/>
      <c r="T36" s="56"/>
      <c r="U36" s="56"/>
      <c r="V36" s="223"/>
      <c r="W36" s="224"/>
      <c r="X36" s="56"/>
      <c r="Y36" s="56"/>
    </row>
    <row r="37" spans="1:25" s="230" customFormat="1" ht="15" customHeight="1">
      <c r="A37" s="207"/>
      <c r="B37" s="220" t="s">
        <v>20</v>
      </c>
      <c r="C37" s="208"/>
      <c r="D37" s="219">
        <v>2020</v>
      </c>
      <c r="E37" s="219"/>
      <c r="F37" s="56">
        <f>SUM(G37:H37)</f>
        <v>25825</v>
      </c>
      <c r="G37" s="56">
        <f t="shared" ref="G37:H39" si="10">SUM(K37,O37)</f>
        <v>8111</v>
      </c>
      <c r="H37" s="56">
        <f t="shared" si="10"/>
        <v>17714</v>
      </c>
      <c r="I37" s="56"/>
      <c r="J37" s="56">
        <f>SUM(K37:L37)</f>
        <v>14456</v>
      </c>
      <c r="K37" s="56">
        <v>4489</v>
      </c>
      <c r="L37" s="56">
        <v>9967</v>
      </c>
      <c r="M37" s="56"/>
      <c r="N37" s="56">
        <f>SUM(O37:P37)</f>
        <v>11369</v>
      </c>
      <c r="O37" s="56">
        <v>3622</v>
      </c>
      <c r="P37" s="56">
        <v>7747</v>
      </c>
      <c r="Q37" s="56"/>
      <c r="R37" s="221"/>
      <c r="S37" s="221"/>
      <c r="T37" s="56"/>
      <c r="U37" s="56"/>
      <c r="V37" s="223"/>
      <c r="W37" s="224"/>
    </row>
    <row r="38" spans="1:25" s="230" customFormat="1" ht="15" customHeight="1">
      <c r="A38" s="207"/>
      <c r="B38" s="220"/>
      <c r="C38" s="208"/>
      <c r="D38" s="219">
        <v>2021</v>
      </c>
      <c r="E38" s="219"/>
      <c r="F38" s="56">
        <f>SUM(G38:H38)</f>
        <v>25518</v>
      </c>
      <c r="G38" s="56">
        <f t="shared" si="10"/>
        <v>7949</v>
      </c>
      <c r="H38" s="56">
        <f t="shared" si="10"/>
        <v>17569</v>
      </c>
      <c r="I38" s="56"/>
      <c r="J38" s="56">
        <f>SUM(K38:L38)</f>
        <v>14340</v>
      </c>
      <c r="K38" s="56">
        <v>4430</v>
      </c>
      <c r="L38" s="56">
        <v>9910</v>
      </c>
      <c r="M38" s="56"/>
      <c r="N38" s="56">
        <f>SUM(O38:P38)</f>
        <v>11178</v>
      </c>
      <c r="O38" s="56">
        <v>3519</v>
      </c>
      <c r="P38" s="56">
        <v>7659</v>
      </c>
      <c r="Q38" s="56"/>
      <c r="R38" s="221"/>
      <c r="S38" s="221"/>
      <c r="T38" s="56"/>
      <c r="U38" s="56"/>
      <c r="V38" s="223"/>
      <c r="W38" s="224"/>
      <c r="X38" s="56"/>
      <c r="Y38" s="56"/>
    </row>
    <row r="39" spans="1:25" s="230" customFormat="1" ht="15" customHeight="1">
      <c r="A39" s="207"/>
      <c r="B39" s="220"/>
      <c r="C39" s="208"/>
      <c r="D39" s="219">
        <v>2022</v>
      </c>
      <c r="E39" s="219"/>
      <c r="F39" s="56">
        <f>SUM(G39:H39)</f>
        <v>26041</v>
      </c>
      <c r="G39" s="56">
        <f t="shared" si="10"/>
        <v>7959</v>
      </c>
      <c r="H39" s="56">
        <f t="shared" si="10"/>
        <v>18082</v>
      </c>
      <c r="I39" s="56"/>
      <c r="J39" s="56">
        <f>SUM(K39:L39)</f>
        <v>14479</v>
      </c>
      <c r="K39" s="56">
        <v>4432</v>
      </c>
      <c r="L39" s="56">
        <v>10047</v>
      </c>
      <c r="M39" s="56"/>
      <c r="N39" s="56">
        <f>SUM(O39:P39)</f>
        <v>11562</v>
      </c>
      <c r="O39" s="56">
        <v>3527</v>
      </c>
      <c r="P39" s="56">
        <v>8035</v>
      </c>
      <c r="Q39" s="56"/>
      <c r="R39" s="221"/>
      <c r="S39" s="221"/>
      <c r="T39" s="56"/>
      <c r="U39" s="56"/>
      <c r="V39" s="223"/>
      <c r="W39" s="224"/>
      <c r="X39" s="56"/>
      <c r="Y39" s="56"/>
    </row>
    <row r="40" spans="1:25" s="230" customFormat="1" ht="8.1" customHeight="1">
      <c r="A40" s="207"/>
      <c r="B40" s="220"/>
      <c r="C40" s="208"/>
      <c r="D40" s="219"/>
      <c r="E40" s="219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221"/>
      <c r="S40" s="221"/>
      <c r="T40" s="56"/>
      <c r="U40" s="56"/>
      <c r="V40" s="223"/>
      <c r="W40" s="224"/>
      <c r="X40" s="56"/>
      <c r="Y40" s="56"/>
    </row>
    <row r="41" spans="1:25" s="230" customFormat="1" ht="15" customHeight="1">
      <c r="A41" s="207"/>
      <c r="B41" s="220" t="s">
        <v>21</v>
      </c>
      <c r="C41" s="208"/>
      <c r="D41" s="219">
        <v>2020</v>
      </c>
      <c r="E41" s="219"/>
      <c r="F41" s="56">
        <f>SUM(G41:H41)</f>
        <v>19863</v>
      </c>
      <c r="G41" s="56">
        <f t="shared" ref="G41:H43" si="11">SUM(K41,O41)</f>
        <v>4654</v>
      </c>
      <c r="H41" s="56">
        <f t="shared" si="11"/>
        <v>15209</v>
      </c>
      <c r="I41" s="56"/>
      <c r="J41" s="56">
        <f>SUM(K41:L41)</f>
        <v>10645</v>
      </c>
      <c r="K41" s="56">
        <v>2392</v>
      </c>
      <c r="L41" s="56">
        <v>8253</v>
      </c>
      <c r="M41" s="56"/>
      <c r="N41" s="56">
        <f>SUM(O41:P41)</f>
        <v>9218</v>
      </c>
      <c r="O41" s="56">
        <v>2262</v>
      </c>
      <c r="P41" s="56">
        <v>6956</v>
      </c>
      <c r="Q41" s="56"/>
      <c r="R41" s="221"/>
      <c r="S41" s="221"/>
      <c r="T41" s="56"/>
      <c r="U41" s="56"/>
      <c r="V41" s="223"/>
      <c r="W41" s="224"/>
    </row>
    <row r="42" spans="1:25" s="230" customFormat="1" ht="15" customHeight="1">
      <c r="A42" s="207"/>
      <c r="B42" s="220"/>
      <c r="C42" s="208"/>
      <c r="D42" s="219">
        <v>2021</v>
      </c>
      <c r="E42" s="219"/>
      <c r="F42" s="56">
        <f>SUM(G42:H42)</f>
        <v>19487</v>
      </c>
      <c r="G42" s="56">
        <f t="shared" si="11"/>
        <v>4548</v>
      </c>
      <c r="H42" s="56">
        <f t="shared" si="11"/>
        <v>14939</v>
      </c>
      <c r="I42" s="56"/>
      <c r="J42" s="56">
        <f>SUM(K42:L42)</f>
        <v>10505</v>
      </c>
      <c r="K42" s="56">
        <v>2360</v>
      </c>
      <c r="L42" s="56">
        <v>8145</v>
      </c>
      <c r="M42" s="56"/>
      <c r="N42" s="56">
        <f>SUM(O42:P42)</f>
        <v>8982</v>
      </c>
      <c r="O42" s="56">
        <v>2188</v>
      </c>
      <c r="P42" s="56">
        <v>6794</v>
      </c>
      <c r="Q42" s="56"/>
      <c r="R42" s="221"/>
      <c r="S42" s="221"/>
      <c r="T42" s="56"/>
      <c r="U42" s="56"/>
      <c r="V42" s="223"/>
      <c r="W42" s="224"/>
      <c r="X42" s="56"/>
      <c r="Y42" s="56"/>
    </row>
    <row r="43" spans="1:25" s="230" customFormat="1" ht="15" customHeight="1">
      <c r="A43" s="207"/>
      <c r="B43" s="220"/>
      <c r="C43" s="208"/>
      <c r="D43" s="219">
        <v>2022</v>
      </c>
      <c r="E43" s="219"/>
      <c r="F43" s="56">
        <f>SUM(G43:H43)</f>
        <v>19679</v>
      </c>
      <c r="G43" s="56">
        <f t="shared" si="11"/>
        <v>4576</v>
      </c>
      <c r="H43" s="56">
        <f t="shared" si="11"/>
        <v>15103</v>
      </c>
      <c r="I43" s="56"/>
      <c r="J43" s="56">
        <f>SUM(K43:L43)</f>
        <v>10653</v>
      </c>
      <c r="K43" s="56">
        <v>2424</v>
      </c>
      <c r="L43" s="56">
        <v>8229</v>
      </c>
      <c r="M43" s="56"/>
      <c r="N43" s="56">
        <f>SUM(O43:P43)</f>
        <v>9026</v>
      </c>
      <c r="O43" s="56">
        <v>2152</v>
      </c>
      <c r="P43" s="56">
        <v>6874</v>
      </c>
      <c r="Q43" s="56"/>
      <c r="R43" s="221"/>
      <c r="S43" s="221"/>
      <c r="T43" s="56"/>
      <c r="U43" s="56"/>
      <c r="V43" s="223"/>
      <c r="W43" s="224"/>
      <c r="X43" s="56"/>
      <c r="Y43" s="56"/>
    </row>
    <row r="44" spans="1:25" s="230" customFormat="1" ht="8.1" customHeight="1">
      <c r="A44" s="207"/>
      <c r="B44" s="220"/>
      <c r="C44" s="208"/>
      <c r="D44" s="219"/>
      <c r="E44" s="219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221"/>
      <c r="S44" s="221"/>
      <c r="T44" s="56"/>
      <c r="U44" s="56"/>
      <c r="V44" s="223"/>
      <c r="W44" s="224"/>
      <c r="X44" s="56"/>
      <c r="Y44" s="56"/>
    </row>
    <row r="45" spans="1:25" s="230" customFormat="1" ht="15" customHeight="1">
      <c r="A45" s="207"/>
      <c r="B45" s="220" t="s">
        <v>22</v>
      </c>
      <c r="C45" s="208"/>
      <c r="D45" s="219">
        <v>2020</v>
      </c>
      <c r="E45" s="219"/>
      <c r="F45" s="56">
        <f>SUM(G45:H45)</f>
        <v>38219</v>
      </c>
      <c r="G45" s="56">
        <f t="shared" ref="G45:H47" si="12">SUM(K45,O45)</f>
        <v>11193</v>
      </c>
      <c r="H45" s="56">
        <f t="shared" si="12"/>
        <v>27026</v>
      </c>
      <c r="I45" s="56"/>
      <c r="J45" s="56">
        <f>SUM(K45:L45)</f>
        <v>20832</v>
      </c>
      <c r="K45" s="56">
        <v>5838</v>
      </c>
      <c r="L45" s="56">
        <v>14994</v>
      </c>
      <c r="M45" s="56"/>
      <c r="N45" s="56">
        <f>SUM(O45:P45)</f>
        <v>17387</v>
      </c>
      <c r="O45" s="56">
        <v>5355</v>
      </c>
      <c r="P45" s="56">
        <v>12032</v>
      </c>
      <c r="Q45" s="56"/>
      <c r="R45" s="221"/>
      <c r="S45" s="221"/>
      <c r="T45" s="56"/>
      <c r="U45" s="56"/>
      <c r="V45" s="223"/>
      <c r="W45" s="224"/>
    </row>
    <row r="46" spans="1:25" s="230" customFormat="1" ht="15" customHeight="1">
      <c r="A46" s="207"/>
      <c r="B46" s="220"/>
      <c r="C46" s="208"/>
      <c r="D46" s="219">
        <v>2021</v>
      </c>
      <c r="E46" s="219"/>
      <c r="F46" s="56">
        <f>SUM(G46:H46)</f>
        <v>37450</v>
      </c>
      <c r="G46" s="56">
        <f t="shared" si="12"/>
        <v>10868</v>
      </c>
      <c r="H46" s="56">
        <f t="shared" si="12"/>
        <v>26582</v>
      </c>
      <c r="I46" s="56"/>
      <c r="J46" s="56">
        <f>SUM(K46:L46)</f>
        <v>20511</v>
      </c>
      <c r="K46" s="56">
        <v>5744</v>
      </c>
      <c r="L46" s="56">
        <v>14767</v>
      </c>
      <c r="M46" s="56"/>
      <c r="N46" s="56">
        <f>SUM(O46:P46)</f>
        <v>16939</v>
      </c>
      <c r="O46" s="56">
        <v>5124</v>
      </c>
      <c r="P46" s="56">
        <v>11815</v>
      </c>
      <c r="Q46" s="56"/>
      <c r="R46" s="221"/>
      <c r="S46" s="221"/>
      <c r="U46" s="56"/>
      <c r="V46" s="223"/>
      <c r="W46" s="224"/>
      <c r="X46" s="56"/>
      <c r="Y46" s="56"/>
    </row>
    <row r="47" spans="1:25" s="230" customFormat="1" ht="15" customHeight="1">
      <c r="A47" s="207"/>
      <c r="B47" s="220"/>
      <c r="C47" s="208"/>
      <c r="D47" s="219">
        <v>2022</v>
      </c>
      <c r="E47" s="219"/>
      <c r="F47" s="56">
        <f>SUM(G47:H47)</f>
        <v>38163</v>
      </c>
      <c r="G47" s="56">
        <f t="shared" si="12"/>
        <v>11043</v>
      </c>
      <c r="H47" s="56">
        <f t="shared" si="12"/>
        <v>27120</v>
      </c>
      <c r="I47" s="56"/>
      <c r="J47" s="56">
        <f>SUM(K47:L47)</f>
        <v>20830</v>
      </c>
      <c r="K47" s="56">
        <v>5866</v>
      </c>
      <c r="L47" s="56">
        <v>14964</v>
      </c>
      <c r="M47" s="56"/>
      <c r="N47" s="56">
        <f>SUM(O47:P47)</f>
        <v>17333</v>
      </c>
      <c r="O47" s="56">
        <v>5177</v>
      </c>
      <c r="P47" s="56">
        <v>12156</v>
      </c>
      <c r="Q47" s="56"/>
      <c r="R47" s="221"/>
      <c r="S47" s="221"/>
      <c r="U47" s="56"/>
      <c r="V47" s="223"/>
      <c r="W47" s="224"/>
      <c r="X47" s="56"/>
      <c r="Y47" s="56"/>
    </row>
    <row r="48" spans="1:25" s="230" customFormat="1" ht="8.1" customHeight="1">
      <c r="A48" s="207"/>
      <c r="B48" s="220"/>
      <c r="C48" s="208"/>
      <c r="D48" s="219"/>
      <c r="E48" s="219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221"/>
      <c r="S48" s="221"/>
      <c r="U48" s="56"/>
      <c r="V48" s="223"/>
      <c r="W48" s="224"/>
      <c r="X48" s="56"/>
      <c r="Y48" s="56"/>
    </row>
    <row r="49" spans="1:25" s="230" customFormat="1" ht="15" customHeight="1">
      <c r="A49" s="207"/>
      <c r="B49" s="220" t="s">
        <v>23</v>
      </c>
      <c r="C49" s="1226"/>
      <c r="D49" s="219">
        <v>2020</v>
      </c>
      <c r="E49" s="219"/>
      <c r="F49" s="56">
        <f>SUM(G49:H49)</f>
        <v>4723</v>
      </c>
      <c r="G49" s="56">
        <f t="shared" ref="G49:H51" si="13">SUM(K49,O49)</f>
        <v>1512</v>
      </c>
      <c r="H49" s="56">
        <f t="shared" si="13"/>
        <v>3211</v>
      </c>
      <c r="I49" s="56"/>
      <c r="J49" s="56">
        <f>SUM(K49:L49)</f>
        <v>2393</v>
      </c>
      <c r="K49" s="56">
        <v>709</v>
      </c>
      <c r="L49" s="56">
        <v>1684</v>
      </c>
      <c r="M49" s="56"/>
      <c r="N49" s="56">
        <f>SUM(O49:P49)</f>
        <v>2330</v>
      </c>
      <c r="O49" s="56">
        <v>803</v>
      </c>
      <c r="P49" s="56">
        <v>1527</v>
      </c>
      <c r="Q49" s="56"/>
      <c r="R49" s="221"/>
      <c r="S49" s="227"/>
      <c r="U49" s="56"/>
      <c r="V49" s="223"/>
      <c r="W49" s="227"/>
    </row>
    <row r="50" spans="1:25" s="230" customFormat="1" ht="15" customHeight="1">
      <c r="A50" s="207"/>
      <c r="B50" s="220"/>
      <c r="C50" s="1226"/>
      <c r="D50" s="219">
        <v>2021</v>
      </c>
      <c r="E50" s="219"/>
      <c r="F50" s="56">
        <f>SUM(G50:H50)</f>
        <v>4655</v>
      </c>
      <c r="G50" s="56">
        <f t="shared" si="13"/>
        <v>1475</v>
      </c>
      <c r="H50" s="56">
        <f t="shared" si="13"/>
        <v>3180</v>
      </c>
      <c r="I50" s="56"/>
      <c r="J50" s="56">
        <f>SUM(K50:L50)</f>
        <v>2394</v>
      </c>
      <c r="K50" s="56">
        <v>705</v>
      </c>
      <c r="L50" s="56">
        <v>1689</v>
      </c>
      <c r="M50" s="56"/>
      <c r="N50" s="56">
        <f>SUM(O50:P50)</f>
        <v>2261</v>
      </c>
      <c r="O50" s="56">
        <v>770</v>
      </c>
      <c r="P50" s="56">
        <v>1491</v>
      </c>
      <c r="Q50" s="56"/>
      <c r="R50" s="221"/>
      <c r="S50" s="227">
        <v>1382</v>
      </c>
      <c r="U50" s="56"/>
      <c r="V50" s="223"/>
      <c r="W50" s="227"/>
      <c r="X50" s="56"/>
      <c r="Y50" s="56"/>
    </row>
    <row r="51" spans="1:25" s="230" customFormat="1" ht="15" customHeight="1">
      <c r="A51" s="207"/>
      <c r="B51" s="220"/>
      <c r="C51" s="1226"/>
      <c r="D51" s="219">
        <v>2022</v>
      </c>
      <c r="E51" s="219"/>
      <c r="F51" s="56">
        <f>SUM(G51:H51)</f>
        <v>4694</v>
      </c>
      <c r="G51" s="56">
        <f t="shared" si="13"/>
        <v>1473</v>
      </c>
      <c r="H51" s="56">
        <f t="shared" si="13"/>
        <v>3221</v>
      </c>
      <c r="I51" s="56"/>
      <c r="J51" s="56">
        <f>SUM(K51:L51)</f>
        <v>2412</v>
      </c>
      <c r="K51" s="56">
        <v>713</v>
      </c>
      <c r="L51" s="56">
        <v>1699</v>
      </c>
      <c r="M51" s="56"/>
      <c r="N51" s="56">
        <f>SUM(O51:P51)</f>
        <v>2282</v>
      </c>
      <c r="O51" s="56">
        <v>760</v>
      </c>
      <c r="P51" s="56">
        <v>1522</v>
      </c>
      <c r="Q51" s="56"/>
      <c r="R51" s="221"/>
      <c r="S51" s="227"/>
      <c r="T51" s="56"/>
      <c r="U51" s="56"/>
      <c r="V51" s="223"/>
      <c r="W51" s="227"/>
      <c r="X51" s="56"/>
    </row>
    <row r="52" spans="1:25" s="230" customFormat="1" ht="8.1" customHeight="1">
      <c r="A52" s="207"/>
      <c r="B52" s="220"/>
      <c r="C52" s="1226"/>
      <c r="D52" s="219"/>
      <c r="E52" s="219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221"/>
      <c r="S52" s="227"/>
      <c r="T52" s="56"/>
      <c r="U52" s="56"/>
      <c r="V52" s="223"/>
      <c r="W52" s="227"/>
      <c r="X52" s="56"/>
      <c r="Y52" s="56"/>
    </row>
    <row r="53" spans="1:25" s="230" customFormat="1" ht="15" customHeight="1">
      <c r="A53" s="207"/>
      <c r="B53" s="220" t="s">
        <v>24</v>
      </c>
      <c r="C53" s="208"/>
      <c r="D53" s="219">
        <v>2020</v>
      </c>
      <c r="E53" s="219"/>
      <c r="F53" s="56">
        <f>SUM(G53:H53)</f>
        <v>61816</v>
      </c>
      <c r="G53" s="56">
        <f t="shared" ref="G53:H55" si="14">SUM(K53,O53)</f>
        <v>12808</v>
      </c>
      <c r="H53" s="56">
        <f t="shared" si="14"/>
        <v>49008</v>
      </c>
      <c r="I53" s="56"/>
      <c r="J53" s="56">
        <f>SUM(K53:L53)</f>
        <v>35284</v>
      </c>
      <c r="K53" s="56">
        <v>8036</v>
      </c>
      <c r="L53" s="56">
        <v>27248</v>
      </c>
      <c r="M53" s="56"/>
      <c r="N53" s="56">
        <f>SUM(O53:P53)</f>
        <v>26532</v>
      </c>
      <c r="O53" s="56">
        <v>4772</v>
      </c>
      <c r="P53" s="56">
        <v>21760</v>
      </c>
      <c r="Q53" s="56"/>
      <c r="R53" s="221"/>
      <c r="S53" s="221"/>
      <c r="T53" s="56"/>
      <c r="U53" s="56"/>
      <c r="V53" s="223"/>
      <c r="W53" s="224"/>
    </row>
    <row r="54" spans="1:25" s="230" customFormat="1" ht="15" customHeight="1">
      <c r="A54" s="207"/>
      <c r="B54" s="220"/>
      <c r="C54" s="208"/>
      <c r="D54" s="219">
        <v>2021</v>
      </c>
      <c r="E54" s="219"/>
      <c r="F54" s="56">
        <f>SUM(G54:H54)</f>
        <v>61290</v>
      </c>
      <c r="G54" s="56">
        <f t="shared" si="14"/>
        <v>12662</v>
      </c>
      <c r="H54" s="56">
        <f t="shared" si="14"/>
        <v>48628</v>
      </c>
      <c r="I54" s="56"/>
      <c r="J54" s="56">
        <f>SUM(K54:L54)</f>
        <v>35268</v>
      </c>
      <c r="K54" s="56">
        <v>8015</v>
      </c>
      <c r="L54" s="56">
        <v>27253</v>
      </c>
      <c r="M54" s="56"/>
      <c r="N54" s="56">
        <f>SUM(O54:P54)</f>
        <v>26022</v>
      </c>
      <c r="O54" s="56">
        <v>4647</v>
      </c>
      <c r="P54" s="56">
        <v>21375</v>
      </c>
      <c r="Q54" s="56"/>
      <c r="R54" s="221"/>
      <c r="S54" s="221"/>
      <c r="T54" s="56"/>
      <c r="U54" s="56"/>
      <c r="V54" s="223"/>
      <c r="W54" s="224"/>
      <c r="X54" s="56"/>
      <c r="Y54" s="56"/>
    </row>
    <row r="55" spans="1:25" s="230" customFormat="1" ht="15" customHeight="1">
      <c r="A55" s="207"/>
      <c r="B55" s="220"/>
      <c r="C55" s="208"/>
      <c r="D55" s="219">
        <v>2022</v>
      </c>
      <c r="E55" s="219"/>
      <c r="F55" s="56">
        <f>SUM(G55:H55)</f>
        <v>62232</v>
      </c>
      <c r="G55" s="56">
        <f t="shared" si="14"/>
        <v>12886</v>
      </c>
      <c r="H55" s="56">
        <f t="shared" si="14"/>
        <v>49346</v>
      </c>
      <c r="I55" s="56"/>
      <c r="J55" s="56">
        <f>SUM(K55:L55)</f>
        <v>35018</v>
      </c>
      <c r="K55" s="56">
        <v>7934</v>
      </c>
      <c r="L55" s="56">
        <v>27084</v>
      </c>
      <c r="M55" s="56"/>
      <c r="N55" s="56">
        <f>SUM(O55:P55)</f>
        <v>27214</v>
      </c>
      <c r="O55" s="56">
        <v>4952</v>
      </c>
      <c r="P55" s="56">
        <v>22262</v>
      </c>
      <c r="Q55" s="56"/>
      <c r="W55" s="224"/>
      <c r="X55" s="56"/>
      <c r="Y55" s="56"/>
    </row>
    <row r="56" spans="1:25" s="230" customFormat="1" ht="8.1" customHeight="1">
      <c r="A56" s="207"/>
      <c r="B56" s="220"/>
      <c r="C56" s="208"/>
      <c r="D56" s="219"/>
      <c r="E56" s="219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W56" s="224"/>
      <c r="X56" s="56"/>
      <c r="Y56" s="56"/>
    </row>
    <row r="57" spans="1:25" s="230" customFormat="1" ht="15" customHeight="1">
      <c r="A57" s="207"/>
      <c r="B57" s="220" t="s">
        <v>25</v>
      </c>
      <c r="C57" s="208"/>
      <c r="D57" s="219">
        <v>2020</v>
      </c>
      <c r="E57" s="219"/>
      <c r="F57" s="56">
        <f>SUM(G57:H57)</f>
        <v>22346</v>
      </c>
      <c r="G57" s="56">
        <f t="shared" ref="G57:H59" si="15">SUM(K57,O57)</f>
        <v>6790</v>
      </c>
      <c r="H57" s="56">
        <f t="shared" si="15"/>
        <v>15556</v>
      </c>
      <c r="I57" s="56"/>
      <c r="J57" s="56">
        <f>SUM(K57:L57)</f>
        <v>11961</v>
      </c>
      <c r="K57" s="56">
        <v>3695</v>
      </c>
      <c r="L57" s="56">
        <v>8266</v>
      </c>
      <c r="M57" s="56"/>
      <c r="N57" s="56">
        <f>SUM(O57:P57)</f>
        <v>10385</v>
      </c>
      <c r="O57" s="56">
        <v>3095</v>
      </c>
      <c r="P57" s="56">
        <v>7290</v>
      </c>
      <c r="Q57" s="56"/>
      <c r="W57" s="224"/>
    </row>
    <row r="58" spans="1:25" s="230" customFormat="1" ht="15" customHeight="1">
      <c r="A58" s="207"/>
      <c r="B58" s="220"/>
      <c r="C58" s="208"/>
      <c r="D58" s="219">
        <v>2021</v>
      </c>
      <c r="E58" s="219"/>
      <c r="F58" s="56">
        <f>SUM(G58:H58)</f>
        <v>21893</v>
      </c>
      <c r="G58" s="56">
        <f t="shared" si="15"/>
        <v>6597</v>
      </c>
      <c r="H58" s="56">
        <f t="shared" si="15"/>
        <v>15296</v>
      </c>
      <c r="I58" s="56"/>
      <c r="J58" s="56">
        <f>SUM(K58:L58)</f>
        <v>11732</v>
      </c>
      <c r="K58" s="56">
        <v>3613</v>
      </c>
      <c r="L58" s="56">
        <v>8119</v>
      </c>
      <c r="M58" s="56"/>
      <c r="N58" s="56">
        <f>SUM(O58:P58)</f>
        <v>10161</v>
      </c>
      <c r="O58" s="56">
        <v>2984</v>
      </c>
      <c r="P58" s="56">
        <v>7177</v>
      </c>
      <c r="Q58" s="56"/>
      <c r="W58" s="224"/>
      <c r="X58" s="56"/>
      <c r="Y58" s="56"/>
    </row>
    <row r="59" spans="1:25" s="230" customFormat="1" ht="15" customHeight="1">
      <c r="A59" s="207"/>
      <c r="B59" s="220"/>
      <c r="C59" s="208"/>
      <c r="D59" s="219">
        <v>2022</v>
      </c>
      <c r="E59" s="219"/>
      <c r="F59" s="56">
        <f>SUM(G59:H59)</f>
        <v>22436</v>
      </c>
      <c r="G59" s="56">
        <f t="shared" si="15"/>
        <v>6698</v>
      </c>
      <c r="H59" s="56">
        <f t="shared" si="15"/>
        <v>15738</v>
      </c>
      <c r="I59" s="56"/>
      <c r="J59" s="56">
        <f>SUM(K59:L59)</f>
        <v>11968</v>
      </c>
      <c r="K59" s="56">
        <v>3724</v>
      </c>
      <c r="L59" s="56">
        <v>8244</v>
      </c>
      <c r="M59" s="56"/>
      <c r="N59" s="56">
        <f>SUM(O59:P59)</f>
        <v>10468</v>
      </c>
      <c r="O59" s="56">
        <v>2974</v>
      </c>
      <c r="P59" s="56">
        <v>7494</v>
      </c>
      <c r="Q59" s="56"/>
      <c r="W59" s="224"/>
      <c r="X59" s="56"/>
      <c r="Y59" s="56"/>
    </row>
    <row r="60" spans="1:25" s="230" customFormat="1" ht="8.1" customHeight="1">
      <c r="A60" s="207"/>
      <c r="B60" s="220"/>
      <c r="C60" s="208"/>
      <c r="D60" s="219"/>
      <c r="E60" s="219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W60" s="224"/>
      <c r="X60" s="56"/>
      <c r="Y60" s="56"/>
    </row>
    <row r="61" spans="1:25" s="230" customFormat="1" ht="15" customHeight="1">
      <c r="A61" s="207"/>
      <c r="B61" s="220" t="s">
        <v>26</v>
      </c>
      <c r="C61" s="208"/>
      <c r="D61" s="219">
        <v>2020</v>
      </c>
      <c r="E61" s="219"/>
      <c r="F61" s="56">
        <f>SUM(G61:H61)</f>
        <v>43036</v>
      </c>
      <c r="G61" s="56">
        <f t="shared" ref="G61:H63" si="16">SUM(K61,O61)</f>
        <v>16333</v>
      </c>
      <c r="H61" s="56">
        <f t="shared" si="16"/>
        <v>26703</v>
      </c>
      <c r="I61" s="56"/>
      <c r="J61" s="56">
        <f>SUM(K61:L61)</f>
        <v>26612</v>
      </c>
      <c r="K61" s="56">
        <v>10113</v>
      </c>
      <c r="L61" s="56">
        <v>16499</v>
      </c>
      <c r="M61" s="56"/>
      <c r="N61" s="56">
        <f>SUM(O61:P61)</f>
        <v>16424</v>
      </c>
      <c r="O61" s="56">
        <v>6220</v>
      </c>
      <c r="P61" s="56">
        <v>10204</v>
      </c>
      <c r="Q61" s="56"/>
      <c r="W61" s="224"/>
    </row>
    <row r="62" spans="1:25" s="230" customFormat="1" ht="15" customHeight="1">
      <c r="A62" s="207"/>
      <c r="B62" s="220"/>
      <c r="C62" s="208"/>
      <c r="D62" s="219">
        <v>2021</v>
      </c>
      <c r="E62" s="219"/>
      <c r="F62" s="56">
        <f>SUM(G62:H62)</f>
        <v>42625</v>
      </c>
      <c r="G62" s="56">
        <f t="shared" si="16"/>
        <v>16016</v>
      </c>
      <c r="H62" s="56">
        <f t="shared" si="16"/>
        <v>26609</v>
      </c>
      <c r="I62" s="56"/>
      <c r="J62" s="56">
        <f>SUM(K62:L62)</f>
        <v>26547</v>
      </c>
      <c r="K62" s="56">
        <v>9974</v>
      </c>
      <c r="L62" s="56">
        <v>16573</v>
      </c>
      <c r="M62" s="56"/>
      <c r="N62" s="56">
        <f>SUM(O62:P62)</f>
        <v>16078</v>
      </c>
      <c r="O62" s="56">
        <v>6042</v>
      </c>
      <c r="P62" s="56">
        <v>10036</v>
      </c>
      <c r="Q62" s="56"/>
      <c r="W62" s="224"/>
      <c r="X62" s="56"/>
      <c r="Y62" s="56"/>
    </row>
    <row r="63" spans="1:25" s="230" customFormat="1" ht="15" customHeight="1">
      <c r="A63" s="207"/>
      <c r="B63" s="220"/>
      <c r="C63" s="208"/>
      <c r="D63" s="219">
        <v>2022</v>
      </c>
      <c r="E63" s="219"/>
      <c r="F63" s="56">
        <f>SUM(G63:H63)</f>
        <v>43177</v>
      </c>
      <c r="G63" s="56">
        <f t="shared" si="16"/>
        <v>15926</v>
      </c>
      <c r="H63" s="56">
        <f t="shared" si="16"/>
        <v>27251</v>
      </c>
      <c r="I63" s="56"/>
      <c r="J63" s="56">
        <f>SUM(K63:L63)</f>
        <v>26478</v>
      </c>
      <c r="K63" s="56">
        <v>9843</v>
      </c>
      <c r="L63" s="56">
        <v>16635</v>
      </c>
      <c r="M63" s="56"/>
      <c r="N63" s="56">
        <f>SUM(O63:P63)</f>
        <v>16699</v>
      </c>
      <c r="O63" s="56">
        <v>6083</v>
      </c>
      <c r="P63" s="56">
        <v>10616</v>
      </c>
      <c r="Q63" s="56"/>
      <c r="W63" s="224"/>
      <c r="X63" s="56"/>
      <c r="Y63" s="56"/>
    </row>
    <row r="64" spans="1:25" s="230" customFormat="1" ht="8.1" customHeight="1">
      <c r="A64" s="207"/>
      <c r="B64" s="220"/>
      <c r="C64" s="208"/>
      <c r="D64" s="219"/>
      <c r="E64" s="219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W64" s="224"/>
      <c r="X64" s="56"/>
      <c r="Y64" s="56"/>
    </row>
    <row r="65" spans="1:26" s="230" customFormat="1" ht="15" customHeight="1">
      <c r="A65" s="207"/>
      <c r="B65" s="220" t="s">
        <v>27</v>
      </c>
      <c r="C65" s="208"/>
      <c r="D65" s="219">
        <v>2020</v>
      </c>
      <c r="E65" s="219"/>
      <c r="F65" s="56">
        <f>SUM(G65:H65)</f>
        <v>40385</v>
      </c>
      <c r="G65" s="56">
        <f t="shared" ref="G65:H67" si="17">SUM(K65,O65)</f>
        <v>14322</v>
      </c>
      <c r="H65" s="56">
        <f t="shared" si="17"/>
        <v>26063</v>
      </c>
      <c r="I65" s="56"/>
      <c r="J65" s="56">
        <f>SUM(K65:L65)</f>
        <v>25252</v>
      </c>
      <c r="K65" s="56">
        <v>9067</v>
      </c>
      <c r="L65" s="56">
        <v>16185</v>
      </c>
      <c r="M65" s="56"/>
      <c r="N65" s="56">
        <f>SUM(O65:P65)</f>
        <v>15133</v>
      </c>
      <c r="O65" s="56">
        <v>5255</v>
      </c>
      <c r="P65" s="56">
        <v>9878</v>
      </c>
      <c r="Q65" s="56"/>
      <c r="R65" s="221"/>
      <c r="S65" s="221"/>
      <c r="T65" s="56"/>
      <c r="U65" s="56"/>
      <c r="V65" s="223"/>
      <c r="W65" s="224"/>
    </row>
    <row r="66" spans="1:26" s="230" customFormat="1" ht="15" customHeight="1">
      <c r="A66" s="207"/>
      <c r="B66" s="220"/>
      <c r="C66" s="208"/>
      <c r="D66" s="219">
        <v>2021</v>
      </c>
      <c r="E66" s="219"/>
      <c r="F66" s="56">
        <f>SUM(G66:H66)</f>
        <v>39437</v>
      </c>
      <c r="G66" s="56">
        <f t="shared" si="17"/>
        <v>13851</v>
      </c>
      <c r="H66" s="56">
        <f t="shared" si="17"/>
        <v>25586</v>
      </c>
      <c r="I66" s="56"/>
      <c r="J66" s="56">
        <f>SUM(K66:L66)</f>
        <v>24831</v>
      </c>
      <c r="K66" s="56">
        <v>8801</v>
      </c>
      <c r="L66" s="56">
        <v>16030</v>
      </c>
      <c r="M66" s="56"/>
      <c r="N66" s="56">
        <f>SUM(O66:P66)</f>
        <v>14606</v>
      </c>
      <c r="O66" s="56">
        <v>5050</v>
      </c>
      <c r="P66" s="56">
        <v>9556</v>
      </c>
      <c r="Q66" s="56"/>
      <c r="R66" s="221"/>
      <c r="S66" s="221"/>
      <c r="T66" s="56"/>
      <c r="U66" s="56"/>
      <c r="V66" s="223"/>
      <c r="W66" s="224"/>
      <c r="X66" s="56"/>
      <c r="Y66" s="56"/>
    </row>
    <row r="67" spans="1:26" s="230" customFormat="1" ht="15" customHeight="1">
      <c r="A67" s="207"/>
      <c r="B67" s="220"/>
      <c r="C67" s="208"/>
      <c r="D67" s="219">
        <v>2022</v>
      </c>
      <c r="E67" s="219"/>
      <c r="F67" s="56">
        <f>SUM(G67:H67)</f>
        <v>39820</v>
      </c>
      <c r="G67" s="56">
        <f t="shared" si="17"/>
        <v>13641</v>
      </c>
      <c r="H67" s="56">
        <f t="shared" si="17"/>
        <v>26179</v>
      </c>
      <c r="I67" s="56"/>
      <c r="J67" s="56">
        <f>SUM(K67:L67)</f>
        <v>24484</v>
      </c>
      <c r="K67" s="56">
        <v>8494</v>
      </c>
      <c r="L67" s="56">
        <v>15990</v>
      </c>
      <c r="M67" s="56"/>
      <c r="N67" s="56">
        <f>SUM(O67:P67)</f>
        <v>15336</v>
      </c>
      <c r="O67" s="56">
        <v>5147</v>
      </c>
      <c r="P67" s="56">
        <v>10189</v>
      </c>
      <c r="Q67" s="56"/>
      <c r="R67" s="221"/>
      <c r="S67" s="221"/>
      <c r="T67" s="56"/>
      <c r="U67" s="56"/>
      <c r="V67" s="223"/>
      <c r="W67" s="224"/>
      <c r="X67" s="56"/>
      <c r="Y67" s="56"/>
    </row>
    <row r="68" spans="1:26" s="230" customFormat="1" ht="8.1" customHeight="1">
      <c r="A68" s="207"/>
      <c r="B68" s="220"/>
      <c r="C68" s="208"/>
      <c r="D68" s="219"/>
      <c r="E68" s="219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221"/>
      <c r="S68" s="221"/>
      <c r="T68" s="56"/>
      <c r="U68" s="56"/>
      <c r="V68" s="223"/>
      <c r="W68" s="224"/>
      <c r="X68" s="56"/>
      <c r="Y68" s="56"/>
    </row>
    <row r="69" spans="1:26" s="230" customFormat="1" ht="15" customHeight="1">
      <c r="A69" s="207"/>
      <c r="B69" s="220" t="s">
        <v>28</v>
      </c>
      <c r="C69" s="1226"/>
      <c r="D69" s="219">
        <v>2020</v>
      </c>
      <c r="E69" s="219"/>
      <c r="F69" s="56">
        <f>SUM(G69:H69)</f>
        <v>17307</v>
      </c>
      <c r="G69" s="56">
        <f t="shared" ref="G69:H71" si="18">SUM(K69,O69)</f>
        <v>4020</v>
      </c>
      <c r="H69" s="56">
        <f t="shared" si="18"/>
        <v>13287</v>
      </c>
      <c r="I69" s="56"/>
      <c r="J69" s="56">
        <f>SUM(K69:L69)</f>
        <v>9105</v>
      </c>
      <c r="K69" s="56">
        <v>2319</v>
      </c>
      <c r="L69" s="56">
        <v>6786</v>
      </c>
      <c r="M69" s="56"/>
      <c r="N69" s="56">
        <f>SUM(O69:P69)</f>
        <v>8202</v>
      </c>
      <c r="O69" s="56">
        <v>1701</v>
      </c>
      <c r="P69" s="56">
        <v>6501</v>
      </c>
      <c r="Q69" s="56"/>
      <c r="R69" s="221"/>
      <c r="S69" s="227"/>
      <c r="T69" s="56"/>
      <c r="U69" s="56"/>
      <c r="V69" s="223"/>
      <c r="W69" s="227"/>
    </row>
    <row r="70" spans="1:26" s="230" customFormat="1" ht="15" customHeight="1">
      <c r="A70" s="207"/>
      <c r="B70" s="220"/>
      <c r="C70" s="1226"/>
      <c r="D70" s="219">
        <v>2021</v>
      </c>
      <c r="E70" s="219"/>
      <c r="F70" s="56">
        <f>SUM(G70:H70)</f>
        <v>16947</v>
      </c>
      <c r="G70" s="56">
        <f t="shared" si="18"/>
        <v>3909</v>
      </c>
      <c r="H70" s="56">
        <f t="shared" si="18"/>
        <v>13038</v>
      </c>
      <c r="I70" s="56"/>
      <c r="J70" s="56">
        <f>SUM(K70:L70)</f>
        <v>9006</v>
      </c>
      <c r="K70" s="56">
        <v>2271</v>
      </c>
      <c r="L70" s="56">
        <v>6735</v>
      </c>
      <c r="M70" s="56"/>
      <c r="N70" s="56">
        <f>SUM(O70:P70)</f>
        <v>7941</v>
      </c>
      <c r="O70" s="56">
        <v>1638</v>
      </c>
      <c r="P70" s="56">
        <v>6303</v>
      </c>
      <c r="Q70" s="56"/>
      <c r="R70" s="221"/>
      <c r="S70" s="227"/>
      <c r="T70" s="56"/>
      <c r="U70" s="56"/>
      <c r="V70" s="223"/>
      <c r="W70" s="227"/>
    </row>
    <row r="71" spans="1:26" s="230" customFormat="1" ht="15" customHeight="1">
      <c r="A71" s="207"/>
      <c r="B71" s="220"/>
      <c r="C71" s="1226"/>
      <c r="D71" s="219">
        <v>2022</v>
      </c>
      <c r="E71" s="219"/>
      <c r="F71" s="56">
        <f>SUM(G71:H71)</f>
        <v>16638</v>
      </c>
      <c r="G71" s="56">
        <f t="shared" si="18"/>
        <v>3790</v>
      </c>
      <c r="H71" s="56">
        <f t="shared" si="18"/>
        <v>12848</v>
      </c>
      <c r="I71" s="56"/>
      <c r="J71" s="56">
        <f>SUM(K71:L71)</f>
        <v>8644</v>
      </c>
      <c r="K71" s="56">
        <v>2137</v>
      </c>
      <c r="L71" s="56">
        <v>6507</v>
      </c>
      <c r="M71" s="56"/>
      <c r="N71" s="56">
        <f>SUM(O71:P71)</f>
        <v>7994</v>
      </c>
      <c r="O71" s="56">
        <v>1653</v>
      </c>
      <c r="P71" s="56">
        <v>6341</v>
      </c>
      <c r="Q71" s="56"/>
      <c r="R71" s="221"/>
      <c r="S71" s="227"/>
      <c r="T71" s="56"/>
      <c r="U71" s="56"/>
      <c r="V71" s="223"/>
      <c r="W71" s="227"/>
    </row>
    <row r="72" spans="1:26" s="230" customFormat="1" ht="8.1" customHeight="1">
      <c r="A72" s="207"/>
      <c r="B72" s="220"/>
      <c r="C72" s="1226"/>
      <c r="D72" s="219"/>
      <c r="E72" s="219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221"/>
      <c r="S72" s="227"/>
      <c r="T72" s="56"/>
      <c r="U72" s="56"/>
      <c r="V72" s="223"/>
      <c r="W72" s="227"/>
    </row>
    <row r="73" spans="1:26" s="230" customFormat="1" ht="15" customHeight="1">
      <c r="A73" s="207"/>
      <c r="B73" s="220" t="s">
        <v>29</v>
      </c>
      <c r="C73" s="1226"/>
      <c r="D73" s="219">
        <v>2020</v>
      </c>
      <c r="E73" s="219"/>
      <c r="F73" s="56">
        <f>SUM(G73:H73)</f>
        <v>1379</v>
      </c>
      <c r="G73" s="56">
        <f t="shared" ref="G73:H75" si="19">SUM(K73,O73)</f>
        <v>388</v>
      </c>
      <c r="H73" s="56">
        <f t="shared" si="19"/>
        <v>991</v>
      </c>
      <c r="I73" s="56"/>
      <c r="J73" s="56">
        <f>SUM(K73:L73)</f>
        <v>743</v>
      </c>
      <c r="K73" s="56">
        <v>190</v>
      </c>
      <c r="L73" s="56">
        <v>553</v>
      </c>
      <c r="M73" s="56"/>
      <c r="N73" s="56">
        <f>SUM(O73:P73)</f>
        <v>636</v>
      </c>
      <c r="O73" s="56">
        <v>198</v>
      </c>
      <c r="P73" s="56">
        <v>438</v>
      </c>
      <c r="Q73" s="56"/>
      <c r="R73" s="221"/>
      <c r="S73" s="227"/>
      <c r="T73" s="56"/>
      <c r="U73" s="56"/>
      <c r="V73" s="223"/>
      <c r="W73" s="227"/>
    </row>
    <row r="74" spans="1:26" s="230" customFormat="1" ht="15" customHeight="1">
      <c r="A74" s="207"/>
      <c r="B74" s="220"/>
      <c r="C74" s="1226"/>
      <c r="D74" s="219">
        <v>2021</v>
      </c>
      <c r="E74" s="219"/>
      <c r="F74" s="56">
        <f>SUM(G74:H74)</f>
        <v>1355</v>
      </c>
      <c r="G74" s="56">
        <f t="shared" si="19"/>
        <v>396</v>
      </c>
      <c r="H74" s="56">
        <f t="shared" si="19"/>
        <v>959</v>
      </c>
      <c r="I74" s="56"/>
      <c r="J74" s="56">
        <f>SUM(K74:L74)</f>
        <v>742</v>
      </c>
      <c r="K74" s="56">
        <v>203</v>
      </c>
      <c r="L74" s="56">
        <v>539</v>
      </c>
      <c r="M74" s="56"/>
      <c r="N74" s="56">
        <f>SUM(O74:P74)</f>
        <v>613</v>
      </c>
      <c r="O74" s="56">
        <v>193</v>
      </c>
      <c r="P74" s="56">
        <v>420</v>
      </c>
      <c r="Q74" s="56"/>
      <c r="R74" s="221"/>
      <c r="S74" s="227"/>
      <c r="T74" s="56"/>
      <c r="U74" s="56"/>
      <c r="V74" s="223"/>
      <c r="W74" s="227"/>
    </row>
    <row r="75" spans="1:26" s="230" customFormat="1" ht="15" customHeight="1">
      <c r="A75" s="207"/>
      <c r="B75" s="220"/>
      <c r="C75" s="1226"/>
      <c r="D75" s="219">
        <v>2022</v>
      </c>
      <c r="E75" s="219"/>
      <c r="F75" s="56">
        <f>SUM(G75:H75)</f>
        <v>1350</v>
      </c>
      <c r="G75" s="56">
        <f t="shared" si="19"/>
        <v>401</v>
      </c>
      <c r="H75" s="56">
        <f t="shared" si="19"/>
        <v>949</v>
      </c>
      <c r="I75" s="56"/>
      <c r="J75" s="56">
        <f>SUM(K75:L75)</f>
        <v>705</v>
      </c>
      <c r="K75" s="56">
        <v>195</v>
      </c>
      <c r="L75" s="56">
        <v>510</v>
      </c>
      <c r="M75" s="56"/>
      <c r="N75" s="56">
        <f>SUM(O75:P75)</f>
        <v>645</v>
      </c>
      <c r="O75" s="56">
        <v>206</v>
      </c>
      <c r="P75" s="56">
        <v>439</v>
      </c>
      <c r="Q75" s="56"/>
      <c r="R75" s="221"/>
      <c r="S75" s="227"/>
      <c r="T75" s="56"/>
      <c r="U75" s="56"/>
      <c r="V75" s="223"/>
      <c r="W75" s="227"/>
    </row>
    <row r="76" spans="1:26" s="230" customFormat="1" ht="8.1" customHeight="1">
      <c r="A76" s="207"/>
      <c r="B76" s="220"/>
      <c r="C76" s="1226"/>
      <c r="D76" s="219"/>
      <c r="E76" s="219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221"/>
      <c r="S76" s="227"/>
      <c r="T76" s="56"/>
      <c r="U76" s="56"/>
      <c r="V76" s="223"/>
      <c r="W76" s="227"/>
    </row>
    <row r="77" spans="1:26" s="230" customFormat="1" ht="15" customHeight="1">
      <c r="A77" s="207"/>
      <c r="B77" s="220" t="s">
        <v>30</v>
      </c>
      <c r="C77" s="1226"/>
      <c r="D77" s="219">
        <v>2020</v>
      </c>
      <c r="F77" s="56">
        <f>SUM(G77:H77)</f>
        <v>2159</v>
      </c>
      <c r="G77" s="56">
        <f t="shared" ref="G77:H79" si="20">SUM(K77,O77)</f>
        <v>456</v>
      </c>
      <c r="H77" s="56">
        <f t="shared" si="20"/>
        <v>1703</v>
      </c>
      <c r="I77" s="56"/>
      <c r="J77" s="56">
        <f>SUM(K77:L77)</f>
        <v>1327</v>
      </c>
      <c r="K77" s="56">
        <v>301</v>
      </c>
      <c r="L77" s="56">
        <v>1026</v>
      </c>
      <c r="M77" s="56"/>
      <c r="N77" s="56">
        <f>SUM(O77:P77)</f>
        <v>832</v>
      </c>
      <c r="O77" s="56">
        <v>155</v>
      </c>
      <c r="P77" s="56">
        <v>677</v>
      </c>
      <c r="Q77" s="56"/>
      <c r="R77" s="221"/>
      <c r="S77" s="227"/>
      <c r="T77" s="56"/>
      <c r="U77" s="56"/>
      <c r="V77" s="223"/>
      <c r="W77" s="227"/>
    </row>
    <row r="78" spans="1:26" s="230" customFormat="1" ht="15" customHeight="1">
      <c r="A78" s="207"/>
      <c r="B78" s="220"/>
      <c r="C78" s="1226"/>
      <c r="D78" s="219">
        <v>2021</v>
      </c>
      <c r="F78" s="56">
        <f>SUM(G78:H78)</f>
        <v>2257</v>
      </c>
      <c r="G78" s="56">
        <f t="shared" si="20"/>
        <v>486</v>
      </c>
      <c r="H78" s="56">
        <f t="shared" si="20"/>
        <v>1771</v>
      </c>
      <c r="I78" s="56"/>
      <c r="J78" s="56">
        <f>SUM(K78:L78)</f>
        <v>1406</v>
      </c>
      <c r="K78" s="56">
        <v>323</v>
      </c>
      <c r="L78" s="56">
        <v>1083</v>
      </c>
      <c r="M78" s="56"/>
      <c r="N78" s="56">
        <f>SUM(O78:P78)</f>
        <v>851</v>
      </c>
      <c r="O78" s="56">
        <v>163</v>
      </c>
      <c r="P78" s="56">
        <v>688</v>
      </c>
      <c r="Q78" s="56"/>
      <c r="R78" s="221"/>
      <c r="S78" s="227"/>
      <c r="T78" s="56"/>
      <c r="U78" s="56"/>
      <c r="V78" s="223"/>
      <c r="W78" s="227"/>
      <c r="X78" s="56"/>
      <c r="Y78" s="56"/>
    </row>
    <row r="79" spans="1:26" s="230" customFormat="1" ht="15" customHeight="1">
      <c r="A79" s="207"/>
      <c r="B79" s="220"/>
      <c r="C79" s="1226"/>
      <c r="D79" s="219">
        <v>2022</v>
      </c>
      <c r="F79" s="56">
        <f>SUM(G79:H79)</f>
        <v>2442</v>
      </c>
      <c r="G79" s="56">
        <f t="shared" si="20"/>
        <v>514</v>
      </c>
      <c r="H79" s="56">
        <f t="shared" si="20"/>
        <v>1928</v>
      </c>
      <c r="I79" s="56"/>
      <c r="J79" s="56">
        <f>SUM(K79:L79)</f>
        <v>1515</v>
      </c>
      <c r="K79" s="56">
        <v>349</v>
      </c>
      <c r="L79" s="56">
        <v>1166</v>
      </c>
      <c r="M79" s="56"/>
      <c r="N79" s="56">
        <f>SUM(O79:P79)</f>
        <v>927</v>
      </c>
      <c r="O79" s="56">
        <v>165</v>
      </c>
      <c r="P79" s="56">
        <v>762</v>
      </c>
      <c r="Q79" s="56"/>
      <c r="R79" s="221"/>
      <c r="S79" s="227"/>
      <c r="T79" s="56"/>
      <c r="U79" s="56"/>
      <c r="V79" s="223"/>
      <c r="W79" s="227"/>
      <c r="X79" s="56"/>
      <c r="Y79" s="56"/>
    </row>
    <row r="80" spans="1:26" s="230" customFormat="1" ht="8.1" customHeight="1">
      <c r="A80" s="207"/>
      <c r="B80" s="232"/>
      <c r="C80" s="233"/>
      <c r="D80" s="234"/>
      <c r="E80" s="234"/>
      <c r="F80" s="235"/>
      <c r="G80" s="235"/>
      <c r="H80" s="235"/>
      <c r="I80" s="235"/>
      <c r="J80" s="235"/>
      <c r="K80" s="235"/>
      <c r="L80" s="235"/>
      <c r="M80" s="235"/>
      <c r="N80" s="235"/>
      <c r="O80" s="235"/>
      <c r="P80" s="235"/>
      <c r="Q80" s="235"/>
      <c r="R80" s="221"/>
      <c r="S80" s="227"/>
      <c r="T80" s="237"/>
      <c r="U80" s="237"/>
      <c r="V80" s="223"/>
      <c r="W80" s="227"/>
      <c r="X80" s="237"/>
      <c r="Y80" s="237"/>
      <c r="Z80" s="221"/>
    </row>
    <row r="81" spans="1:17" s="246" customFormat="1" ht="16.5" customHeight="1">
      <c r="A81" s="314"/>
      <c r="B81" s="239"/>
      <c r="C81" s="238"/>
      <c r="D81" s="240"/>
      <c r="E81" s="315"/>
      <c r="F81" s="243"/>
      <c r="G81" s="243"/>
      <c r="H81" s="238"/>
      <c r="I81" s="244"/>
      <c r="J81" s="244"/>
      <c r="K81" s="238"/>
      <c r="L81" s="238"/>
      <c r="M81" s="238"/>
      <c r="N81" s="238"/>
      <c r="O81" s="238"/>
      <c r="P81" s="238"/>
      <c r="Q81" s="244" t="s">
        <v>32</v>
      </c>
    </row>
    <row r="82" spans="1:17" s="246" customFormat="1" ht="15.75" customHeight="1">
      <c r="A82" s="238"/>
      <c r="B82" s="238"/>
      <c r="C82" s="238"/>
      <c r="D82" s="240"/>
      <c r="E82" s="315"/>
      <c r="F82" s="243"/>
      <c r="G82" s="243"/>
      <c r="H82" s="238"/>
      <c r="I82" s="247"/>
      <c r="J82" s="247"/>
      <c r="K82" s="238"/>
      <c r="L82" s="238"/>
      <c r="M82" s="238"/>
      <c r="N82" s="238"/>
      <c r="O82" s="238"/>
      <c r="P82" s="238"/>
      <c r="Q82" s="247" t="s">
        <v>33</v>
      </c>
    </row>
    <row r="83" spans="1:17" s="238" customFormat="1" ht="16.5" customHeight="1">
      <c r="B83" s="317" t="s">
        <v>1262</v>
      </c>
      <c r="D83" s="240"/>
      <c r="E83" s="315"/>
      <c r="F83" s="243"/>
      <c r="G83" s="243"/>
    </row>
    <row r="84" spans="1:17" s="248" customFormat="1" ht="15.75" customHeight="1">
      <c r="B84" s="249" t="s">
        <v>1272</v>
      </c>
      <c r="D84" s="250"/>
      <c r="F84" s="251"/>
      <c r="G84" s="318"/>
    </row>
    <row r="85" spans="1:17" s="321" customFormat="1" ht="15" customHeight="1">
      <c r="B85" s="252" t="s">
        <v>1273</v>
      </c>
      <c r="C85" s="319"/>
      <c r="D85" s="250"/>
      <c r="E85" s="320"/>
      <c r="F85" s="320"/>
      <c r="G85" s="320"/>
    </row>
    <row r="86" spans="1:17" s="169" customFormat="1">
      <c r="B86" s="249" t="s">
        <v>34</v>
      </c>
      <c r="C86" s="261"/>
      <c r="D86" s="262"/>
      <c r="E86" s="258"/>
      <c r="F86" s="258"/>
      <c r="G86" s="258"/>
    </row>
    <row r="87" spans="1:17" s="169" customFormat="1" ht="15" customHeight="1">
      <c r="B87" s="252" t="s">
        <v>1314</v>
      </c>
      <c r="D87" s="170"/>
      <c r="E87" s="171"/>
      <c r="F87" s="171"/>
      <c r="G87" s="171"/>
    </row>
    <row r="88" spans="1:17">
      <c r="B88" s="260"/>
      <c r="C88" s="261"/>
      <c r="D88" s="262"/>
      <c r="E88" s="262"/>
      <c r="F88" s="258"/>
      <c r="G88" s="258"/>
      <c r="H88" s="258"/>
      <c r="I88" s="258"/>
      <c r="J88" s="258"/>
      <c r="K88" s="258"/>
      <c r="L88" s="258"/>
      <c r="M88" s="258"/>
      <c r="N88" s="258"/>
      <c r="O88" s="258"/>
      <c r="P88" s="258"/>
      <c r="Q88" s="258"/>
    </row>
  </sheetData>
  <mergeCells count="6">
    <mergeCell ref="F7:H7"/>
    <mergeCell ref="J7:L7"/>
    <mergeCell ref="N7:P7"/>
    <mergeCell ref="F8:H8"/>
    <mergeCell ref="J8:L8"/>
    <mergeCell ref="N8:P8"/>
  </mergeCells>
  <printOptions horizontalCentered="1"/>
  <pageMargins left="0.70866141732283505" right="0.70866141732283505" top="0.47244094488188998" bottom="0.47244094488188998" header="0.47244094488188998" footer="0.47244094488188998"/>
  <pageSetup paperSize="9" scale="68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92D050"/>
  </sheetPr>
  <dimension ref="A1:N84"/>
  <sheetViews>
    <sheetView showGridLines="0" tabSelected="1" view="pageBreakPreview" topLeftCell="A34" zoomScaleNormal="100" zoomScaleSheetLayoutView="100" workbookViewId="0">
      <selection activeCell="O48" sqref="O48"/>
    </sheetView>
  </sheetViews>
  <sheetFormatPr defaultColWidth="9.140625" defaultRowHeight="16.5"/>
  <cols>
    <col min="1" max="1" width="1.5703125" style="1524" customWidth="1"/>
    <col min="2" max="2" width="12.140625" style="1524" customWidth="1"/>
    <col min="3" max="3" width="22.28515625" style="1524" customWidth="1"/>
    <col min="4" max="4" width="11.5703125" style="1525" customWidth="1"/>
    <col min="5" max="5" width="10.7109375" style="1524" customWidth="1"/>
    <col min="6" max="6" width="2.5703125" style="1524" customWidth="1"/>
    <col min="7" max="7" width="12.28515625" style="1524" customWidth="1"/>
    <col min="8" max="11" width="10.7109375" style="1524" customWidth="1"/>
    <col min="12" max="12" width="8.85546875" style="1524" customWidth="1"/>
    <col min="13" max="13" width="1.140625" style="1524" customWidth="1"/>
    <col min="14" max="14" width="0.5703125" style="1524" customWidth="1"/>
    <col min="15" max="16384" width="9.140625" style="1524"/>
  </cols>
  <sheetData>
    <row r="1" spans="1:14" ht="15" customHeight="1">
      <c r="G1" s="1526"/>
      <c r="H1" s="1526"/>
      <c r="I1" s="1526"/>
      <c r="J1" s="1526"/>
      <c r="K1" s="1526"/>
      <c r="L1" s="1526"/>
      <c r="M1" s="1526"/>
      <c r="N1" s="1526"/>
    </row>
    <row r="2" spans="1:14" ht="15" customHeight="1">
      <c r="B2" s="1527" t="s">
        <v>1031</v>
      </c>
      <c r="C2" s="1528" t="s">
        <v>1290</v>
      </c>
      <c r="D2" s="1529"/>
      <c r="E2" s="1528"/>
      <c r="F2" s="1528"/>
      <c r="G2" s="1528"/>
      <c r="H2" s="1528"/>
    </row>
    <row r="3" spans="1:14" ht="15" customHeight="1">
      <c r="B3" s="1530" t="s">
        <v>1032</v>
      </c>
      <c r="C3" s="1531" t="s">
        <v>1289</v>
      </c>
      <c r="D3" s="1532"/>
      <c r="E3" s="1531"/>
      <c r="F3" s="1531"/>
      <c r="G3" s="1531"/>
      <c r="H3" s="1531"/>
      <c r="I3" s="1533"/>
      <c r="J3" s="1533"/>
      <c r="K3" s="1533"/>
      <c r="L3" s="1533"/>
      <c r="M3" s="1533"/>
      <c r="N3" s="1533"/>
    </row>
    <row r="4" spans="1:14" ht="15" customHeight="1">
      <c r="B4" s="1530"/>
      <c r="C4" s="1531" t="s">
        <v>1288</v>
      </c>
      <c r="D4" s="1532"/>
      <c r="E4" s="1531"/>
      <c r="F4" s="1531"/>
      <c r="G4" s="1531"/>
      <c r="H4" s="1531"/>
      <c r="I4" s="1533"/>
      <c r="J4" s="1533"/>
      <c r="K4" s="1533"/>
      <c r="L4" s="1533"/>
      <c r="M4" s="1533"/>
      <c r="N4" s="1533"/>
    </row>
    <row r="5" spans="1:14" ht="9.9499999999999993" customHeight="1" thickBot="1">
      <c r="B5" s="1531"/>
      <c r="C5" s="1531"/>
      <c r="D5" s="1532"/>
      <c r="E5" s="1531"/>
      <c r="F5" s="1531"/>
      <c r="G5" s="1531"/>
      <c r="H5" s="1531"/>
      <c r="I5" s="1533"/>
      <c r="J5" s="1533"/>
      <c r="K5" s="1533"/>
      <c r="L5" s="1533"/>
      <c r="M5" s="1533"/>
      <c r="N5" s="1533"/>
    </row>
    <row r="6" spans="1:14" ht="3.75" customHeight="1" thickTop="1">
      <c r="A6" s="1534"/>
      <c r="B6" s="1534"/>
      <c r="C6" s="1534"/>
      <c r="D6" s="1535"/>
      <c r="E6" s="1536"/>
      <c r="F6" s="1536"/>
      <c r="G6" s="1534"/>
      <c r="H6" s="1537"/>
      <c r="I6" s="1537"/>
      <c r="J6" s="1537"/>
      <c r="K6" s="1537"/>
      <c r="L6" s="1537"/>
      <c r="M6" s="1534"/>
    </row>
    <row r="7" spans="1:14" s="1538" customFormat="1" ht="15" customHeight="1">
      <c r="B7" s="1539" t="s">
        <v>169</v>
      </c>
      <c r="D7" s="1540" t="s">
        <v>3</v>
      </c>
      <c r="E7" s="1541" t="s">
        <v>4</v>
      </c>
      <c r="F7" s="1541"/>
      <c r="G7" s="1869" t="s">
        <v>58</v>
      </c>
      <c r="H7" s="1869"/>
      <c r="I7" s="1869"/>
      <c r="J7" s="1869"/>
      <c r="K7" s="1869"/>
      <c r="L7" s="1869"/>
      <c r="M7" s="1869"/>
    </row>
    <row r="8" spans="1:14" s="1538" customFormat="1" ht="15" customHeight="1">
      <c r="B8" s="1542" t="s">
        <v>170</v>
      </c>
      <c r="D8" s="1543" t="s">
        <v>8</v>
      </c>
      <c r="E8" s="1544" t="s">
        <v>9</v>
      </c>
      <c r="F8" s="1541"/>
      <c r="G8" s="1870" t="s">
        <v>60</v>
      </c>
      <c r="H8" s="1870"/>
      <c r="I8" s="1870"/>
      <c r="J8" s="1870"/>
      <c r="K8" s="1870"/>
      <c r="L8" s="1870"/>
      <c r="M8" s="1871"/>
    </row>
    <row r="9" spans="1:14" s="1538" customFormat="1" ht="15" customHeight="1">
      <c r="D9" s="1545"/>
      <c r="F9" s="1544"/>
      <c r="G9" s="1541" t="s">
        <v>171</v>
      </c>
      <c r="H9" s="1872" t="s">
        <v>172</v>
      </c>
      <c r="I9" s="1872"/>
      <c r="J9" s="1872" t="s">
        <v>173</v>
      </c>
      <c r="K9" s="1872"/>
      <c r="L9" s="1541" t="s">
        <v>174</v>
      </c>
      <c r="N9" s="1541"/>
    </row>
    <row r="10" spans="1:14" s="1538" customFormat="1" ht="15" customHeight="1">
      <c r="D10" s="1545"/>
      <c r="F10" s="1544"/>
      <c r="G10" s="1544" t="s">
        <v>175</v>
      </c>
      <c r="H10" s="1873" t="s">
        <v>176</v>
      </c>
      <c r="I10" s="1873"/>
      <c r="J10" s="1873" t="s">
        <v>177</v>
      </c>
      <c r="K10" s="1873"/>
      <c r="L10" s="1544" t="s">
        <v>178</v>
      </c>
      <c r="N10" s="1541"/>
    </row>
    <row r="11" spans="1:14" s="1538" customFormat="1" ht="15" customHeight="1">
      <c r="D11" s="1545"/>
      <c r="F11" s="1544"/>
      <c r="G11" s="1546" t="s">
        <v>179</v>
      </c>
      <c r="H11" s="1546" t="s">
        <v>180</v>
      </c>
      <c r="I11" s="1546" t="s">
        <v>181</v>
      </c>
      <c r="J11" s="1546" t="s">
        <v>94</v>
      </c>
      <c r="K11" s="1546" t="s">
        <v>95</v>
      </c>
      <c r="L11" s="1546" t="s">
        <v>182</v>
      </c>
      <c r="N11" s="1541"/>
    </row>
    <row r="12" spans="1:14" s="1538" customFormat="1" ht="3.75" customHeight="1">
      <c r="A12" s="1549"/>
      <c r="B12" s="1549"/>
      <c r="C12" s="1549"/>
      <c r="D12" s="1550"/>
      <c r="E12" s="1549"/>
      <c r="F12" s="1551"/>
      <c r="G12" s="1551"/>
      <c r="H12" s="1551"/>
      <c r="I12" s="1551"/>
      <c r="J12" s="1551"/>
      <c r="K12" s="1551"/>
      <c r="L12" s="1551"/>
      <c r="M12" s="1549"/>
      <c r="N12" s="1552"/>
    </row>
    <row r="13" spans="1:14" s="1538" customFormat="1" ht="5.25" customHeight="1">
      <c r="B13" s="1553"/>
      <c r="C13" s="1553"/>
      <c r="D13" s="1554"/>
      <c r="E13" s="1553"/>
      <c r="F13" s="1556"/>
      <c r="G13" s="1556"/>
      <c r="H13" s="1556"/>
      <c r="I13" s="1556"/>
      <c r="J13" s="1556"/>
      <c r="K13" s="1556"/>
      <c r="L13" s="1556"/>
      <c r="M13" s="1553"/>
      <c r="N13" s="1552"/>
    </row>
    <row r="14" spans="1:14" s="1538" customFormat="1" ht="14.45" customHeight="1">
      <c r="B14" s="1557" t="s">
        <v>221</v>
      </c>
      <c r="C14" s="1558"/>
      <c r="D14" s="1683">
        <v>2021</v>
      </c>
      <c r="E14" s="1682">
        <v>13642</v>
      </c>
      <c r="F14" s="1682"/>
      <c r="G14" s="1682">
        <v>3175</v>
      </c>
      <c r="H14" s="1682">
        <v>4104</v>
      </c>
      <c r="I14" s="1682">
        <v>4353</v>
      </c>
      <c r="J14" s="1682">
        <v>1544</v>
      </c>
      <c r="K14" s="1684">
        <v>402</v>
      </c>
      <c r="L14" s="1684">
        <v>64</v>
      </c>
      <c r="M14" s="1571">
        <v>4.21</v>
      </c>
      <c r="N14" s="1560"/>
    </row>
    <row r="15" spans="1:14" s="1561" customFormat="1" ht="14.45" customHeight="1">
      <c r="B15" s="106" t="s">
        <v>222</v>
      </c>
      <c r="C15" s="1559"/>
      <c r="D15" s="1684">
        <v>2022</v>
      </c>
      <c r="E15" s="1682">
        <f>SUM(G15:L15)</f>
        <v>13503</v>
      </c>
      <c r="F15" s="1684"/>
      <c r="G15" s="1682">
        <v>3254</v>
      </c>
      <c r="H15" s="1682">
        <v>4551</v>
      </c>
      <c r="I15" s="1682">
        <v>3712</v>
      </c>
      <c r="J15" s="1682">
        <v>1619</v>
      </c>
      <c r="K15" s="1684">
        <v>336</v>
      </c>
      <c r="L15" s="1684">
        <v>31</v>
      </c>
      <c r="M15" s="1571"/>
      <c r="N15" s="1562"/>
    </row>
    <row r="16" spans="1:14" s="1561" customFormat="1" ht="14.45" customHeight="1">
      <c r="B16" s="1559"/>
      <c r="C16" s="1559"/>
      <c r="D16" s="1684"/>
      <c r="E16" s="1684"/>
      <c r="F16" s="1684"/>
      <c r="G16" s="1684"/>
      <c r="H16" s="1684"/>
      <c r="I16" s="1684"/>
      <c r="J16" s="1684"/>
      <c r="K16" s="1684"/>
      <c r="L16" s="1684"/>
      <c r="M16" s="1571"/>
      <c r="N16" s="1562"/>
    </row>
    <row r="17" spans="2:14" s="1561" customFormat="1" ht="14.45" customHeight="1">
      <c r="B17" s="1557" t="s">
        <v>223</v>
      </c>
      <c r="C17" s="1558"/>
      <c r="D17" s="1683">
        <v>2021</v>
      </c>
      <c r="E17" s="1682">
        <v>5386</v>
      </c>
      <c r="F17" s="1682"/>
      <c r="G17" s="1682">
        <v>1310</v>
      </c>
      <c r="H17" s="1682">
        <v>1848</v>
      </c>
      <c r="I17" s="1682">
        <v>1472</v>
      </c>
      <c r="J17" s="1684">
        <v>620</v>
      </c>
      <c r="K17" s="1684">
        <v>118</v>
      </c>
      <c r="L17" s="1684">
        <v>18</v>
      </c>
      <c r="M17" s="1571">
        <v>4.04</v>
      </c>
      <c r="N17" s="1562"/>
    </row>
    <row r="18" spans="2:14" s="1538" customFormat="1" ht="14.45" customHeight="1">
      <c r="B18" s="106" t="s">
        <v>893</v>
      </c>
      <c r="C18" s="1559"/>
      <c r="D18" s="1684">
        <v>2022</v>
      </c>
      <c r="E18" s="1682">
        <f>SUM(G18:L18)</f>
        <v>5098</v>
      </c>
      <c r="F18" s="1684"/>
      <c r="G18" s="1682">
        <v>1247</v>
      </c>
      <c r="H18" s="1682">
        <v>1494</v>
      </c>
      <c r="I18" s="1682">
        <v>1645</v>
      </c>
      <c r="J18" s="1684">
        <v>586</v>
      </c>
      <c r="K18" s="1684">
        <v>111</v>
      </c>
      <c r="L18" s="1684">
        <v>15</v>
      </c>
      <c r="M18" s="1571"/>
      <c r="N18" s="1560"/>
    </row>
    <row r="19" spans="2:14" s="1561" customFormat="1" ht="14.45" customHeight="1">
      <c r="B19" s="1559"/>
      <c r="C19" s="1559"/>
      <c r="D19" s="1684"/>
      <c r="E19" s="1684"/>
      <c r="F19" s="1684"/>
      <c r="G19" s="1684"/>
      <c r="H19" s="1684"/>
      <c r="I19" s="1684"/>
      <c r="J19" s="1684"/>
      <c r="K19" s="1684"/>
      <c r="L19" s="1684"/>
      <c r="M19" s="1571"/>
      <c r="N19" s="1562"/>
    </row>
    <row r="20" spans="2:14" s="1561" customFormat="1" ht="14.45" customHeight="1">
      <c r="B20" s="1557" t="s">
        <v>224</v>
      </c>
      <c r="C20" s="1558"/>
      <c r="D20" s="1683">
        <v>2021</v>
      </c>
      <c r="E20" s="1682">
        <v>90583</v>
      </c>
      <c r="F20" s="1682"/>
      <c r="G20" s="1682">
        <v>21367</v>
      </c>
      <c r="H20" s="1682">
        <v>21536</v>
      </c>
      <c r="I20" s="1682">
        <v>27304</v>
      </c>
      <c r="J20" s="1682">
        <v>15085</v>
      </c>
      <c r="K20" s="1682">
        <v>4529</v>
      </c>
      <c r="L20" s="1684">
        <v>762</v>
      </c>
      <c r="M20" s="1571">
        <v>4.4000000000000004</v>
      </c>
      <c r="N20" s="1562"/>
    </row>
    <row r="21" spans="2:14" s="1561" customFormat="1" ht="14.45" customHeight="1">
      <c r="B21" s="104" t="s">
        <v>225</v>
      </c>
      <c r="C21" s="1559"/>
      <c r="D21" s="1684">
        <v>2022</v>
      </c>
      <c r="E21" s="1682">
        <f>SUM(G21:L21)</f>
        <v>92084</v>
      </c>
      <c r="F21" s="1684"/>
      <c r="G21" s="1682">
        <v>22188</v>
      </c>
      <c r="H21" s="1682">
        <v>22840</v>
      </c>
      <c r="I21" s="1682">
        <v>26851</v>
      </c>
      <c r="J21" s="1682">
        <v>14115</v>
      </c>
      <c r="K21" s="1682">
        <v>5166</v>
      </c>
      <c r="L21" s="1684">
        <v>924</v>
      </c>
      <c r="M21" s="1571"/>
      <c r="N21" s="1562"/>
    </row>
    <row r="22" spans="2:14" s="1538" customFormat="1" ht="14.45" customHeight="1">
      <c r="B22" s="1559"/>
      <c r="C22" s="1559"/>
      <c r="D22" s="1684"/>
      <c r="E22" s="1684"/>
      <c r="F22" s="1684"/>
      <c r="G22" s="1684"/>
      <c r="H22" s="1684"/>
      <c r="I22" s="1684"/>
      <c r="J22" s="1684"/>
      <c r="K22" s="1684"/>
      <c r="L22" s="1684"/>
      <c r="M22" s="1571"/>
      <c r="N22" s="1563"/>
    </row>
    <row r="23" spans="2:14" s="1561" customFormat="1" ht="14.45" customHeight="1">
      <c r="B23" s="1557" t="s">
        <v>226</v>
      </c>
      <c r="C23" s="1558"/>
      <c r="D23" s="1683">
        <v>2021</v>
      </c>
      <c r="E23" s="1682">
        <v>91793</v>
      </c>
      <c r="F23" s="1682"/>
      <c r="G23" s="1682">
        <v>18797</v>
      </c>
      <c r="H23" s="1682">
        <v>17058</v>
      </c>
      <c r="I23" s="1682">
        <v>19695</v>
      </c>
      <c r="J23" s="1682">
        <v>16286</v>
      </c>
      <c r="K23" s="1682">
        <v>16625</v>
      </c>
      <c r="L23" s="1682">
        <v>3332</v>
      </c>
      <c r="M23" s="1571">
        <v>5.08</v>
      </c>
      <c r="N23" s="1562"/>
    </row>
    <row r="24" spans="2:14" s="1561" customFormat="1" ht="14.45" customHeight="1">
      <c r="B24" s="104" t="s">
        <v>227</v>
      </c>
      <c r="C24" s="1559"/>
      <c r="D24" s="1684">
        <v>2022</v>
      </c>
      <c r="E24" s="1682">
        <f>SUM(G24:L24)</f>
        <v>92998</v>
      </c>
      <c r="F24" s="1684"/>
      <c r="G24" s="1682">
        <v>19624</v>
      </c>
      <c r="H24" s="1682">
        <v>17376</v>
      </c>
      <c r="I24" s="1682">
        <v>20097</v>
      </c>
      <c r="J24" s="1682">
        <v>19045</v>
      </c>
      <c r="K24" s="1682">
        <v>13721</v>
      </c>
      <c r="L24" s="1682">
        <v>3135</v>
      </c>
      <c r="M24" s="1571"/>
      <c r="N24" s="1562"/>
    </row>
    <row r="25" spans="2:14" s="1561" customFormat="1" ht="14.45" customHeight="1">
      <c r="B25" s="1559"/>
      <c r="C25" s="1559"/>
      <c r="D25" s="1684"/>
      <c r="E25" s="1684"/>
      <c r="F25" s="1684"/>
      <c r="G25" s="1684"/>
      <c r="H25" s="1684"/>
      <c r="I25" s="1684"/>
      <c r="J25" s="1684"/>
      <c r="K25" s="1684"/>
      <c r="L25" s="1684"/>
      <c r="M25" s="1571"/>
      <c r="N25" s="1562"/>
    </row>
    <row r="26" spans="2:14" s="1538" customFormat="1" ht="14.45" customHeight="1">
      <c r="B26" s="1557" t="s">
        <v>228</v>
      </c>
      <c r="C26" s="1558"/>
      <c r="D26" s="1683">
        <v>2021</v>
      </c>
      <c r="E26" s="1682">
        <v>71319</v>
      </c>
      <c r="F26" s="1682"/>
      <c r="G26" s="1682">
        <v>15989</v>
      </c>
      <c r="H26" s="1682">
        <v>17332</v>
      </c>
      <c r="I26" s="1682">
        <v>20851</v>
      </c>
      <c r="J26" s="1682">
        <v>10116</v>
      </c>
      <c r="K26" s="1682">
        <v>5858</v>
      </c>
      <c r="L26" s="1682">
        <v>1173</v>
      </c>
      <c r="M26" s="1571">
        <v>4.55</v>
      </c>
      <c r="N26" s="1564"/>
    </row>
    <row r="27" spans="2:14" s="1561" customFormat="1" ht="14.45" customHeight="1">
      <c r="B27" s="104" t="s">
        <v>229</v>
      </c>
      <c r="C27" s="1559"/>
      <c r="D27" s="1684">
        <v>2022</v>
      </c>
      <c r="E27" s="1682">
        <f>SUM(G27:L27)</f>
        <v>73216</v>
      </c>
      <c r="F27" s="1684"/>
      <c r="G27" s="1682">
        <v>17843</v>
      </c>
      <c r="H27" s="1682">
        <v>15600</v>
      </c>
      <c r="I27" s="1682">
        <v>21435</v>
      </c>
      <c r="J27" s="1682">
        <v>12365</v>
      </c>
      <c r="K27" s="1682">
        <v>5138</v>
      </c>
      <c r="L27" s="1684">
        <v>835</v>
      </c>
      <c r="M27" s="1571"/>
      <c r="N27" s="1566"/>
    </row>
    <row r="28" spans="2:14" s="1561" customFormat="1" ht="14.45" customHeight="1">
      <c r="B28" s="1559"/>
      <c r="C28" s="1559"/>
      <c r="D28" s="1684"/>
      <c r="E28" s="1684"/>
      <c r="F28" s="1684"/>
      <c r="G28" s="1684"/>
      <c r="H28" s="1684"/>
      <c r="I28" s="1684"/>
      <c r="J28" s="1684"/>
      <c r="K28" s="1684"/>
      <c r="L28" s="1684"/>
      <c r="M28" s="1571"/>
      <c r="N28" s="1566"/>
    </row>
    <row r="29" spans="2:14" s="1561" customFormat="1" ht="14.45" customHeight="1">
      <c r="B29" s="1557" t="s">
        <v>230</v>
      </c>
      <c r="C29" s="1558"/>
      <c r="D29" s="1683">
        <v>2021</v>
      </c>
      <c r="E29" s="1682">
        <v>1009</v>
      </c>
      <c r="F29" s="1682"/>
      <c r="G29" s="1684">
        <v>86</v>
      </c>
      <c r="H29" s="1684">
        <v>184</v>
      </c>
      <c r="I29" s="1684">
        <v>309</v>
      </c>
      <c r="J29" s="1684">
        <v>244</v>
      </c>
      <c r="K29" s="1684">
        <v>159</v>
      </c>
      <c r="L29" s="1684">
        <v>27</v>
      </c>
      <c r="M29" s="1571">
        <v>5.66</v>
      </c>
      <c r="N29" s="1566"/>
    </row>
    <row r="30" spans="2:14" s="1538" customFormat="1" ht="14.45" customHeight="1">
      <c r="B30" s="104" t="s">
        <v>231</v>
      </c>
      <c r="C30" s="1559"/>
      <c r="D30" s="1684">
        <v>2022</v>
      </c>
      <c r="E30" s="1682">
        <f>SUM(G30:L30)</f>
        <v>1621</v>
      </c>
      <c r="F30" s="1684"/>
      <c r="G30" s="1684">
        <v>138</v>
      </c>
      <c r="H30" s="1684">
        <v>372</v>
      </c>
      <c r="I30" s="1684">
        <v>495</v>
      </c>
      <c r="J30" s="1684">
        <v>397</v>
      </c>
      <c r="K30" s="1684">
        <v>174</v>
      </c>
      <c r="L30" s="1684">
        <v>45</v>
      </c>
      <c r="M30" s="1571"/>
      <c r="N30" s="1563"/>
    </row>
    <row r="31" spans="2:14" s="1561" customFormat="1" ht="14.45" customHeight="1">
      <c r="B31" s="1559"/>
      <c r="C31" s="1559"/>
      <c r="D31" s="1684"/>
      <c r="E31" s="1684"/>
      <c r="F31" s="1684"/>
      <c r="G31" s="1684"/>
      <c r="H31" s="1684"/>
      <c r="I31" s="1684"/>
      <c r="J31" s="1684"/>
      <c r="K31" s="1684"/>
      <c r="L31" s="1684"/>
      <c r="M31" s="1571"/>
      <c r="N31" s="1567"/>
    </row>
    <row r="32" spans="2:14" s="1561" customFormat="1" ht="14.45" customHeight="1">
      <c r="B32" s="1557" t="s">
        <v>232</v>
      </c>
      <c r="C32" s="1558"/>
      <c r="D32" s="1683">
        <v>2021</v>
      </c>
      <c r="E32" s="1682">
        <v>10042</v>
      </c>
      <c r="F32" s="1682"/>
      <c r="G32" s="1682">
        <v>1934</v>
      </c>
      <c r="H32" s="1682">
        <v>2626</v>
      </c>
      <c r="I32" s="1682">
        <v>2963</v>
      </c>
      <c r="J32" s="1682">
        <v>2247</v>
      </c>
      <c r="K32" s="1684">
        <v>252</v>
      </c>
      <c r="L32" s="1684">
        <v>20</v>
      </c>
      <c r="M32" s="1571">
        <v>4.59</v>
      </c>
      <c r="N32" s="1567"/>
    </row>
    <row r="33" spans="2:14" s="1561" customFormat="1" ht="14.45" customHeight="1">
      <c r="B33" s="104" t="s">
        <v>233</v>
      </c>
      <c r="C33" s="1559"/>
      <c r="D33" s="1684">
        <v>2022</v>
      </c>
      <c r="E33" s="1682">
        <f>SUM(G33:L33)</f>
        <v>10813</v>
      </c>
      <c r="F33" s="1684"/>
      <c r="G33" s="1682">
        <v>2524</v>
      </c>
      <c r="H33" s="1682">
        <v>2274</v>
      </c>
      <c r="I33" s="1682">
        <v>2421</v>
      </c>
      <c r="J33" s="1682">
        <v>2635</v>
      </c>
      <c r="K33" s="1684">
        <v>901</v>
      </c>
      <c r="L33" s="1684">
        <v>58</v>
      </c>
      <c r="M33" s="1571"/>
      <c r="N33" s="1567"/>
    </row>
    <row r="34" spans="2:14" s="1538" customFormat="1" ht="14.45" customHeight="1">
      <c r="B34" s="1559"/>
      <c r="C34" s="1559"/>
      <c r="D34" s="1684"/>
      <c r="E34" s="1684"/>
      <c r="F34" s="1684"/>
      <c r="G34" s="1684"/>
      <c r="H34" s="1684"/>
      <c r="I34" s="1684"/>
      <c r="J34" s="1684"/>
      <c r="K34" s="1684"/>
      <c r="L34" s="1684"/>
      <c r="M34" s="1571"/>
      <c r="N34" s="1568"/>
    </row>
    <row r="35" spans="2:14" s="1561" customFormat="1" ht="14.45" customHeight="1">
      <c r="B35" s="1557" t="s">
        <v>234</v>
      </c>
      <c r="C35" s="1558"/>
      <c r="D35" s="1683">
        <v>2021</v>
      </c>
      <c r="E35" s="1682">
        <v>38077</v>
      </c>
      <c r="F35" s="1682"/>
      <c r="G35" s="1682">
        <v>9689</v>
      </c>
      <c r="H35" s="1682">
        <v>10760</v>
      </c>
      <c r="I35" s="1682">
        <v>9209</v>
      </c>
      <c r="J35" s="1682">
        <v>2167</v>
      </c>
      <c r="K35" s="1682">
        <v>2250</v>
      </c>
      <c r="L35" s="1682">
        <v>4002</v>
      </c>
      <c r="M35" s="1571">
        <v>4.49</v>
      </c>
      <c r="N35" s="1569"/>
    </row>
    <row r="36" spans="2:14" s="1561" customFormat="1" ht="14.45" customHeight="1">
      <c r="B36" s="105" t="s">
        <v>235</v>
      </c>
      <c r="C36" s="1559"/>
      <c r="D36" s="1684">
        <v>2022</v>
      </c>
      <c r="E36" s="1682">
        <f>SUM(G36:L36)</f>
        <v>35785</v>
      </c>
      <c r="F36" s="1684"/>
      <c r="G36" s="1682">
        <v>9334</v>
      </c>
      <c r="H36" s="1682">
        <v>9820</v>
      </c>
      <c r="I36" s="1682">
        <v>9208</v>
      </c>
      <c r="J36" s="1682">
        <v>2366</v>
      </c>
      <c r="K36" s="1682">
        <v>1623</v>
      </c>
      <c r="L36" s="1682">
        <v>3434</v>
      </c>
      <c r="M36" s="1571"/>
      <c r="N36" s="1569"/>
    </row>
    <row r="37" spans="2:14" s="1561" customFormat="1" ht="14.45" customHeight="1">
      <c r="B37" s="1559"/>
      <c r="C37" s="1559"/>
      <c r="D37" s="1684"/>
      <c r="E37" s="1684"/>
      <c r="F37" s="1684"/>
      <c r="G37" s="1684"/>
      <c r="H37" s="1684"/>
      <c r="I37" s="1684"/>
      <c r="J37" s="1684"/>
      <c r="K37" s="1684"/>
      <c r="L37" s="1684"/>
      <c r="M37" s="1571"/>
      <c r="N37" s="1569"/>
    </row>
    <row r="38" spans="2:14" s="1538" customFormat="1" ht="14.45" customHeight="1">
      <c r="B38" s="1557" t="s">
        <v>1096</v>
      </c>
      <c r="C38" s="1558"/>
      <c r="D38" s="1683">
        <v>2021</v>
      </c>
      <c r="E38" s="1682">
        <v>24301</v>
      </c>
      <c r="F38" s="1682"/>
      <c r="G38" s="1682">
        <v>10673</v>
      </c>
      <c r="H38" s="1682">
        <v>6291</v>
      </c>
      <c r="I38" s="1682">
        <v>3816</v>
      </c>
      <c r="J38" s="1682">
        <v>1000</v>
      </c>
      <c r="K38" s="1684">
        <v>909</v>
      </c>
      <c r="L38" s="1682">
        <v>1612</v>
      </c>
      <c r="M38" s="1571">
        <v>3.39</v>
      </c>
      <c r="N38" s="1568"/>
    </row>
    <row r="39" spans="2:14" s="1561" customFormat="1" ht="14.45" customHeight="1">
      <c r="B39" s="105" t="s">
        <v>236</v>
      </c>
      <c r="C39" s="1559"/>
      <c r="D39" s="1684">
        <v>2022</v>
      </c>
      <c r="E39" s="1682">
        <f>SUM(G39:L39)</f>
        <v>25291</v>
      </c>
      <c r="F39" s="1684"/>
      <c r="G39" s="1682">
        <v>11864</v>
      </c>
      <c r="H39" s="1682">
        <v>6708</v>
      </c>
      <c r="I39" s="1682">
        <v>3788</v>
      </c>
      <c r="J39" s="1684">
        <v>893</v>
      </c>
      <c r="K39" s="1684">
        <v>654</v>
      </c>
      <c r="L39" s="1682">
        <v>1384</v>
      </c>
      <c r="M39" s="1571"/>
      <c r="N39" s="1569"/>
    </row>
    <row r="40" spans="2:14" s="1561" customFormat="1" ht="14.45" customHeight="1">
      <c r="B40" s="1559"/>
      <c r="C40" s="1559"/>
      <c r="D40" s="1684"/>
      <c r="E40" s="1684"/>
      <c r="F40" s="1684"/>
      <c r="G40" s="1684"/>
      <c r="H40" s="1684"/>
      <c r="I40" s="1684"/>
      <c r="J40" s="1684"/>
      <c r="K40" s="1684"/>
      <c r="L40" s="1684"/>
      <c r="M40" s="1571"/>
      <c r="N40" s="1569"/>
    </row>
    <row r="41" spans="2:14" s="1561" customFormat="1" ht="14.45" customHeight="1">
      <c r="B41" s="1557" t="s">
        <v>237</v>
      </c>
      <c r="C41" s="1558"/>
      <c r="D41" s="1683">
        <v>2021</v>
      </c>
      <c r="E41" s="1682">
        <v>23937</v>
      </c>
      <c r="F41" s="1682"/>
      <c r="G41" s="1682">
        <v>6327</v>
      </c>
      <c r="H41" s="1682">
        <v>7159</v>
      </c>
      <c r="I41" s="1682">
        <v>6329</v>
      </c>
      <c r="J41" s="1682">
        <v>1160</v>
      </c>
      <c r="K41" s="1682">
        <v>1197</v>
      </c>
      <c r="L41" s="1682">
        <v>1765</v>
      </c>
      <c r="M41" s="1571">
        <v>4.2300000000000004</v>
      </c>
      <c r="N41" s="1569"/>
    </row>
    <row r="42" spans="2:14" s="1538" customFormat="1" ht="14.45" customHeight="1">
      <c r="B42" s="105" t="s">
        <v>238</v>
      </c>
      <c r="C42" s="1559"/>
      <c r="D42" s="1684">
        <v>2022</v>
      </c>
      <c r="E42" s="1682">
        <f>SUM(G42:L42)</f>
        <v>25025</v>
      </c>
      <c r="F42" s="1684"/>
      <c r="G42" s="1682">
        <v>7112</v>
      </c>
      <c r="H42" s="1682">
        <v>8723</v>
      </c>
      <c r="I42" s="1682">
        <v>5734</v>
      </c>
      <c r="J42" s="1682">
        <v>1248</v>
      </c>
      <c r="K42" s="1684">
        <v>918</v>
      </c>
      <c r="L42" s="1682">
        <v>1290</v>
      </c>
      <c r="M42" s="1571"/>
      <c r="N42" s="1568"/>
    </row>
    <row r="43" spans="2:14" s="1561" customFormat="1" ht="14.45" customHeight="1">
      <c r="B43" s="1559"/>
      <c r="C43" s="1559"/>
      <c r="D43" s="1684"/>
      <c r="E43" s="1684"/>
      <c r="F43" s="1684"/>
      <c r="G43" s="1684"/>
      <c r="H43" s="1684"/>
      <c r="I43" s="1684"/>
      <c r="J43" s="1684"/>
      <c r="K43" s="1684"/>
      <c r="L43" s="1684"/>
      <c r="M43" s="1571"/>
      <c r="N43" s="1569"/>
    </row>
    <row r="44" spans="2:14" s="1561" customFormat="1" ht="14.45" customHeight="1">
      <c r="B44" s="1557" t="s">
        <v>239</v>
      </c>
      <c r="C44" s="1558"/>
      <c r="D44" s="1683">
        <v>2021</v>
      </c>
      <c r="E44" s="1682">
        <v>2949</v>
      </c>
      <c r="F44" s="1682"/>
      <c r="G44" s="1682">
        <v>2217</v>
      </c>
      <c r="H44" s="1684">
        <v>549</v>
      </c>
      <c r="I44" s="1684">
        <v>169</v>
      </c>
      <c r="J44" s="1684">
        <v>14</v>
      </c>
      <c r="K44" s="1685" t="s">
        <v>31</v>
      </c>
      <c r="L44" s="1685" t="s">
        <v>31</v>
      </c>
      <c r="M44" s="1571">
        <v>1.71</v>
      </c>
      <c r="N44" s="1569"/>
    </row>
    <row r="45" spans="2:14" s="1561" customFormat="1" ht="14.45" customHeight="1">
      <c r="B45" s="1565"/>
      <c r="C45" s="1559"/>
      <c r="D45" s="1684">
        <v>2022</v>
      </c>
      <c r="E45" s="1682">
        <f>SUM(G45:L45)</f>
        <v>3004</v>
      </c>
      <c r="F45" s="1684"/>
      <c r="G45" s="1682">
        <v>2184</v>
      </c>
      <c r="H45" s="1684">
        <v>593</v>
      </c>
      <c r="I45" s="1684">
        <v>170</v>
      </c>
      <c r="J45" s="1684">
        <v>42</v>
      </c>
      <c r="K45" s="1684">
        <v>12</v>
      </c>
      <c r="L45" s="1684">
        <v>3</v>
      </c>
      <c r="M45" s="1571"/>
      <c r="N45" s="1569"/>
    </row>
    <row r="46" spans="2:14" s="1538" customFormat="1" ht="14.45" customHeight="1">
      <c r="B46" s="1559"/>
      <c r="C46" s="1559"/>
      <c r="D46" s="1684"/>
      <c r="E46" s="1684"/>
      <c r="F46" s="1684"/>
      <c r="G46" s="1684"/>
      <c r="H46" s="1684"/>
      <c r="I46" s="1684"/>
      <c r="J46" s="1684"/>
      <c r="K46" s="1684"/>
      <c r="L46" s="1684"/>
      <c r="M46" s="1571"/>
      <c r="N46" s="1568"/>
    </row>
    <row r="47" spans="2:14" s="1561" customFormat="1" ht="14.45" customHeight="1">
      <c r="B47" s="1557" t="s">
        <v>1097</v>
      </c>
      <c r="C47" s="1558"/>
      <c r="D47" s="1683">
        <v>2021</v>
      </c>
      <c r="E47" s="1682">
        <v>2892</v>
      </c>
      <c r="F47" s="1682"/>
      <c r="G47" s="1684">
        <v>941</v>
      </c>
      <c r="H47" s="1682">
        <v>1737</v>
      </c>
      <c r="I47" s="1684">
        <v>211</v>
      </c>
      <c r="J47" s="1684">
        <v>3</v>
      </c>
      <c r="K47" s="1685" t="s">
        <v>31</v>
      </c>
      <c r="L47" s="1685" t="s">
        <v>31</v>
      </c>
      <c r="M47" s="1571">
        <v>2.98</v>
      </c>
      <c r="N47" s="1569"/>
    </row>
    <row r="48" spans="2:14" s="1561" customFormat="1" ht="14.45" customHeight="1">
      <c r="B48" s="1565"/>
      <c r="C48" s="1559"/>
      <c r="D48" s="1684">
        <v>2022</v>
      </c>
      <c r="E48" s="1682">
        <f>SUM(G48:L48)</f>
        <v>2962</v>
      </c>
      <c r="F48" s="1684"/>
      <c r="G48" s="1682">
        <v>1178</v>
      </c>
      <c r="H48" s="1682">
        <v>1523</v>
      </c>
      <c r="I48" s="1684">
        <v>227</v>
      </c>
      <c r="J48" s="1684">
        <v>24</v>
      </c>
      <c r="K48" s="1684">
        <v>10</v>
      </c>
      <c r="L48" s="1685" t="s">
        <v>31</v>
      </c>
      <c r="M48" s="1571"/>
      <c r="N48" s="1569"/>
    </row>
    <row r="49" spans="2:14" s="1561" customFormat="1" ht="14.45" customHeight="1">
      <c r="B49" s="1559"/>
      <c r="C49" s="1559"/>
      <c r="D49" s="1684"/>
      <c r="E49" s="1684"/>
      <c r="F49" s="1684"/>
      <c r="G49" s="1684"/>
      <c r="H49" s="1684"/>
      <c r="I49" s="1684"/>
      <c r="J49" s="1684"/>
      <c r="K49" s="1684"/>
      <c r="L49" s="1684"/>
      <c r="M49" s="1571"/>
      <c r="N49" s="1569"/>
    </row>
    <row r="50" spans="2:14" s="1538" customFormat="1" ht="14.45" customHeight="1">
      <c r="B50" s="1557" t="s">
        <v>840</v>
      </c>
      <c r="C50" s="1559"/>
      <c r="D50" s="1683">
        <v>2021</v>
      </c>
      <c r="E50" s="1684">
        <v>57</v>
      </c>
      <c r="F50" s="1684"/>
      <c r="G50" s="1684">
        <v>16</v>
      </c>
      <c r="H50" s="1684">
        <v>23</v>
      </c>
      <c r="I50" s="1684">
        <v>18</v>
      </c>
      <c r="J50" s="1685" t="s">
        <v>31</v>
      </c>
      <c r="K50" s="1685" t="s">
        <v>31</v>
      </c>
      <c r="L50" s="1685" t="s">
        <v>31</v>
      </c>
      <c r="M50" s="1571">
        <v>3.49</v>
      </c>
      <c r="N50" s="1568"/>
    </row>
    <row r="51" spans="2:14" s="1561" customFormat="1" ht="14.45" customHeight="1">
      <c r="B51" s="1565"/>
      <c r="C51" s="1559"/>
      <c r="D51" s="1684">
        <v>2022</v>
      </c>
      <c r="E51" s="1682">
        <f>SUM(G51:L51)</f>
        <v>42</v>
      </c>
      <c r="F51" s="1684"/>
      <c r="G51" s="1684">
        <v>39</v>
      </c>
      <c r="H51" s="1684">
        <v>3</v>
      </c>
      <c r="I51" s="1685" t="s">
        <v>31</v>
      </c>
      <c r="J51" s="1685" t="s">
        <v>31</v>
      </c>
      <c r="K51" s="1685" t="s">
        <v>31</v>
      </c>
      <c r="L51" s="1685" t="s">
        <v>31</v>
      </c>
      <c r="M51" s="1571"/>
      <c r="N51" s="1569"/>
    </row>
    <row r="52" spans="2:14" s="1561" customFormat="1" ht="14.45" customHeight="1">
      <c r="B52" s="1559"/>
      <c r="C52" s="1559"/>
      <c r="D52" s="1684"/>
      <c r="E52" s="1684"/>
      <c r="F52" s="1684"/>
      <c r="G52" s="1684"/>
      <c r="H52" s="1684"/>
      <c r="I52" s="1684"/>
      <c r="J52" s="1684"/>
      <c r="K52" s="1684"/>
      <c r="L52" s="1684"/>
      <c r="M52" s="1571"/>
      <c r="N52" s="1569"/>
    </row>
    <row r="53" spans="2:14" s="1561" customFormat="1" ht="14.45" customHeight="1">
      <c r="B53" s="1557" t="s">
        <v>841</v>
      </c>
      <c r="C53" s="1559"/>
      <c r="D53" s="1683">
        <v>2021</v>
      </c>
      <c r="E53" s="1684">
        <v>57</v>
      </c>
      <c r="F53" s="1684"/>
      <c r="G53" s="1684">
        <v>48</v>
      </c>
      <c r="H53" s="1684">
        <v>7</v>
      </c>
      <c r="I53" s="1684">
        <v>1</v>
      </c>
      <c r="J53" s="1685" t="s">
        <v>31</v>
      </c>
      <c r="K53" s="1684">
        <v>1</v>
      </c>
      <c r="L53" s="1685" t="s">
        <v>31</v>
      </c>
      <c r="M53" s="1571">
        <v>1.26</v>
      </c>
      <c r="N53" s="1569"/>
    </row>
    <row r="54" spans="2:14" s="1538" customFormat="1" ht="14.45" customHeight="1">
      <c r="B54" s="1565"/>
      <c r="C54" s="1559"/>
      <c r="D54" s="1684">
        <v>2022</v>
      </c>
      <c r="E54" s="1682">
        <f>SUM(G54:L54)</f>
        <v>42</v>
      </c>
      <c r="F54" s="1684"/>
      <c r="G54" s="1684">
        <v>37</v>
      </c>
      <c r="H54" s="1684">
        <v>4</v>
      </c>
      <c r="I54" s="1684">
        <v>1</v>
      </c>
      <c r="J54" s="1685" t="s">
        <v>31</v>
      </c>
      <c r="K54" s="1685" t="s">
        <v>31</v>
      </c>
      <c r="L54" s="1685" t="s">
        <v>31</v>
      </c>
      <c r="M54" s="1571"/>
      <c r="N54" s="1568"/>
    </row>
    <row r="55" spans="2:14" s="1561" customFormat="1" ht="14.45" customHeight="1">
      <c r="B55" s="1559"/>
      <c r="C55" s="1559"/>
      <c r="D55" s="1684"/>
      <c r="E55" s="1684"/>
      <c r="F55" s="1684"/>
      <c r="G55" s="1684"/>
      <c r="H55" s="1684"/>
      <c r="I55" s="1684"/>
      <c r="J55" s="1684"/>
      <c r="K55" s="1684"/>
      <c r="L55" s="1684"/>
      <c r="M55" s="1571"/>
      <c r="N55" s="1569"/>
    </row>
    <row r="56" spans="2:14" s="1561" customFormat="1" ht="14.45" customHeight="1">
      <c r="B56" s="1557" t="s">
        <v>1098</v>
      </c>
      <c r="C56" s="1559"/>
      <c r="D56" s="1683">
        <v>2021</v>
      </c>
      <c r="E56" s="1684">
        <v>57</v>
      </c>
      <c r="F56" s="1684"/>
      <c r="G56" s="1684">
        <v>42</v>
      </c>
      <c r="H56" s="1684">
        <v>12</v>
      </c>
      <c r="I56" s="1684">
        <v>3</v>
      </c>
      <c r="J56" s="1685" t="s">
        <v>31</v>
      </c>
      <c r="K56" s="1685" t="s">
        <v>31</v>
      </c>
      <c r="L56" s="1685" t="s">
        <v>31</v>
      </c>
      <c r="M56" s="1571">
        <v>1.7</v>
      </c>
      <c r="N56" s="1569"/>
    </row>
    <row r="57" spans="2:14" s="1561" customFormat="1" ht="14.45" customHeight="1">
      <c r="B57" s="1565"/>
      <c r="C57" s="1559"/>
      <c r="D57" s="1684">
        <v>2022</v>
      </c>
      <c r="E57" s="1682">
        <f>SUM(G57:L57)</f>
        <v>42</v>
      </c>
      <c r="F57" s="1684"/>
      <c r="G57" s="1684">
        <v>33</v>
      </c>
      <c r="H57" s="1684">
        <v>6</v>
      </c>
      <c r="I57" s="1684">
        <v>3</v>
      </c>
      <c r="J57" s="1685" t="s">
        <v>31</v>
      </c>
      <c r="K57" s="1685" t="s">
        <v>31</v>
      </c>
      <c r="L57" s="1685" t="s">
        <v>31</v>
      </c>
      <c r="M57" s="1571"/>
      <c r="N57" s="1569"/>
    </row>
    <row r="58" spans="2:14" s="1538" customFormat="1" ht="14.45" customHeight="1">
      <c r="B58" s="1559"/>
      <c r="C58" s="1559"/>
      <c r="D58" s="1684"/>
      <c r="E58" s="1684"/>
      <c r="F58" s="1684"/>
      <c r="G58" s="1684"/>
      <c r="H58" s="1684"/>
      <c r="I58" s="1684"/>
      <c r="J58" s="1684"/>
      <c r="K58" s="1684"/>
      <c r="L58" s="1684"/>
      <c r="M58" s="1571"/>
      <c r="N58" s="1568"/>
    </row>
    <row r="59" spans="2:14" s="1561" customFormat="1" ht="14.45" customHeight="1">
      <c r="B59" s="1557" t="s">
        <v>842</v>
      </c>
      <c r="C59" s="1558"/>
      <c r="D59" s="1683">
        <v>2021</v>
      </c>
      <c r="E59" s="1682">
        <v>11196</v>
      </c>
      <c r="F59" s="1682"/>
      <c r="G59" s="1682">
        <v>3450</v>
      </c>
      <c r="H59" s="1682">
        <v>2756</v>
      </c>
      <c r="I59" s="1682">
        <v>2716</v>
      </c>
      <c r="J59" s="1684">
        <v>807</v>
      </c>
      <c r="K59" s="1684">
        <v>534</v>
      </c>
      <c r="L59" s="1684">
        <v>933</v>
      </c>
      <c r="M59" s="1571">
        <v>4.17</v>
      </c>
      <c r="N59" s="1569"/>
    </row>
    <row r="60" spans="2:14" s="1561" customFormat="1" ht="14.45" customHeight="1">
      <c r="B60" s="1565"/>
      <c r="C60" s="1559"/>
      <c r="D60" s="1684">
        <v>2022</v>
      </c>
      <c r="E60" s="1682">
        <f>SUM(G60:L60)</f>
        <v>12286</v>
      </c>
      <c r="F60" s="1684"/>
      <c r="G60" s="1682">
        <v>4550</v>
      </c>
      <c r="H60" s="1682">
        <v>3045</v>
      </c>
      <c r="I60" s="1682">
        <v>2499</v>
      </c>
      <c r="J60" s="1684">
        <v>640</v>
      </c>
      <c r="K60" s="1684">
        <v>686</v>
      </c>
      <c r="L60" s="1684">
        <v>866</v>
      </c>
      <c r="M60" s="1571"/>
      <c r="N60" s="1569"/>
    </row>
    <row r="61" spans="2:14" s="1561" customFormat="1" ht="14.45" customHeight="1">
      <c r="B61" s="1559"/>
      <c r="C61" s="1559"/>
      <c r="D61" s="1684"/>
      <c r="E61" s="1684"/>
      <c r="F61" s="1684"/>
      <c r="G61" s="1684"/>
      <c r="H61" s="1684"/>
      <c r="I61" s="1684"/>
      <c r="J61" s="1684"/>
      <c r="K61" s="1684"/>
      <c r="L61" s="1684"/>
      <c r="M61" s="1571"/>
      <c r="N61" s="1569"/>
    </row>
    <row r="62" spans="2:14" s="1538" customFormat="1" ht="14.45" customHeight="1">
      <c r="B62" s="1557" t="s">
        <v>843</v>
      </c>
      <c r="C62" s="1558"/>
      <c r="D62" s="1683">
        <v>2021</v>
      </c>
      <c r="E62" s="1682">
        <v>11202</v>
      </c>
      <c r="F62" s="1682"/>
      <c r="G62" s="1682">
        <v>2539</v>
      </c>
      <c r="H62" s="1682">
        <v>2661</v>
      </c>
      <c r="I62" s="1682">
        <v>2962</v>
      </c>
      <c r="J62" s="1682">
        <v>1092</v>
      </c>
      <c r="K62" s="1684">
        <v>881</v>
      </c>
      <c r="L62" s="1682">
        <v>1067</v>
      </c>
      <c r="M62" s="1571">
        <v>4.7300000000000004</v>
      </c>
      <c r="N62" s="1563"/>
    </row>
    <row r="63" spans="2:14" s="1561" customFormat="1" ht="14.45" customHeight="1">
      <c r="B63" s="1565"/>
      <c r="C63" s="1559"/>
      <c r="D63" s="1684">
        <v>2022</v>
      </c>
      <c r="E63" s="1682">
        <f>SUM(G63:L63)</f>
        <v>12285</v>
      </c>
      <c r="F63" s="1684"/>
      <c r="G63" s="1682">
        <v>4112</v>
      </c>
      <c r="H63" s="1682">
        <v>2723</v>
      </c>
      <c r="I63" s="1682">
        <v>2621</v>
      </c>
      <c r="J63" s="1682">
        <v>1108</v>
      </c>
      <c r="K63" s="1684">
        <v>766</v>
      </c>
      <c r="L63" s="1684">
        <v>955</v>
      </c>
      <c r="M63" s="1571"/>
      <c r="N63" s="1566"/>
    </row>
    <row r="64" spans="2:14" s="1561" customFormat="1" ht="14.45" customHeight="1">
      <c r="B64" s="1559"/>
      <c r="C64" s="1559"/>
      <c r="D64" s="1684"/>
      <c r="E64" s="1684"/>
      <c r="F64" s="1684"/>
      <c r="G64" s="1684"/>
      <c r="H64" s="1684"/>
      <c r="I64" s="1684"/>
      <c r="J64" s="1684"/>
      <c r="K64" s="1684"/>
      <c r="L64" s="1684"/>
      <c r="M64" s="1571"/>
      <c r="N64" s="1566"/>
    </row>
    <row r="65" spans="2:14" s="1561" customFormat="1" ht="14.45" customHeight="1">
      <c r="B65" s="1557" t="s">
        <v>844</v>
      </c>
      <c r="C65" s="1558"/>
      <c r="D65" s="1683">
        <v>2021</v>
      </c>
      <c r="E65" s="1682">
        <v>11198</v>
      </c>
      <c r="F65" s="1682"/>
      <c r="G65" s="1682">
        <v>1218</v>
      </c>
      <c r="H65" s="1682">
        <v>3776</v>
      </c>
      <c r="I65" s="1682">
        <v>3289</v>
      </c>
      <c r="J65" s="1682">
        <v>1238</v>
      </c>
      <c r="K65" s="1684">
        <v>890</v>
      </c>
      <c r="L65" s="1684">
        <v>787</v>
      </c>
      <c r="M65" s="1571">
        <v>5.01</v>
      </c>
      <c r="N65" s="1566"/>
    </row>
    <row r="66" spans="2:14" s="1538" customFormat="1" ht="14.45" customHeight="1">
      <c r="B66" s="1565"/>
      <c r="C66" s="1559"/>
      <c r="D66" s="1684">
        <v>2022</v>
      </c>
      <c r="E66" s="1682">
        <f>SUM(G66:L66)</f>
        <v>12282</v>
      </c>
      <c r="F66" s="1684"/>
      <c r="G66" s="1682">
        <v>1773</v>
      </c>
      <c r="H66" s="1682">
        <v>3551</v>
      </c>
      <c r="I66" s="1682">
        <v>3721</v>
      </c>
      <c r="J66" s="1682">
        <v>1567</v>
      </c>
      <c r="K66" s="1684">
        <v>962</v>
      </c>
      <c r="L66" s="1684">
        <v>708</v>
      </c>
      <c r="M66" s="1571"/>
      <c r="N66" s="1563"/>
    </row>
    <row r="67" spans="2:14" s="1561" customFormat="1" ht="14.45" customHeight="1">
      <c r="B67" s="1559"/>
      <c r="C67" s="1559"/>
      <c r="D67" s="1684"/>
      <c r="E67" s="1684"/>
      <c r="F67" s="1684"/>
      <c r="G67" s="1684"/>
      <c r="H67" s="1684"/>
      <c r="I67" s="1684"/>
      <c r="J67" s="1684"/>
      <c r="K67" s="1684"/>
      <c r="L67" s="1684"/>
      <c r="M67" s="1571"/>
      <c r="N67" s="1567"/>
    </row>
    <row r="68" spans="2:14" s="1561" customFormat="1" ht="14.45" customHeight="1">
      <c r="B68" s="1557" t="s">
        <v>845</v>
      </c>
      <c r="C68" s="1558"/>
      <c r="D68" s="1683">
        <v>2021</v>
      </c>
      <c r="E68" s="1682">
        <v>4158</v>
      </c>
      <c r="F68" s="1682"/>
      <c r="G68" s="1684">
        <v>746</v>
      </c>
      <c r="H68" s="1684">
        <v>715</v>
      </c>
      <c r="I68" s="1684">
        <v>816</v>
      </c>
      <c r="J68" s="1684">
        <v>507</v>
      </c>
      <c r="K68" s="1684">
        <v>551</v>
      </c>
      <c r="L68" s="1684">
        <v>823</v>
      </c>
      <c r="M68" s="1571">
        <v>5.58</v>
      </c>
      <c r="N68" s="1567"/>
    </row>
    <row r="69" spans="2:14" s="1561" customFormat="1" ht="14.45" customHeight="1">
      <c r="B69" s="1565"/>
      <c r="C69" s="1559"/>
      <c r="D69" s="1684">
        <v>2022</v>
      </c>
      <c r="E69" s="1682">
        <f>SUM(G69:L69)</f>
        <v>4280</v>
      </c>
      <c r="F69" s="1684"/>
      <c r="G69" s="1684">
        <v>906</v>
      </c>
      <c r="H69" s="1684">
        <v>720</v>
      </c>
      <c r="I69" s="1684">
        <v>919</v>
      </c>
      <c r="J69" s="1684">
        <v>538</v>
      </c>
      <c r="K69" s="1684">
        <v>449</v>
      </c>
      <c r="L69" s="1684">
        <v>748</v>
      </c>
      <c r="M69" s="1571"/>
      <c r="N69" s="1567"/>
    </row>
    <row r="70" spans="2:14" s="1538" customFormat="1" ht="14.45" customHeight="1">
      <c r="B70" s="1559"/>
      <c r="C70" s="1559"/>
      <c r="D70" s="1684"/>
      <c r="E70" s="1684"/>
      <c r="F70" s="1684"/>
      <c r="G70" s="1684"/>
      <c r="H70" s="1684"/>
      <c r="I70" s="1684"/>
      <c r="J70" s="1684"/>
      <c r="K70" s="1684"/>
      <c r="L70" s="1684"/>
      <c r="M70" s="1561"/>
      <c r="N70" s="1563"/>
    </row>
    <row r="71" spans="2:14" s="1561" customFormat="1" ht="14.45" customHeight="1">
      <c r="B71" s="1557" t="s">
        <v>846</v>
      </c>
      <c r="C71" s="1558"/>
      <c r="D71" s="1683">
        <v>2021</v>
      </c>
      <c r="E71" s="1682">
        <v>4137</v>
      </c>
      <c r="F71" s="1682"/>
      <c r="G71" s="1682">
        <v>1158</v>
      </c>
      <c r="H71" s="1684">
        <v>892</v>
      </c>
      <c r="I71" s="1684">
        <v>787</v>
      </c>
      <c r="J71" s="1684">
        <v>384</v>
      </c>
      <c r="K71" s="1684">
        <v>372</v>
      </c>
      <c r="L71" s="1684">
        <v>544</v>
      </c>
      <c r="N71" s="1567"/>
    </row>
    <row r="72" spans="2:14" s="1561" customFormat="1" ht="14.45" customHeight="1">
      <c r="B72" s="1565"/>
      <c r="C72" s="1559"/>
      <c r="D72" s="1684">
        <v>2022</v>
      </c>
      <c r="E72" s="1682">
        <f>SUM(G72:L72)</f>
        <v>4261</v>
      </c>
      <c r="F72" s="1684"/>
      <c r="G72" s="1682">
        <v>1430</v>
      </c>
      <c r="H72" s="1684">
        <v>867</v>
      </c>
      <c r="I72" s="1684">
        <v>772</v>
      </c>
      <c r="J72" s="1684">
        <v>354</v>
      </c>
      <c r="K72" s="1684">
        <v>339</v>
      </c>
      <c r="L72" s="1684">
        <v>499</v>
      </c>
      <c r="N72" s="1567"/>
    </row>
    <row r="73" spans="2:14" s="1561" customFormat="1" ht="14.45" customHeight="1">
      <c r="B73" s="1559"/>
      <c r="C73" s="1559"/>
      <c r="D73" s="1684"/>
      <c r="E73" s="1684"/>
      <c r="F73" s="1684"/>
      <c r="G73" s="1684"/>
      <c r="H73" s="1684"/>
      <c r="I73" s="1684"/>
      <c r="J73" s="1684"/>
      <c r="K73" s="1684"/>
      <c r="L73" s="1684"/>
      <c r="M73" s="1538"/>
      <c r="N73" s="1567"/>
    </row>
    <row r="74" spans="2:14" s="1538" customFormat="1" ht="14.45" customHeight="1">
      <c r="B74" s="1557" t="s">
        <v>240</v>
      </c>
      <c r="C74" s="1558"/>
      <c r="D74" s="1683">
        <v>2021</v>
      </c>
      <c r="E74" s="1682">
        <v>49976</v>
      </c>
      <c r="F74" s="1682"/>
      <c r="G74" s="1682">
        <v>11679</v>
      </c>
      <c r="H74" s="1682">
        <v>20633</v>
      </c>
      <c r="I74" s="1682">
        <v>11104</v>
      </c>
      <c r="J74" s="1682">
        <v>2515</v>
      </c>
      <c r="K74" s="1682">
        <v>1685</v>
      </c>
      <c r="L74" s="1682">
        <v>2360</v>
      </c>
      <c r="M74" s="1561"/>
      <c r="N74" s="1563"/>
    </row>
    <row r="75" spans="2:14" s="1561" customFormat="1" ht="14.45" customHeight="1">
      <c r="B75" s="105" t="s">
        <v>241</v>
      </c>
      <c r="C75" s="1559"/>
      <c r="D75" s="1684">
        <v>2022</v>
      </c>
      <c r="E75" s="1682">
        <f>SUM(G75:L75)</f>
        <v>48625</v>
      </c>
      <c r="F75" s="1684"/>
      <c r="G75" s="1682">
        <v>10440</v>
      </c>
      <c r="H75" s="1682">
        <v>20575</v>
      </c>
      <c r="I75" s="1682">
        <v>11785</v>
      </c>
      <c r="J75" s="1682">
        <v>2367</v>
      </c>
      <c r="K75" s="1682">
        <v>1455</v>
      </c>
      <c r="L75" s="1682">
        <v>2003</v>
      </c>
    </row>
    <row r="76" spans="2:14" s="1561" customFormat="1" ht="14.45" customHeight="1">
      <c r="B76" s="1559"/>
      <c r="C76" s="1559"/>
      <c r="D76" s="1684"/>
      <c r="E76" s="1684"/>
      <c r="F76" s="1684"/>
      <c r="G76" s="1684"/>
      <c r="H76" s="1684"/>
      <c r="I76" s="1684"/>
      <c r="J76" s="1684"/>
      <c r="K76" s="1684"/>
      <c r="L76" s="1684"/>
    </row>
    <row r="77" spans="2:14" s="1561" customFormat="1" ht="14.45" customHeight="1">
      <c r="B77" s="1557" t="s">
        <v>242</v>
      </c>
      <c r="C77" s="1558"/>
      <c r="D77" s="1683">
        <v>2021</v>
      </c>
      <c r="E77" s="1682">
        <v>9557</v>
      </c>
      <c r="F77" s="1682"/>
      <c r="G77" s="1682">
        <v>2817</v>
      </c>
      <c r="H77" s="1682">
        <v>3195</v>
      </c>
      <c r="I77" s="1682">
        <v>2078</v>
      </c>
      <c r="J77" s="1684">
        <v>663</v>
      </c>
      <c r="K77" s="1684">
        <v>395</v>
      </c>
      <c r="L77" s="1684">
        <v>409</v>
      </c>
      <c r="M77" s="1538"/>
    </row>
    <row r="78" spans="2:14" s="1538" customFormat="1" ht="14.45" customHeight="1">
      <c r="B78" s="105" t="s">
        <v>243</v>
      </c>
      <c r="C78" s="1559"/>
      <c r="D78" s="1684">
        <v>2022</v>
      </c>
      <c r="E78" s="1682">
        <f>SUM(G78:L78)</f>
        <v>8367</v>
      </c>
      <c r="F78" s="1684"/>
      <c r="G78" s="1682">
        <v>2559</v>
      </c>
      <c r="H78" s="1682">
        <v>2802</v>
      </c>
      <c r="I78" s="1682">
        <v>1812</v>
      </c>
      <c r="J78" s="1684">
        <v>519</v>
      </c>
      <c r="K78" s="1684">
        <v>344</v>
      </c>
      <c r="L78" s="1684">
        <v>331</v>
      </c>
      <c r="M78" s="1561"/>
      <c r="N78" s="1572"/>
    </row>
    <row r="79" spans="2:14" s="1538" customFormat="1" ht="8.1" customHeight="1">
      <c r="B79" s="105"/>
      <c r="C79" s="1559"/>
      <c r="D79" s="1684"/>
      <c r="E79" s="1682"/>
      <c r="F79" s="1684"/>
      <c r="G79" s="1682"/>
      <c r="H79" s="1682"/>
      <c r="I79" s="1682"/>
      <c r="J79" s="1684"/>
      <c r="K79" s="1684"/>
      <c r="L79" s="1684"/>
      <c r="M79" s="1561"/>
      <c r="N79" s="1572"/>
    </row>
    <row r="80" spans="2:14" ht="2.25" customHeight="1" thickBot="1">
      <c r="B80" s="1573"/>
      <c r="C80" s="1573"/>
      <c r="D80" s="1574"/>
      <c r="E80" s="1575"/>
      <c r="F80" s="1575"/>
      <c r="G80" s="1575"/>
      <c r="H80" s="1575"/>
      <c r="I80" s="1575"/>
      <c r="J80" s="1575"/>
      <c r="K80" s="1575"/>
      <c r="L80" s="1575"/>
      <c r="M80" s="1575"/>
    </row>
    <row r="81" spans="1:13" s="1514" customFormat="1" ht="15" customHeight="1">
      <c r="A81" s="1576"/>
      <c r="B81" s="1465"/>
      <c r="D81" s="1577"/>
      <c r="G81" s="1515"/>
      <c r="H81" s="1515"/>
      <c r="M81" s="1447" t="s">
        <v>32</v>
      </c>
    </row>
    <row r="82" spans="1:13" s="1514" customFormat="1" ht="12" customHeight="1">
      <c r="B82" s="1465" t="s">
        <v>1277</v>
      </c>
      <c r="D82" s="1577"/>
      <c r="G82" s="1516"/>
      <c r="H82" s="1516"/>
      <c r="M82" s="1448" t="s">
        <v>33</v>
      </c>
    </row>
    <row r="83" spans="1:13" s="1578" customFormat="1" ht="12" customHeight="1">
      <c r="B83" s="1459" t="s">
        <v>152</v>
      </c>
      <c r="D83" s="1579"/>
      <c r="M83" s="1447"/>
    </row>
    <row r="84" spans="1:13" s="1578" customFormat="1" ht="12" customHeight="1">
      <c r="B84" s="1467" t="s">
        <v>1283</v>
      </c>
      <c r="D84" s="1579"/>
      <c r="M84" s="1466"/>
    </row>
  </sheetData>
  <mergeCells count="6">
    <mergeCell ref="G7:M7"/>
    <mergeCell ref="G8:M8"/>
    <mergeCell ref="H9:I9"/>
    <mergeCell ref="J9:K9"/>
    <mergeCell ref="H10:I10"/>
    <mergeCell ref="J10:K10"/>
  </mergeCells>
  <printOptions horizontalCentered="1"/>
  <pageMargins left="0.19685039370078741" right="0.19685039370078741" top="0.3543307086614173" bottom="0.31496062992125984" header="0.11811023622047244" footer="0.19685039370078741"/>
  <pageSetup paperSize="9" scale="65" orientation="portrait" r:id="rId1"/>
  <headerFooter scaleWithDoc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92D050"/>
  </sheetPr>
  <dimension ref="A1:N90"/>
  <sheetViews>
    <sheetView showGridLines="0" tabSelected="1" view="pageBreakPreview" zoomScaleNormal="100" zoomScaleSheetLayoutView="100" workbookViewId="0">
      <selection activeCell="O48" sqref="O48"/>
    </sheetView>
  </sheetViews>
  <sheetFormatPr defaultColWidth="9.140625" defaultRowHeight="16.5"/>
  <cols>
    <col min="1" max="1" width="1.5703125" style="1524" customWidth="1"/>
    <col min="2" max="2" width="12.140625" style="1524" customWidth="1"/>
    <col min="3" max="3" width="20.85546875" style="1524" customWidth="1"/>
    <col min="4" max="4" width="11.5703125" style="1525" customWidth="1"/>
    <col min="5" max="5" width="10.7109375" style="1524" customWidth="1"/>
    <col min="6" max="6" width="2.5703125" style="1524" customWidth="1"/>
    <col min="7" max="7" width="12.28515625" style="1524" customWidth="1"/>
    <col min="8" max="11" width="10.7109375" style="1524" customWidth="1"/>
    <col min="12" max="12" width="8.85546875" style="1524" customWidth="1"/>
    <col min="13" max="13" width="1.140625" style="1524" customWidth="1"/>
    <col min="14" max="14" width="0.5703125" style="1524" customWidth="1"/>
    <col min="15" max="16384" width="9.140625" style="1524"/>
  </cols>
  <sheetData>
    <row r="1" spans="1:14" ht="15" customHeight="1">
      <c r="G1" s="1526"/>
      <c r="H1" s="1526"/>
      <c r="I1" s="1526"/>
      <c r="J1" s="1526"/>
      <c r="K1" s="1526"/>
      <c r="L1" s="1526"/>
      <c r="M1" s="1526"/>
      <c r="N1" s="1526"/>
    </row>
    <row r="2" spans="1:14" ht="15" customHeight="1">
      <c r="B2" s="1527" t="s">
        <v>1031</v>
      </c>
      <c r="C2" s="1528" t="s">
        <v>1290</v>
      </c>
      <c r="D2" s="1529"/>
      <c r="E2" s="1528"/>
      <c r="F2" s="1528"/>
      <c r="G2" s="1528"/>
      <c r="H2" s="1528"/>
    </row>
    <row r="3" spans="1:14" ht="15" customHeight="1">
      <c r="B3" s="1530" t="s">
        <v>1032</v>
      </c>
      <c r="C3" s="1531" t="s">
        <v>1289</v>
      </c>
      <c r="D3" s="1532"/>
      <c r="E3" s="1531"/>
      <c r="F3" s="1531"/>
      <c r="G3" s="1531"/>
      <c r="H3" s="1531"/>
      <c r="I3" s="1533"/>
      <c r="J3" s="1533"/>
      <c r="K3" s="1533"/>
      <c r="L3" s="1533"/>
      <c r="M3" s="1533"/>
      <c r="N3" s="1533"/>
    </row>
    <row r="4" spans="1:14" ht="15" customHeight="1">
      <c r="B4" s="1530"/>
      <c r="C4" s="1531" t="s">
        <v>1288</v>
      </c>
      <c r="D4" s="1532"/>
      <c r="E4" s="1531"/>
      <c r="F4" s="1531"/>
      <c r="G4" s="1531"/>
      <c r="H4" s="1531"/>
      <c r="I4" s="1533"/>
      <c r="J4" s="1533"/>
      <c r="K4" s="1533"/>
      <c r="L4" s="1533"/>
      <c r="M4" s="1533"/>
      <c r="N4" s="1533"/>
    </row>
    <row r="5" spans="1:14" ht="9.9499999999999993" customHeight="1" thickBot="1">
      <c r="B5" s="1531"/>
      <c r="C5" s="1531"/>
      <c r="D5" s="1532"/>
      <c r="E5" s="1531"/>
      <c r="F5" s="1531"/>
      <c r="G5" s="1531"/>
      <c r="H5" s="1531"/>
      <c r="I5" s="1533"/>
      <c r="J5" s="1533"/>
      <c r="K5" s="1533"/>
      <c r="L5" s="1533"/>
      <c r="M5" s="1533"/>
      <c r="N5" s="1533"/>
    </row>
    <row r="6" spans="1:14" ht="3.75" customHeight="1" thickTop="1">
      <c r="A6" s="1534"/>
      <c r="B6" s="1534"/>
      <c r="C6" s="1534"/>
      <c r="D6" s="1535"/>
      <c r="E6" s="1536"/>
      <c r="F6" s="1536"/>
      <c r="G6" s="1534"/>
      <c r="H6" s="1537"/>
      <c r="I6" s="1537"/>
      <c r="J6" s="1537"/>
      <c r="K6" s="1537"/>
      <c r="L6" s="1537"/>
      <c r="M6" s="1534"/>
    </row>
    <row r="7" spans="1:14" s="1538" customFormat="1" ht="15" customHeight="1">
      <c r="B7" s="1539" t="s">
        <v>169</v>
      </c>
      <c r="D7" s="1540" t="s">
        <v>3</v>
      </c>
      <c r="E7" s="1541" t="s">
        <v>4</v>
      </c>
      <c r="F7" s="1541"/>
      <c r="G7" s="1869" t="s">
        <v>58</v>
      </c>
      <c r="H7" s="1869"/>
      <c r="I7" s="1869"/>
      <c r="J7" s="1869"/>
      <c r="K7" s="1869"/>
      <c r="L7" s="1869"/>
      <c r="M7" s="1869"/>
    </row>
    <row r="8" spans="1:14" s="1538" customFormat="1" ht="15" customHeight="1">
      <c r="B8" s="1542" t="s">
        <v>170</v>
      </c>
      <c r="D8" s="1543" t="s">
        <v>8</v>
      </c>
      <c r="E8" s="1544" t="s">
        <v>9</v>
      </c>
      <c r="F8" s="1541"/>
      <c r="G8" s="1870" t="s">
        <v>60</v>
      </c>
      <c r="H8" s="1870"/>
      <c r="I8" s="1870"/>
      <c r="J8" s="1870"/>
      <c r="K8" s="1870"/>
      <c r="L8" s="1870"/>
      <c r="M8" s="1871"/>
    </row>
    <row r="9" spans="1:14" s="1538" customFormat="1" ht="15" customHeight="1">
      <c r="D9" s="1545"/>
      <c r="F9" s="1544"/>
      <c r="G9" s="1541" t="s">
        <v>171</v>
      </c>
      <c r="H9" s="1872" t="s">
        <v>172</v>
      </c>
      <c r="I9" s="1872"/>
      <c r="J9" s="1872" t="s">
        <v>173</v>
      </c>
      <c r="K9" s="1872"/>
      <c r="L9" s="1541" t="s">
        <v>174</v>
      </c>
      <c r="N9" s="1541"/>
    </row>
    <row r="10" spans="1:14" s="1538" customFormat="1" ht="15" customHeight="1">
      <c r="D10" s="1545"/>
      <c r="F10" s="1544"/>
      <c r="G10" s="1544" t="s">
        <v>175</v>
      </c>
      <c r="H10" s="1873" t="s">
        <v>176</v>
      </c>
      <c r="I10" s="1873"/>
      <c r="J10" s="1873" t="s">
        <v>177</v>
      </c>
      <c r="K10" s="1873"/>
      <c r="L10" s="1544" t="s">
        <v>178</v>
      </c>
      <c r="N10" s="1541"/>
    </row>
    <row r="11" spans="1:14" s="1538" customFormat="1" ht="15" customHeight="1">
      <c r="D11" s="1545"/>
      <c r="F11" s="1544"/>
      <c r="G11" s="1546" t="s">
        <v>179</v>
      </c>
      <c r="H11" s="1546" t="s">
        <v>180</v>
      </c>
      <c r="I11" s="1546" t="s">
        <v>181</v>
      </c>
      <c r="J11" s="1546" t="s">
        <v>94</v>
      </c>
      <c r="K11" s="1546" t="s">
        <v>95</v>
      </c>
      <c r="L11" s="1546" t="s">
        <v>182</v>
      </c>
      <c r="N11" s="1541"/>
    </row>
    <row r="12" spans="1:14" s="1538" customFormat="1" ht="3.75" customHeight="1">
      <c r="A12" s="1549"/>
      <c r="B12" s="1549"/>
      <c r="C12" s="1549"/>
      <c r="D12" s="1550"/>
      <c r="E12" s="1549"/>
      <c r="F12" s="1551"/>
      <c r="G12" s="1551"/>
      <c r="H12" s="1551"/>
      <c r="I12" s="1551"/>
      <c r="J12" s="1551"/>
      <c r="K12" s="1551"/>
      <c r="L12" s="1551"/>
      <c r="M12" s="1549"/>
      <c r="N12" s="1552"/>
    </row>
    <row r="13" spans="1:14" s="1538" customFormat="1" ht="5.25" customHeight="1">
      <c r="B13" s="1553"/>
      <c r="C13" s="1553"/>
      <c r="D13" s="1554"/>
      <c r="E13" s="1553"/>
      <c r="F13" s="1556"/>
      <c r="G13" s="1556"/>
      <c r="H13" s="1556"/>
      <c r="I13" s="1556"/>
      <c r="J13" s="1556"/>
      <c r="K13" s="1556"/>
      <c r="L13" s="1556"/>
      <c r="M13" s="1553"/>
      <c r="N13" s="1552"/>
    </row>
    <row r="14" spans="1:14" s="1538" customFormat="1" ht="14.45" customHeight="1">
      <c r="B14" s="1557" t="s">
        <v>244</v>
      </c>
      <c r="C14" s="1558"/>
      <c r="D14" s="1683">
        <v>2021</v>
      </c>
      <c r="E14" s="1682">
        <v>1462</v>
      </c>
      <c r="F14" s="1682"/>
      <c r="G14" s="1684">
        <v>643</v>
      </c>
      <c r="H14" s="1684">
        <v>414</v>
      </c>
      <c r="I14" s="1684">
        <v>236</v>
      </c>
      <c r="J14" s="1684">
        <v>119</v>
      </c>
      <c r="K14" s="1684">
        <v>36</v>
      </c>
      <c r="L14" s="1684">
        <v>14</v>
      </c>
      <c r="M14" s="1571">
        <v>4.21</v>
      </c>
      <c r="N14" s="1560"/>
    </row>
    <row r="15" spans="1:14" s="1561" customFormat="1" ht="14.45" customHeight="1">
      <c r="B15" s="105" t="s">
        <v>245</v>
      </c>
      <c r="C15" s="1559"/>
      <c r="D15" s="1684">
        <v>2022</v>
      </c>
      <c r="E15" s="1682">
        <f>SUM(G15:L15)</f>
        <v>1286</v>
      </c>
      <c r="F15" s="1684"/>
      <c r="G15" s="1684">
        <v>600</v>
      </c>
      <c r="H15" s="1684">
        <v>349</v>
      </c>
      <c r="I15" s="1684">
        <v>196</v>
      </c>
      <c r="J15" s="1684">
        <v>101</v>
      </c>
      <c r="K15" s="1684">
        <v>28</v>
      </c>
      <c r="L15" s="1684">
        <v>12</v>
      </c>
      <c r="M15" s="1571"/>
      <c r="N15" s="1562"/>
    </row>
    <row r="16" spans="1:14" s="1561" customFormat="1" ht="14.45" customHeight="1">
      <c r="B16" s="1559"/>
      <c r="C16" s="1559"/>
      <c r="D16" s="1684"/>
      <c r="E16" s="1684"/>
      <c r="F16" s="1684"/>
      <c r="G16" s="1684"/>
      <c r="H16" s="1684"/>
      <c r="I16" s="1684"/>
      <c r="J16" s="1684"/>
      <c r="K16" s="1684"/>
      <c r="L16" s="1684"/>
      <c r="M16" s="1571"/>
      <c r="N16" s="1562"/>
    </row>
    <row r="17" spans="2:14" s="1561" customFormat="1" ht="14.45" customHeight="1">
      <c r="B17" s="1557" t="s">
        <v>246</v>
      </c>
      <c r="C17" s="1559"/>
      <c r="D17" s="1683">
        <v>2021</v>
      </c>
      <c r="E17" s="1684">
        <v>367</v>
      </c>
      <c r="F17" s="1684"/>
      <c r="G17" s="1684">
        <v>241</v>
      </c>
      <c r="H17" s="1684">
        <v>60</v>
      </c>
      <c r="I17" s="1684">
        <v>32</v>
      </c>
      <c r="J17" s="1684">
        <v>26</v>
      </c>
      <c r="K17" s="1684">
        <v>4</v>
      </c>
      <c r="L17" s="1684">
        <v>4</v>
      </c>
      <c r="M17" s="1571">
        <v>4.04</v>
      </c>
      <c r="N17" s="1562"/>
    </row>
    <row r="18" spans="2:14" s="1538" customFormat="1" ht="14.45" customHeight="1">
      <c r="B18" s="105" t="s">
        <v>247</v>
      </c>
      <c r="C18" s="1559"/>
      <c r="D18" s="1684">
        <v>2022</v>
      </c>
      <c r="E18" s="1682">
        <f>SUM(G18:L18)</f>
        <v>339</v>
      </c>
      <c r="F18" s="1684"/>
      <c r="G18" s="1684">
        <v>213</v>
      </c>
      <c r="H18" s="1684">
        <v>63</v>
      </c>
      <c r="I18" s="1684">
        <v>30</v>
      </c>
      <c r="J18" s="1684">
        <v>27</v>
      </c>
      <c r="K18" s="1684">
        <v>6</v>
      </c>
      <c r="L18" s="1685" t="s">
        <v>31</v>
      </c>
      <c r="M18" s="1571"/>
      <c r="N18" s="1560"/>
    </row>
    <row r="19" spans="2:14" s="1561" customFormat="1" ht="14.45" customHeight="1">
      <c r="B19" s="1559"/>
      <c r="C19" s="1559"/>
      <c r="D19" s="1684"/>
      <c r="E19" s="1684"/>
      <c r="F19" s="1684"/>
      <c r="G19" s="1684"/>
      <c r="H19" s="1684"/>
      <c r="I19" s="1684"/>
      <c r="J19" s="1684"/>
      <c r="K19" s="1684"/>
      <c r="L19" s="1684"/>
      <c r="M19" s="1571"/>
      <c r="N19" s="1562"/>
    </row>
    <row r="20" spans="2:14" s="1561" customFormat="1" ht="14.45" customHeight="1">
      <c r="B20" s="1557" t="s">
        <v>1099</v>
      </c>
      <c r="C20" s="1559"/>
      <c r="D20" s="1683">
        <v>2021</v>
      </c>
      <c r="E20" s="1684">
        <v>13</v>
      </c>
      <c r="F20" s="1684"/>
      <c r="G20" s="1684">
        <v>3</v>
      </c>
      <c r="H20" s="1684">
        <v>6</v>
      </c>
      <c r="I20" s="1684">
        <v>2</v>
      </c>
      <c r="J20" s="1684">
        <v>2</v>
      </c>
      <c r="K20" s="1685" t="s">
        <v>31</v>
      </c>
      <c r="L20" s="1685" t="s">
        <v>31</v>
      </c>
      <c r="M20" s="1571">
        <v>4.4000000000000004</v>
      </c>
      <c r="N20" s="1562"/>
    </row>
    <row r="21" spans="2:14" s="1561" customFormat="1" ht="14.45" customHeight="1">
      <c r="B21" s="105" t="s">
        <v>1100</v>
      </c>
      <c r="C21" s="1559"/>
      <c r="D21" s="1684">
        <v>2022</v>
      </c>
      <c r="E21" s="1682">
        <f>SUM(G21:L21)</f>
        <v>18</v>
      </c>
      <c r="F21" s="1684"/>
      <c r="G21" s="1684">
        <v>4</v>
      </c>
      <c r="H21" s="1684">
        <v>5</v>
      </c>
      <c r="I21" s="1684">
        <v>6</v>
      </c>
      <c r="J21" s="1684">
        <v>1</v>
      </c>
      <c r="K21" s="1684">
        <v>2</v>
      </c>
      <c r="L21" s="1684"/>
      <c r="M21" s="1571"/>
      <c r="N21" s="1562"/>
    </row>
    <row r="22" spans="2:14" s="1538" customFormat="1" ht="14.45" customHeight="1">
      <c r="B22" s="1559"/>
      <c r="C22" s="1559"/>
      <c r="D22" s="1684"/>
      <c r="E22" s="1684"/>
      <c r="F22" s="1684"/>
      <c r="G22" s="1684"/>
      <c r="H22" s="1684"/>
      <c r="I22" s="1684"/>
      <c r="J22" s="1684"/>
      <c r="K22" s="1684"/>
      <c r="L22" s="1684"/>
      <c r="M22" s="1571"/>
      <c r="N22" s="1563"/>
    </row>
    <row r="23" spans="2:14" s="1561" customFormat="1" ht="14.45" customHeight="1">
      <c r="B23" s="1557" t="s">
        <v>248</v>
      </c>
      <c r="C23" s="1559"/>
      <c r="D23" s="1683">
        <v>2021</v>
      </c>
      <c r="E23" s="1684">
        <v>470</v>
      </c>
      <c r="F23" s="1684"/>
      <c r="G23" s="1684">
        <v>73</v>
      </c>
      <c r="H23" s="1684">
        <v>288</v>
      </c>
      <c r="I23" s="1684">
        <v>107</v>
      </c>
      <c r="J23" s="1684">
        <v>2</v>
      </c>
      <c r="K23" s="1685" t="s">
        <v>31</v>
      </c>
      <c r="L23" s="1685" t="s">
        <v>31</v>
      </c>
      <c r="M23" s="1571">
        <v>5.08</v>
      </c>
      <c r="N23" s="1562"/>
    </row>
    <row r="24" spans="2:14" s="1561" customFormat="1" ht="14.45" customHeight="1">
      <c r="B24" s="105" t="s">
        <v>249</v>
      </c>
      <c r="C24" s="1559"/>
      <c r="D24" s="1684">
        <v>2022</v>
      </c>
      <c r="E24" s="1682">
        <f>SUM(G24:L24)</f>
        <v>453</v>
      </c>
      <c r="F24" s="1684"/>
      <c r="G24" s="1684">
        <v>88</v>
      </c>
      <c r="H24" s="1684">
        <v>293</v>
      </c>
      <c r="I24" s="1684">
        <v>70</v>
      </c>
      <c r="J24" s="1684" t="s">
        <v>31</v>
      </c>
      <c r="K24" s="1684" t="s">
        <v>31</v>
      </c>
      <c r="L24" s="1684">
        <v>2</v>
      </c>
      <c r="M24" s="1571"/>
      <c r="N24" s="1562"/>
    </row>
    <row r="25" spans="2:14" s="1561" customFormat="1" ht="14.45" customHeight="1">
      <c r="B25" s="1559"/>
      <c r="C25" s="1559"/>
      <c r="D25" s="1684"/>
      <c r="E25" s="1684"/>
      <c r="F25" s="1684"/>
      <c r="G25" s="1684"/>
      <c r="H25" s="1684"/>
      <c r="I25" s="1684"/>
      <c r="J25" s="1684"/>
      <c r="K25" s="1684"/>
      <c r="L25" s="1684"/>
      <c r="M25" s="1571"/>
      <c r="N25" s="1562"/>
    </row>
    <row r="26" spans="2:14" s="1538" customFormat="1" ht="14.45" customHeight="1">
      <c r="B26" s="1557" t="s">
        <v>250</v>
      </c>
      <c r="C26" s="1559"/>
      <c r="D26" s="1683">
        <v>2021</v>
      </c>
      <c r="E26" s="1684">
        <v>258</v>
      </c>
      <c r="F26" s="1684"/>
      <c r="G26" s="1684">
        <v>112</v>
      </c>
      <c r="H26" s="1684">
        <v>121</v>
      </c>
      <c r="I26" s="1684">
        <v>21</v>
      </c>
      <c r="J26" s="1684">
        <v>1</v>
      </c>
      <c r="K26" s="1685" t="s">
        <v>31</v>
      </c>
      <c r="L26" s="1684">
        <v>3</v>
      </c>
      <c r="M26" s="1571">
        <v>4.55</v>
      </c>
      <c r="N26" s="1564"/>
    </row>
    <row r="27" spans="2:14" s="1561" customFormat="1" ht="14.45" customHeight="1">
      <c r="B27" s="105" t="s">
        <v>251</v>
      </c>
      <c r="C27" s="1559"/>
      <c r="D27" s="1684">
        <v>2022</v>
      </c>
      <c r="E27" s="1682">
        <f>SUM(G27:L27)</f>
        <v>239</v>
      </c>
      <c r="F27" s="1684"/>
      <c r="G27" s="1684">
        <v>103</v>
      </c>
      <c r="H27" s="1684">
        <v>98</v>
      </c>
      <c r="I27" s="1684">
        <v>38</v>
      </c>
      <c r="J27" s="1684"/>
      <c r="K27" s="1684"/>
      <c r="L27" s="1684"/>
      <c r="M27" s="1571"/>
      <c r="N27" s="1566"/>
    </row>
    <row r="28" spans="2:14" s="1561" customFormat="1" ht="14.45" customHeight="1">
      <c r="B28" s="1559"/>
      <c r="C28" s="1559"/>
      <c r="D28" s="1684"/>
      <c r="E28" s="1684"/>
      <c r="F28" s="1684"/>
      <c r="G28" s="1684"/>
      <c r="H28" s="1684"/>
      <c r="I28" s="1684"/>
      <c r="J28" s="1684"/>
      <c r="K28" s="1684"/>
      <c r="L28" s="1684"/>
      <c r="M28" s="1571"/>
      <c r="N28" s="1566"/>
    </row>
    <row r="29" spans="2:14" s="1561" customFormat="1" ht="14.45" customHeight="1">
      <c r="B29" s="1557" t="s">
        <v>252</v>
      </c>
      <c r="C29" s="1559"/>
      <c r="D29" s="1683">
        <v>2021</v>
      </c>
      <c r="E29" s="1684">
        <v>102</v>
      </c>
      <c r="F29" s="1684"/>
      <c r="G29" s="1684">
        <v>23</v>
      </c>
      <c r="H29" s="1684">
        <v>39</v>
      </c>
      <c r="I29" s="1684">
        <v>20</v>
      </c>
      <c r="J29" s="1684">
        <v>19</v>
      </c>
      <c r="K29" s="1684">
        <v>1</v>
      </c>
      <c r="L29" s="1685" t="s">
        <v>31</v>
      </c>
      <c r="M29" s="1571">
        <v>5.66</v>
      </c>
      <c r="N29" s="1566"/>
    </row>
    <row r="30" spans="2:14" s="1538" customFormat="1" ht="14.45" customHeight="1">
      <c r="B30" s="105" t="s">
        <v>253</v>
      </c>
      <c r="C30" s="1559"/>
      <c r="D30" s="1684">
        <v>2022</v>
      </c>
      <c r="E30" s="1682">
        <f>SUM(G30:L30)</f>
        <v>95</v>
      </c>
      <c r="F30" s="1684"/>
      <c r="G30" s="1684">
        <v>49</v>
      </c>
      <c r="H30" s="1684">
        <v>21</v>
      </c>
      <c r="I30" s="1684">
        <v>20</v>
      </c>
      <c r="J30" s="1684">
        <v>5</v>
      </c>
      <c r="K30" s="1684" t="s">
        <v>31</v>
      </c>
      <c r="L30" s="1684" t="s">
        <v>31</v>
      </c>
      <c r="M30" s="1571"/>
      <c r="N30" s="1563"/>
    </row>
    <row r="31" spans="2:14" s="1561" customFormat="1" ht="14.45" customHeight="1">
      <c r="B31" s="1559"/>
      <c r="C31" s="1559"/>
      <c r="D31" s="1684"/>
      <c r="E31" s="1684"/>
      <c r="F31" s="1684"/>
      <c r="G31" s="1684"/>
      <c r="H31" s="1684"/>
      <c r="I31" s="1684"/>
      <c r="J31" s="1684"/>
      <c r="K31" s="1684"/>
      <c r="L31" s="1684"/>
      <c r="M31" s="1571"/>
      <c r="N31" s="1567"/>
    </row>
    <row r="32" spans="2:14" s="1561" customFormat="1" ht="14.45" customHeight="1">
      <c r="B32" s="1557" t="s">
        <v>254</v>
      </c>
      <c r="C32" s="1559"/>
      <c r="D32" s="1683">
        <v>2021</v>
      </c>
      <c r="E32" s="1684">
        <v>348</v>
      </c>
      <c r="F32" s="1684"/>
      <c r="G32" s="1684">
        <v>80</v>
      </c>
      <c r="H32" s="1684">
        <v>178</v>
      </c>
      <c r="I32" s="1684">
        <v>78</v>
      </c>
      <c r="J32" s="1684">
        <v>11</v>
      </c>
      <c r="K32" s="1684">
        <v>1</v>
      </c>
      <c r="L32" s="1685" t="s">
        <v>31</v>
      </c>
      <c r="M32" s="1571">
        <v>4.59</v>
      </c>
      <c r="N32" s="1567"/>
    </row>
    <row r="33" spans="2:14" s="1561" customFormat="1" ht="14.45" customHeight="1">
      <c r="B33" s="105" t="s">
        <v>255</v>
      </c>
      <c r="C33" s="1559"/>
      <c r="D33" s="1684">
        <v>2022</v>
      </c>
      <c r="E33" s="1682">
        <f>SUM(G33:L33)</f>
        <v>335</v>
      </c>
      <c r="F33" s="1684"/>
      <c r="G33" s="1684">
        <v>79</v>
      </c>
      <c r="H33" s="1684">
        <v>166</v>
      </c>
      <c r="I33" s="1684">
        <v>82</v>
      </c>
      <c r="J33" s="1684">
        <v>8</v>
      </c>
      <c r="K33" s="1684" t="s">
        <v>31</v>
      </c>
      <c r="L33" s="1684" t="s">
        <v>31</v>
      </c>
      <c r="M33" s="1571"/>
      <c r="N33" s="1567"/>
    </row>
    <row r="34" spans="2:14" s="1538" customFormat="1" ht="14.45" customHeight="1">
      <c r="B34" s="1559"/>
      <c r="C34" s="1559"/>
      <c r="D34" s="1684"/>
      <c r="E34" s="1684"/>
      <c r="F34" s="1684"/>
      <c r="G34" s="1684"/>
      <c r="H34" s="1684"/>
      <c r="I34" s="1684"/>
      <c r="J34" s="1684"/>
      <c r="K34" s="1684"/>
      <c r="L34" s="1684"/>
      <c r="M34" s="1571"/>
      <c r="N34" s="1568"/>
    </row>
    <row r="35" spans="2:14" s="1561" customFormat="1" ht="14.45" customHeight="1">
      <c r="B35" s="1557" t="s">
        <v>256</v>
      </c>
      <c r="C35" s="1559"/>
      <c r="D35" s="1683">
        <v>2021</v>
      </c>
      <c r="E35" s="1684">
        <v>197</v>
      </c>
      <c r="F35" s="1684"/>
      <c r="G35" s="1684">
        <v>27</v>
      </c>
      <c r="H35" s="1684">
        <v>104</v>
      </c>
      <c r="I35" s="1684">
        <v>66</v>
      </c>
      <c r="J35" s="1685" t="s">
        <v>31</v>
      </c>
      <c r="K35" s="1685" t="s">
        <v>31</v>
      </c>
      <c r="L35" s="1685" t="s">
        <v>31</v>
      </c>
      <c r="M35" s="1571">
        <v>4.49</v>
      </c>
      <c r="N35" s="1569"/>
    </row>
    <row r="36" spans="2:14" s="1561" customFormat="1" ht="14.45" customHeight="1">
      <c r="B36" s="105" t="s">
        <v>257</v>
      </c>
      <c r="C36" s="1559"/>
      <c r="D36" s="1684">
        <v>2022</v>
      </c>
      <c r="E36" s="1682">
        <f>SUM(G36:L36)</f>
        <v>169</v>
      </c>
      <c r="F36" s="1684"/>
      <c r="G36" s="1684">
        <v>22</v>
      </c>
      <c r="H36" s="1684">
        <v>68</v>
      </c>
      <c r="I36" s="1684">
        <v>78</v>
      </c>
      <c r="J36" s="1684">
        <v>1</v>
      </c>
      <c r="K36" s="1684" t="s">
        <v>31</v>
      </c>
      <c r="L36" s="1684" t="s">
        <v>31</v>
      </c>
      <c r="M36" s="1571"/>
      <c r="N36" s="1569"/>
    </row>
    <row r="37" spans="2:14" s="1561" customFormat="1" ht="14.45" customHeight="1">
      <c r="B37" s="1559"/>
      <c r="C37" s="1559"/>
      <c r="D37" s="1684"/>
      <c r="E37" s="1684"/>
      <c r="F37" s="1684"/>
      <c r="G37" s="1684"/>
      <c r="H37" s="1684"/>
      <c r="I37" s="1684"/>
      <c r="J37" s="1684"/>
      <c r="K37" s="1684"/>
      <c r="L37" s="1684"/>
      <c r="M37" s="1571"/>
      <c r="N37" s="1569"/>
    </row>
    <row r="38" spans="2:14" s="1538" customFormat="1" ht="14.45" customHeight="1">
      <c r="B38" s="1557" t="s">
        <v>258</v>
      </c>
      <c r="C38" s="1559"/>
      <c r="D38" s="1683">
        <v>2021</v>
      </c>
      <c r="E38" s="1684">
        <v>228</v>
      </c>
      <c r="F38" s="1684"/>
      <c r="G38" s="1684">
        <v>34</v>
      </c>
      <c r="H38" s="1684">
        <v>105</v>
      </c>
      <c r="I38" s="1684">
        <v>87</v>
      </c>
      <c r="J38" s="1684">
        <v>2</v>
      </c>
      <c r="K38" s="1685" t="s">
        <v>31</v>
      </c>
      <c r="L38" s="1685" t="s">
        <v>31</v>
      </c>
      <c r="M38" s="1571">
        <v>3.39</v>
      </c>
      <c r="N38" s="1568"/>
    </row>
    <row r="39" spans="2:14" s="1561" customFormat="1" ht="14.45" customHeight="1">
      <c r="B39" s="105" t="s">
        <v>259</v>
      </c>
      <c r="C39" s="1559"/>
      <c r="D39" s="1684">
        <v>2022</v>
      </c>
      <c r="E39" s="1682">
        <f>SUM(G39:L39)</f>
        <v>210</v>
      </c>
      <c r="F39" s="1684"/>
      <c r="G39" s="1684">
        <v>47</v>
      </c>
      <c r="H39" s="1684">
        <v>95</v>
      </c>
      <c r="I39" s="1684">
        <v>60</v>
      </c>
      <c r="J39" s="1684">
        <v>5</v>
      </c>
      <c r="K39" s="1684">
        <v>2</v>
      </c>
      <c r="L39" s="1684">
        <v>1</v>
      </c>
      <c r="M39" s="1571"/>
      <c r="N39" s="1569"/>
    </row>
    <row r="40" spans="2:14" s="1561" customFormat="1" ht="14.45" customHeight="1">
      <c r="B40" s="1559"/>
      <c r="C40" s="1559"/>
      <c r="D40" s="1684"/>
      <c r="E40" s="1684"/>
      <c r="F40" s="1684"/>
      <c r="G40" s="1684"/>
      <c r="H40" s="1684"/>
      <c r="I40" s="1684"/>
      <c r="J40" s="1684"/>
      <c r="K40" s="1684"/>
      <c r="L40" s="1684"/>
      <c r="M40" s="1571"/>
      <c r="N40" s="1569"/>
    </row>
    <row r="41" spans="2:14" s="1561" customFormat="1" ht="14.45" customHeight="1">
      <c r="B41" s="103" t="s">
        <v>894</v>
      </c>
      <c r="C41" s="103"/>
      <c r="D41" s="1683">
        <v>2021</v>
      </c>
      <c r="E41" s="1684">
        <v>178</v>
      </c>
      <c r="F41" s="1684"/>
      <c r="G41" s="1684">
        <v>15</v>
      </c>
      <c r="H41" s="1684">
        <v>102</v>
      </c>
      <c r="I41" s="1684">
        <v>61</v>
      </c>
      <c r="J41" s="1685" t="s">
        <v>31</v>
      </c>
      <c r="K41" s="1685" t="s">
        <v>31</v>
      </c>
      <c r="L41" s="1685" t="s">
        <v>31</v>
      </c>
      <c r="M41" s="1571">
        <v>4.2300000000000004</v>
      </c>
      <c r="N41" s="1569"/>
    </row>
    <row r="42" spans="2:14" s="1561" customFormat="1" ht="14.45" customHeight="1">
      <c r="B42" s="1404" t="s">
        <v>260</v>
      </c>
      <c r="C42" s="1405"/>
      <c r="D42" s="1684">
        <v>2022</v>
      </c>
      <c r="E42" s="1682">
        <f>SUM(G42:L42)</f>
        <v>145</v>
      </c>
      <c r="F42" s="1684"/>
      <c r="G42" s="1684">
        <v>37</v>
      </c>
      <c r="H42" s="1684">
        <v>82</v>
      </c>
      <c r="I42" s="1684">
        <v>26</v>
      </c>
      <c r="J42" s="1684" t="s">
        <v>31</v>
      </c>
      <c r="K42" s="1684" t="s">
        <v>31</v>
      </c>
      <c r="L42" s="1684" t="s">
        <v>31</v>
      </c>
      <c r="M42" s="1571"/>
      <c r="N42" s="1569"/>
    </row>
    <row r="43" spans="2:14" s="1561" customFormat="1" ht="14.45" customHeight="1">
      <c r="B43" s="1874" t="s">
        <v>261</v>
      </c>
      <c r="C43" s="1874"/>
      <c r="D43" s="1684"/>
      <c r="E43" s="1684"/>
      <c r="F43" s="1684"/>
      <c r="G43" s="1684"/>
      <c r="H43" s="1684"/>
      <c r="I43" s="1684"/>
      <c r="J43" s="1684"/>
      <c r="K43" s="1684"/>
      <c r="L43" s="1684"/>
      <c r="M43" s="1571"/>
      <c r="N43" s="1569"/>
    </row>
    <row r="44" spans="2:14" s="1538" customFormat="1" ht="14.45" customHeight="1">
      <c r="B44" s="105" t="s">
        <v>262</v>
      </c>
      <c r="C44" s="1406"/>
      <c r="N44" s="1568"/>
    </row>
    <row r="45" spans="2:14" s="1561" customFormat="1" ht="14.45" customHeight="1">
      <c r="B45" s="1559"/>
      <c r="C45" s="1559"/>
      <c r="N45" s="1569"/>
    </row>
    <row r="46" spans="2:14" s="1561" customFormat="1" ht="14.45" customHeight="1">
      <c r="B46" s="1404" t="s">
        <v>1101</v>
      </c>
      <c r="C46" s="1559"/>
      <c r="D46" s="1683">
        <v>2021</v>
      </c>
      <c r="E46" s="1684">
        <v>806</v>
      </c>
      <c r="F46" s="1684"/>
      <c r="G46" s="1684">
        <v>265</v>
      </c>
      <c r="H46" s="1684">
        <v>375</v>
      </c>
      <c r="I46" s="1684">
        <v>146</v>
      </c>
      <c r="J46" s="1684">
        <v>16</v>
      </c>
      <c r="K46" s="1684">
        <v>2</v>
      </c>
      <c r="L46" s="1684">
        <v>2</v>
      </c>
      <c r="M46" s="1571"/>
      <c r="N46" s="1569"/>
    </row>
    <row r="47" spans="2:14" s="1561" customFormat="1" ht="14.45" customHeight="1">
      <c r="B47" s="1404" t="s">
        <v>1102</v>
      </c>
      <c r="C47" s="1559"/>
      <c r="D47" s="1684">
        <v>2022</v>
      </c>
      <c r="E47" s="1682">
        <f>SUM(G47:L47)</f>
        <v>804</v>
      </c>
      <c r="F47" s="1684"/>
      <c r="G47" s="1684">
        <v>161</v>
      </c>
      <c r="H47" s="1684">
        <v>434</v>
      </c>
      <c r="I47" s="1684">
        <v>203</v>
      </c>
      <c r="J47" s="1684">
        <v>6</v>
      </c>
      <c r="K47" s="1684" t="s">
        <v>31</v>
      </c>
      <c r="L47" s="1684" t="s">
        <v>31</v>
      </c>
      <c r="M47" s="1571"/>
      <c r="N47" s="1569"/>
    </row>
    <row r="48" spans="2:14" s="1561" customFormat="1" ht="14.45" customHeight="1">
      <c r="B48" s="105" t="s">
        <v>1103</v>
      </c>
      <c r="C48" s="1559"/>
      <c r="D48" s="1684"/>
      <c r="E48" s="1684"/>
      <c r="F48" s="1684"/>
      <c r="G48" s="1684"/>
      <c r="H48" s="1684"/>
      <c r="I48" s="1684"/>
      <c r="J48" s="1684"/>
      <c r="K48" s="1684"/>
      <c r="L48" s="1684"/>
      <c r="M48" s="1571">
        <v>1.71</v>
      </c>
      <c r="N48" s="1569"/>
    </row>
    <row r="49" spans="2:14" s="1561" customFormat="1" ht="14.45" customHeight="1">
      <c r="B49" s="105" t="s">
        <v>1104</v>
      </c>
      <c r="C49" s="1559"/>
      <c r="M49" s="1571"/>
      <c r="N49" s="1569"/>
    </row>
    <row r="50" spans="2:14" s="1538" customFormat="1" ht="14.45" customHeight="1">
      <c r="B50" s="1559"/>
      <c r="C50" s="1559"/>
      <c r="M50" s="1571"/>
      <c r="N50" s="1568"/>
    </row>
    <row r="51" spans="2:14" s="1561" customFormat="1" ht="14.45" customHeight="1">
      <c r="B51" s="1557" t="s">
        <v>1105</v>
      </c>
      <c r="C51" s="1559"/>
      <c r="D51" s="1683">
        <v>2021</v>
      </c>
      <c r="E51" s="1684">
        <v>282</v>
      </c>
      <c r="F51" s="1684"/>
      <c r="G51" s="1684">
        <v>194</v>
      </c>
      <c r="H51" s="1684">
        <v>80</v>
      </c>
      <c r="I51" s="1684">
        <v>6</v>
      </c>
      <c r="J51" s="1684">
        <v>2</v>
      </c>
      <c r="K51" s="1685" t="s">
        <v>31</v>
      </c>
      <c r="L51" s="1685" t="s">
        <v>31</v>
      </c>
      <c r="M51" s="1571"/>
      <c r="N51" s="1569"/>
    </row>
    <row r="52" spans="2:14" s="1561" customFormat="1" ht="14.45" customHeight="1">
      <c r="B52" s="105" t="s">
        <v>1106</v>
      </c>
      <c r="C52" s="1559"/>
      <c r="D52" s="1684">
        <v>2022</v>
      </c>
      <c r="E52" s="1682">
        <f>SUM(G52:L52)</f>
        <v>280</v>
      </c>
      <c r="F52" s="1684"/>
      <c r="G52" s="1684">
        <v>236</v>
      </c>
      <c r="H52" s="1684">
        <v>42</v>
      </c>
      <c r="I52" s="1684">
        <v>1</v>
      </c>
      <c r="J52" s="1684" t="s">
        <v>31</v>
      </c>
      <c r="K52" s="1684">
        <v>1</v>
      </c>
      <c r="L52" s="1684" t="s">
        <v>31</v>
      </c>
      <c r="M52" s="1571"/>
      <c r="N52" s="1569"/>
    </row>
    <row r="53" spans="2:14" s="1561" customFormat="1" ht="14.45" customHeight="1">
      <c r="B53" s="1559"/>
      <c r="C53" s="1559"/>
      <c r="D53" s="1684"/>
      <c r="E53" s="1684"/>
      <c r="F53" s="1684"/>
      <c r="G53" s="1684"/>
      <c r="H53" s="1684"/>
      <c r="I53" s="1684"/>
      <c r="J53" s="1684"/>
      <c r="K53" s="1684"/>
      <c r="L53" s="1684"/>
      <c r="M53" s="1571">
        <v>2.98</v>
      </c>
      <c r="N53" s="1569"/>
    </row>
    <row r="54" spans="2:14" s="1538" customFormat="1" ht="14.45" customHeight="1">
      <c r="B54" s="1557" t="s">
        <v>263</v>
      </c>
      <c r="C54" s="1559"/>
      <c r="D54" s="1683">
        <v>2021</v>
      </c>
      <c r="E54" s="1684">
        <v>418</v>
      </c>
      <c r="F54" s="1684"/>
      <c r="G54" s="1684">
        <v>112</v>
      </c>
      <c r="H54" s="1684">
        <v>203</v>
      </c>
      <c r="I54" s="1684">
        <v>101</v>
      </c>
      <c r="J54" s="1684">
        <v>2</v>
      </c>
      <c r="K54" s="1685" t="s">
        <v>31</v>
      </c>
      <c r="L54" s="1685" t="s">
        <v>31</v>
      </c>
      <c r="M54" s="1571"/>
      <c r="N54" s="1568"/>
    </row>
    <row r="55" spans="2:14" s="1561" customFormat="1" ht="14.45" customHeight="1">
      <c r="B55" s="105" t="s">
        <v>264</v>
      </c>
      <c r="C55" s="1559"/>
      <c r="D55" s="1684">
        <v>2022</v>
      </c>
      <c r="E55" s="1682">
        <f>SUM(G55:L55)</f>
        <v>370</v>
      </c>
      <c r="F55" s="1684"/>
      <c r="G55" s="1684">
        <v>83</v>
      </c>
      <c r="H55" s="1684">
        <v>218</v>
      </c>
      <c r="I55" s="1684">
        <v>69</v>
      </c>
      <c r="J55" s="1684" t="s">
        <v>31</v>
      </c>
      <c r="K55" s="1684" t="s">
        <v>31</v>
      </c>
      <c r="L55" s="1684" t="s">
        <v>31</v>
      </c>
      <c r="M55" s="1571"/>
      <c r="N55" s="1569"/>
    </row>
    <row r="56" spans="2:14" s="1561" customFormat="1" ht="14.45" customHeight="1">
      <c r="B56" s="1559"/>
      <c r="C56" s="1559"/>
      <c r="D56" s="1684"/>
      <c r="E56" s="1684"/>
      <c r="F56" s="1684"/>
      <c r="G56" s="1684"/>
      <c r="H56" s="1684"/>
      <c r="I56" s="1684"/>
      <c r="J56" s="1684"/>
      <c r="K56" s="1684"/>
      <c r="L56" s="1684"/>
      <c r="M56" s="1571">
        <v>3.49</v>
      </c>
      <c r="N56" s="1569"/>
    </row>
    <row r="57" spans="2:14" s="1561" customFormat="1" ht="14.45" customHeight="1">
      <c r="B57" s="1557" t="s">
        <v>265</v>
      </c>
      <c r="C57" s="1559"/>
      <c r="D57" s="1683">
        <v>2021</v>
      </c>
      <c r="E57" s="1684">
        <v>696</v>
      </c>
      <c r="F57" s="1684"/>
      <c r="G57" s="1684">
        <v>235</v>
      </c>
      <c r="H57" s="1684">
        <v>396</v>
      </c>
      <c r="I57" s="1684">
        <v>60</v>
      </c>
      <c r="J57" s="1684">
        <v>3</v>
      </c>
      <c r="K57" s="1685" t="s">
        <v>31</v>
      </c>
      <c r="L57" s="1684">
        <v>2</v>
      </c>
      <c r="M57" s="1571"/>
      <c r="N57" s="1569"/>
    </row>
    <row r="58" spans="2:14" s="1538" customFormat="1" ht="14.45" customHeight="1">
      <c r="B58" s="105" t="s">
        <v>266</v>
      </c>
      <c r="C58" s="1559"/>
      <c r="D58" s="1684">
        <v>2022</v>
      </c>
      <c r="E58" s="1682">
        <f>SUM(G58:L58)</f>
        <v>673</v>
      </c>
      <c r="F58" s="1684"/>
      <c r="G58" s="1684">
        <v>258</v>
      </c>
      <c r="H58" s="1684">
        <v>356</v>
      </c>
      <c r="I58" s="1684">
        <v>59</v>
      </c>
      <c r="J58" s="1684" t="s">
        <v>31</v>
      </c>
      <c r="K58" s="1684" t="s">
        <v>31</v>
      </c>
      <c r="L58" s="1684" t="s">
        <v>31</v>
      </c>
      <c r="M58" s="1571"/>
      <c r="N58" s="1568"/>
    </row>
    <row r="59" spans="2:14" s="1561" customFormat="1" ht="14.45" customHeight="1">
      <c r="B59" s="1559"/>
      <c r="C59" s="1559"/>
      <c r="D59" s="1684"/>
      <c r="E59" s="1684"/>
      <c r="F59" s="1684"/>
      <c r="G59" s="1684"/>
      <c r="H59" s="1684"/>
      <c r="I59" s="1684"/>
      <c r="J59" s="1684"/>
      <c r="K59" s="1684"/>
      <c r="L59" s="1684"/>
      <c r="M59" s="1571">
        <v>1.26</v>
      </c>
      <c r="N59" s="1569"/>
    </row>
    <row r="60" spans="2:14" s="1561" customFormat="1" ht="14.45" customHeight="1">
      <c r="B60" s="1557" t="s">
        <v>267</v>
      </c>
      <c r="C60" s="1558"/>
      <c r="D60" s="1683">
        <v>2021</v>
      </c>
      <c r="E60" s="1682">
        <v>1022</v>
      </c>
      <c r="F60" s="1682"/>
      <c r="G60" s="1684">
        <v>406</v>
      </c>
      <c r="H60" s="1684">
        <v>535</v>
      </c>
      <c r="I60" s="1684">
        <v>80</v>
      </c>
      <c r="J60" s="1684">
        <v>1</v>
      </c>
      <c r="K60" s="1685" t="s">
        <v>31</v>
      </c>
      <c r="L60" s="1685" t="s">
        <v>31</v>
      </c>
      <c r="M60" s="1571"/>
      <c r="N60" s="1569"/>
    </row>
    <row r="61" spans="2:14" s="1561" customFormat="1" ht="14.45" customHeight="1">
      <c r="B61" s="105" t="s">
        <v>268</v>
      </c>
      <c r="C61" s="1559"/>
      <c r="D61" s="1684">
        <v>2022</v>
      </c>
      <c r="E61" s="1682">
        <f>SUM(G61:L61)</f>
        <v>974</v>
      </c>
      <c r="F61" s="1684"/>
      <c r="G61" s="1684">
        <v>526</v>
      </c>
      <c r="H61" s="1684">
        <v>406</v>
      </c>
      <c r="I61" s="1684">
        <v>42</v>
      </c>
      <c r="J61" s="1684" t="s">
        <v>31</v>
      </c>
      <c r="K61" s="1684" t="s">
        <v>31</v>
      </c>
      <c r="L61" s="1684" t="s">
        <v>31</v>
      </c>
      <c r="M61" s="1571"/>
      <c r="N61" s="1569"/>
    </row>
    <row r="62" spans="2:14" s="1538" customFormat="1" ht="14.45" customHeight="1">
      <c r="B62" s="1559"/>
      <c r="C62" s="1559"/>
      <c r="D62" s="1684"/>
      <c r="E62" s="1684"/>
      <c r="F62" s="1684"/>
      <c r="G62" s="1684"/>
      <c r="H62" s="1684"/>
      <c r="I62" s="1684"/>
      <c r="J62" s="1684"/>
      <c r="K62" s="1684"/>
      <c r="L62" s="1684"/>
      <c r="M62" s="1571">
        <v>1.7</v>
      </c>
      <c r="N62" s="1568"/>
    </row>
    <row r="63" spans="2:14" s="1561" customFormat="1" ht="14.45" customHeight="1">
      <c r="B63" s="1557" t="s">
        <v>1107</v>
      </c>
      <c r="C63" s="1559"/>
      <c r="D63" s="1683">
        <v>2021</v>
      </c>
      <c r="E63" s="1684">
        <v>175</v>
      </c>
      <c r="F63" s="1684"/>
      <c r="G63" s="1684">
        <v>43</v>
      </c>
      <c r="H63" s="1684">
        <v>107</v>
      </c>
      <c r="I63" s="1684">
        <v>25</v>
      </c>
      <c r="J63" s="1685" t="s">
        <v>31</v>
      </c>
      <c r="K63" s="1685" t="s">
        <v>31</v>
      </c>
      <c r="L63" s="1685" t="s">
        <v>31</v>
      </c>
      <c r="M63" s="1571"/>
      <c r="N63" s="1569"/>
    </row>
    <row r="64" spans="2:14" s="1561" customFormat="1" ht="14.45" customHeight="1">
      <c r="B64" s="1557" t="s">
        <v>1108</v>
      </c>
      <c r="C64" s="1559"/>
      <c r="D64" s="1684">
        <v>2022</v>
      </c>
      <c r="E64" s="1682">
        <f>SUM(G64:L64)</f>
        <v>171</v>
      </c>
      <c r="F64" s="1684"/>
      <c r="G64" s="1684">
        <v>49</v>
      </c>
      <c r="H64" s="1684">
        <v>113</v>
      </c>
      <c r="I64" s="1684">
        <v>9</v>
      </c>
      <c r="J64" s="1684" t="s">
        <v>31</v>
      </c>
      <c r="K64" s="1684" t="s">
        <v>31</v>
      </c>
      <c r="L64" s="1684" t="s">
        <v>31</v>
      </c>
      <c r="M64" s="1571"/>
      <c r="N64" s="1569"/>
    </row>
    <row r="65" spans="2:14" s="1561" customFormat="1" ht="14.45" customHeight="1">
      <c r="B65" s="105" t="s">
        <v>1109</v>
      </c>
      <c r="C65" s="1559"/>
      <c r="D65" s="1684"/>
      <c r="E65" s="1684"/>
      <c r="F65" s="1684"/>
      <c r="G65" s="1684"/>
      <c r="H65" s="1684"/>
      <c r="I65" s="1684"/>
      <c r="J65" s="1684"/>
      <c r="K65" s="1684"/>
      <c r="L65" s="1684"/>
      <c r="M65" s="1571">
        <v>4.17</v>
      </c>
      <c r="N65" s="1569"/>
    </row>
    <row r="66" spans="2:14" s="1561" customFormat="1" ht="14.45" customHeight="1">
      <c r="B66" s="1559"/>
      <c r="C66" s="1559"/>
      <c r="M66" s="1571"/>
      <c r="N66" s="1569"/>
    </row>
    <row r="67" spans="2:14" s="1538" customFormat="1" ht="14.45" customHeight="1">
      <c r="B67" s="1557" t="s">
        <v>1110</v>
      </c>
      <c r="C67" s="1559"/>
      <c r="D67" s="1683">
        <v>2021</v>
      </c>
      <c r="E67" s="1684">
        <v>149</v>
      </c>
      <c r="F67" s="1684"/>
      <c r="G67" s="1684">
        <v>123</v>
      </c>
      <c r="H67" s="1684">
        <v>26</v>
      </c>
      <c r="I67" s="1685" t="s">
        <v>31</v>
      </c>
      <c r="J67" s="1685" t="s">
        <v>31</v>
      </c>
      <c r="K67" s="1685" t="s">
        <v>31</v>
      </c>
      <c r="L67" s="1685" t="s">
        <v>31</v>
      </c>
      <c r="M67" s="1571"/>
      <c r="N67" s="1563"/>
    </row>
    <row r="68" spans="2:14" s="1561" customFormat="1" ht="14.45" customHeight="1">
      <c r="B68" s="1557" t="s">
        <v>1111</v>
      </c>
      <c r="C68" s="1559"/>
      <c r="D68" s="1684">
        <v>2022</v>
      </c>
      <c r="E68" s="1682">
        <f>SUM(G68:L68)</f>
        <v>139</v>
      </c>
      <c r="F68" s="1684"/>
      <c r="G68" s="1684">
        <v>122</v>
      </c>
      <c r="H68" s="1684">
        <v>16</v>
      </c>
      <c r="I68" s="1684">
        <v>1</v>
      </c>
      <c r="J68" s="1684" t="s">
        <v>31</v>
      </c>
      <c r="K68" s="1684" t="s">
        <v>31</v>
      </c>
      <c r="L68" s="1684" t="s">
        <v>31</v>
      </c>
      <c r="M68" s="1571"/>
      <c r="N68" s="1566"/>
    </row>
    <row r="69" spans="2:14" s="1561" customFormat="1" ht="14.45" customHeight="1">
      <c r="B69" s="105" t="s">
        <v>269</v>
      </c>
      <c r="C69" s="1559"/>
      <c r="D69" s="1684"/>
      <c r="E69" s="1684"/>
      <c r="F69" s="1684"/>
      <c r="G69" s="1684"/>
      <c r="H69" s="1684"/>
      <c r="I69" s="1684"/>
      <c r="J69" s="1684"/>
      <c r="K69" s="1684"/>
      <c r="L69" s="1684"/>
      <c r="M69" s="1571">
        <v>4.7300000000000004</v>
      </c>
      <c r="N69" s="1566"/>
    </row>
    <row r="70" spans="2:14" s="1561" customFormat="1" ht="14.45" customHeight="1">
      <c r="B70" s="1559"/>
      <c r="C70" s="1559"/>
      <c r="M70" s="1571"/>
      <c r="N70" s="1566"/>
    </row>
    <row r="71" spans="2:14" s="1561" customFormat="1" ht="14.45" customHeight="1">
      <c r="B71" s="1557" t="s">
        <v>1112</v>
      </c>
      <c r="C71" s="1559"/>
      <c r="D71" s="1683">
        <v>2021</v>
      </c>
      <c r="E71" s="1684">
        <v>113</v>
      </c>
      <c r="F71" s="1684"/>
      <c r="G71" s="1684">
        <v>111</v>
      </c>
      <c r="H71" s="1684">
        <v>2</v>
      </c>
      <c r="I71" s="1685" t="s">
        <v>31</v>
      </c>
      <c r="J71" s="1685" t="s">
        <v>31</v>
      </c>
      <c r="K71" s="1685" t="s">
        <v>31</v>
      </c>
      <c r="L71" s="1685" t="s">
        <v>31</v>
      </c>
      <c r="M71" s="1571"/>
      <c r="N71" s="1566"/>
    </row>
    <row r="72" spans="2:14" s="1538" customFormat="1" ht="14.45" customHeight="1">
      <c r="B72" s="105" t="s">
        <v>1113</v>
      </c>
      <c r="C72" s="1559"/>
      <c r="D72" s="1684">
        <v>2022</v>
      </c>
      <c r="E72" s="1682">
        <f>SUM(G72:L72)</f>
        <v>90</v>
      </c>
      <c r="F72" s="1684"/>
      <c r="G72" s="1684">
        <v>88</v>
      </c>
      <c r="H72" s="1684">
        <v>2</v>
      </c>
      <c r="I72" s="1684"/>
      <c r="J72" s="1684" t="s">
        <v>31</v>
      </c>
      <c r="K72" s="1684" t="s">
        <v>31</v>
      </c>
      <c r="L72" s="1684" t="s">
        <v>31</v>
      </c>
      <c r="M72" s="1571"/>
      <c r="N72" s="1563"/>
    </row>
    <row r="73" spans="2:14" s="1561" customFormat="1" ht="14.45" customHeight="1">
      <c r="B73" s="1559"/>
      <c r="C73" s="1559"/>
      <c r="D73" s="1684"/>
      <c r="E73" s="1684"/>
      <c r="F73" s="1684"/>
      <c r="G73" s="1684"/>
      <c r="H73" s="1684"/>
      <c r="I73" s="1684"/>
      <c r="J73" s="1684"/>
      <c r="K73" s="1684"/>
      <c r="L73" s="1684"/>
      <c r="M73" s="1571">
        <v>5.01</v>
      </c>
      <c r="N73" s="1567"/>
    </row>
    <row r="74" spans="2:14" s="1561" customFormat="1" ht="14.45" customHeight="1">
      <c r="B74" s="1557" t="s">
        <v>270</v>
      </c>
      <c r="C74" s="1558"/>
      <c r="D74" s="1683">
        <v>2021</v>
      </c>
      <c r="E74" s="1682">
        <v>1896</v>
      </c>
      <c r="F74" s="1682"/>
      <c r="G74" s="1684">
        <v>356</v>
      </c>
      <c r="H74" s="1684">
        <v>996</v>
      </c>
      <c r="I74" s="1684">
        <v>515</v>
      </c>
      <c r="J74" s="1684">
        <v>24</v>
      </c>
      <c r="K74" s="1684">
        <v>5</v>
      </c>
      <c r="L74" s="1685" t="s">
        <v>31</v>
      </c>
      <c r="M74" s="1571"/>
      <c r="N74" s="1567"/>
    </row>
    <row r="75" spans="2:14" s="1561" customFormat="1" ht="14.45" customHeight="1">
      <c r="B75" s="105" t="s">
        <v>271</v>
      </c>
      <c r="C75" s="1559"/>
      <c r="D75" s="1684">
        <v>2022</v>
      </c>
      <c r="E75" s="1682">
        <f>SUM(G75:L75)</f>
        <v>1834</v>
      </c>
      <c r="F75" s="1684"/>
      <c r="G75" s="1684">
        <v>514</v>
      </c>
      <c r="H75" s="1684">
        <v>906</v>
      </c>
      <c r="I75" s="1684">
        <v>396</v>
      </c>
      <c r="J75" s="1684">
        <v>17</v>
      </c>
      <c r="K75" s="1684">
        <v>1</v>
      </c>
      <c r="L75" s="1684" t="s">
        <v>31</v>
      </c>
      <c r="M75" s="1571"/>
      <c r="N75" s="1567"/>
    </row>
    <row r="76" spans="2:14" s="1538" customFormat="1" ht="14.45" customHeight="1">
      <c r="B76" s="1559"/>
      <c r="C76" s="1559"/>
      <c r="D76" s="1684"/>
      <c r="E76" s="1684"/>
      <c r="F76" s="1684"/>
      <c r="G76" s="1684"/>
      <c r="H76" s="1684"/>
      <c r="I76" s="1684"/>
      <c r="J76" s="1684"/>
      <c r="K76" s="1684"/>
      <c r="L76" s="1684"/>
      <c r="M76" s="1571">
        <v>5.58</v>
      </c>
      <c r="N76" s="1563"/>
    </row>
    <row r="77" spans="2:14" s="1561" customFormat="1" ht="14.45" customHeight="1">
      <c r="B77" s="1557" t="s">
        <v>272</v>
      </c>
      <c r="C77" s="1559"/>
      <c r="D77" s="1683">
        <v>2021</v>
      </c>
      <c r="E77" s="1684">
        <v>93</v>
      </c>
      <c r="F77" s="1684"/>
      <c r="G77" s="1684">
        <v>30</v>
      </c>
      <c r="H77" s="1684">
        <v>53</v>
      </c>
      <c r="I77" s="1684">
        <v>10</v>
      </c>
      <c r="J77" s="1685" t="s">
        <v>31</v>
      </c>
      <c r="K77" s="1685" t="s">
        <v>31</v>
      </c>
      <c r="L77" s="1685" t="s">
        <v>31</v>
      </c>
      <c r="M77" s="1571"/>
      <c r="N77" s="1567"/>
    </row>
    <row r="78" spans="2:14" s="1561" customFormat="1" ht="14.45" customHeight="1">
      <c r="B78" s="105" t="s">
        <v>273</v>
      </c>
      <c r="C78" s="1559"/>
      <c r="D78" s="1684">
        <v>2022</v>
      </c>
      <c r="E78" s="1682">
        <f>SUM(G78:L78)</f>
        <v>91</v>
      </c>
      <c r="F78" s="1684"/>
      <c r="G78" s="1684">
        <v>44</v>
      </c>
      <c r="H78" s="1684">
        <v>43</v>
      </c>
      <c r="I78" s="1684">
        <v>4</v>
      </c>
      <c r="J78" s="1684" t="s">
        <v>31</v>
      </c>
      <c r="K78" s="1684" t="s">
        <v>31</v>
      </c>
      <c r="L78" s="1684" t="s">
        <v>31</v>
      </c>
      <c r="N78" s="1567"/>
    </row>
    <row r="79" spans="2:14" s="1561" customFormat="1" ht="14.45" customHeight="1">
      <c r="B79" s="1559"/>
      <c r="C79" s="1559"/>
      <c r="D79" s="1684"/>
      <c r="E79" s="1684"/>
      <c r="F79" s="1684"/>
      <c r="G79" s="1684"/>
      <c r="H79" s="1684"/>
      <c r="I79" s="1684"/>
      <c r="J79" s="1684"/>
      <c r="K79" s="1684"/>
      <c r="L79" s="1684"/>
      <c r="N79" s="1567"/>
    </row>
    <row r="80" spans="2:14" s="1538" customFormat="1" ht="14.45" customHeight="1">
      <c r="B80" s="1557" t="s">
        <v>274</v>
      </c>
      <c r="C80" s="1559"/>
      <c r="D80" s="1683">
        <v>2021</v>
      </c>
      <c r="E80" s="1684">
        <v>246</v>
      </c>
      <c r="F80" s="1684"/>
      <c r="G80" s="1684">
        <v>127</v>
      </c>
      <c r="H80" s="1684">
        <v>92</v>
      </c>
      <c r="I80" s="1684">
        <v>27</v>
      </c>
      <c r="J80" s="1685" t="s">
        <v>31</v>
      </c>
      <c r="K80" s="1685" t="s">
        <v>31</v>
      </c>
      <c r="L80" s="1685" t="s">
        <v>31</v>
      </c>
      <c r="M80" s="1561"/>
      <c r="N80" s="1563"/>
    </row>
    <row r="81" spans="1:14" s="1561" customFormat="1" ht="14.45" customHeight="1">
      <c r="B81" s="105" t="s">
        <v>275</v>
      </c>
      <c r="C81" s="1559"/>
      <c r="D81" s="1684">
        <v>2022</v>
      </c>
      <c r="E81" s="1682">
        <f>SUM(G81:L81)</f>
        <v>236</v>
      </c>
      <c r="F81" s="1684"/>
      <c r="G81" s="1684">
        <v>138</v>
      </c>
      <c r="H81" s="1684">
        <v>73</v>
      </c>
      <c r="I81" s="1684">
        <v>24</v>
      </c>
      <c r="J81" s="1684">
        <v>1</v>
      </c>
      <c r="K81" s="1684" t="s">
        <v>31</v>
      </c>
      <c r="L81" s="1684" t="s">
        <v>31</v>
      </c>
    </row>
    <row r="82" spans="1:14" s="1561" customFormat="1" ht="14.45" customHeight="1">
      <c r="B82" s="1559"/>
      <c r="C82" s="1559"/>
      <c r="D82" s="1684"/>
      <c r="E82" s="1684"/>
      <c r="F82" s="1684"/>
      <c r="G82" s="1684"/>
      <c r="H82" s="1684"/>
      <c r="I82" s="1684"/>
      <c r="J82" s="1684"/>
      <c r="K82" s="1684"/>
      <c r="L82" s="1684"/>
    </row>
    <row r="83" spans="1:14" s="1561" customFormat="1" ht="14.45" customHeight="1">
      <c r="B83" s="1557" t="s">
        <v>276</v>
      </c>
      <c r="C83" s="1559"/>
      <c r="D83" s="1683">
        <v>2021</v>
      </c>
      <c r="E83" s="1684">
        <v>811</v>
      </c>
      <c r="F83" s="1684"/>
      <c r="G83" s="1684">
        <v>219</v>
      </c>
      <c r="H83" s="1684">
        <v>431</v>
      </c>
      <c r="I83" s="1684">
        <v>154</v>
      </c>
      <c r="J83" s="1684">
        <v>7</v>
      </c>
      <c r="K83" s="1685" t="s">
        <v>31</v>
      </c>
      <c r="L83" s="1685" t="s">
        <v>31</v>
      </c>
      <c r="M83" s="1538"/>
    </row>
    <row r="84" spans="1:14" s="1561" customFormat="1" ht="14.45" customHeight="1">
      <c r="B84" s="105" t="s">
        <v>277</v>
      </c>
      <c r="C84" s="1559"/>
      <c r="D84" s="1684">
        <v>2022</v>
      </c>
      <c r="E84" s="1682">
        <f>SUM(G84:L84)</f>
        <v>725</v>
      </c>
      <c r="F84" s="1684"/>
      <c r="G84" s="1684">
        <v>217</v>
      </c>
      <c r="H84" s="1684">
        <v>360</v>
      </c>
      <c r="I84" s="1684">
        <v>145</v>
      </c>
      <c r="J84" s="1684">
        <v>3</v>
      </c>
      <c r="K84" s="1684" t="s">
        <v>31</v>
      </c>
      <c r="L84" s="1684" t="s">
        <v>31</v>
      </c>
      <c r="M84" s="1538"/>
    </row>
    <row r="85" spans="1:14" s="1538" customFormat="1" ht="14.45" customHeight="1">
      <c r="B85" s="1570"/>
      <c r="C85" s="1571"/>
      <c r="D85" s="1571"/>
      <c r="E85" s="1571"/>
      <c r="F85" s="1571"/>
      <c r="G85" s="1571"/>
      <c r="H85" s="1571"/>
      <c r="I85" s="1571"/>
      <c r="J85" s="1571"/>
      <c r="K85" s="1571"/>
      <c r="L85" s="1571"/>
      <c r="M85" s="1561"/>
      <c r="N85" s="1572"/>
    </row>
    <row r="86" spans="1:14" ht="2.25" customHeight="1" thickBot="1">
      <c r="B86" s="1573"/>
      <c r="C86" s="1573"/>
      <c r="D86" s="1574"/>
      <c r="E86" s="1575"/>
      <c r="F86" s="1575"/>
      <c r="G86" s="1575"/>
      <c r="H86" s="1575"/>
      <c r="I86" s="1575"/>
      <c r="J86" s="1575"/>
      <c r="K86" s="1575"/>
      <c r="L86" s="1575"/>
      <c r="M86" s="1575"/>
    </row>
    <row r="87" spans="1:14" s="1514" customFormat="1" ht="15" customHeight="1">
      <c r="A87" s="1576"/>
      <c r="B87" s="1465"/>
      <c r="D87" s="1577"/>
      <c r="G87" s="1515"/>
      <c r="H87" s="1515"/>
      <c r="M87" s="1447" t="s">
        <v>32</v>
      </c>
    </row>
    <row r="88" spans="1:14" s="1514" customFormat="1" ht="12" customHeight="1">
      <c r="B88" s="1465" t="s">
        <v>1277</v>
      </c>
      <c r="D88" s="1577"/>
      <c r="G88" s="1516"/>
      <c r="H88" s="1516"/>
      <c r="M88" s="1448" t="s">
        <v>33</v>
      </c>
    </row>
    <row r="89" spans="1:14" s="1578" customFormat="1" ht="12" customHeight="1">
      <c r="B89" s="1459" t="s">
        <v>152</v>
      </c>
      <c r="D89" s="1579"/>
      <c r="M89" s="1447"/>
    </row>
    <row r="90" spans="1:14" s="1578" customFormat="1" ht="12" customHeight="1">
      <c r="B90" s="1467" t="s">
        <v>1283</v>
      </c>
      <c r="D90" s="1579"/>
      <c r="M90" s="1466"/>
    </row>
  </sheetData>
  <mergeCells count="7">
    <mergeCell ref="B43:C43"/>
    <mergeCell ref="G7:M7"/>
    <mergeCell ref="G8:M8"/>
    <mergeCell ref="H9:I9"/>
    <mergeCell ref="J9:K9"/>
    <mergeCell ref="H10:I10"/>
    <mergeCell ref="J10:K10"/>
  </mergeCells>
  <printOptions horizontalCentered="1"/>
  <pageMargins left="0.19685039370078741" right="0.19685039370078741" top="0.3543307086614173" bottom="0.31496062992125984" header="0.11811023622047244" footer="0.19685039370078741"/>
  <pageSetup paperSize="9" scale="65" orientation="portrait" r:id="rId1"/>
  <headerFooter scaleWithDoc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92D050"/>
  </sheetPr>
  <dimension ref="A1:N39"/>
  <sheetViews>
    <sheetView showGridLines="0" tabSelected="1" view="pageBreakPreview" zoomScaleNormal="100" zoomScaleSheetLayoutView="100" workbookViewId="0">
      <selection activeCell="O48" sqref="O48"/>
    </sheetView>
  </sheetViews>
  <sheetFormatPr defaultColWidth="9.140625" defaultRowHeight="16.5"/>
  <cols>
    <col min="1" max="1" width="1.5703125" style="1524" customWidth="1"/>
    <col min="2" max="2" width="13.28515625" style="1524" customWidth="1"/>
    <col min="3" max="3" width="20.85546875" style="1524" customWidth="1"/>
    <col min="4" max="4" width="11.5703125" style="1525" customWidth="1"/>
    <col min="5" max="5" width="10.7109375" style="1524" customWidth="1"/>
    <col min="6" max="6" width="2.5703125" style="1524" customWidth="1"/>
    <col min="7" max="7" width="12.28515625" style="1524" customWidth="1"/>
    <col min="8" max="11" width="10.7109375" style="1524" customWidth="1"/>
    <col min="12" max="12" width="8.85546875" style="1524" customWidth="1"/>
    <col min="13" max="13" width="1.140625" style="1524" customWidth="1"/>
    <col min="14" max="14" width="0.5703125" style="1524" customWidth="1"/>
    <col min="15" max="16384" width="9.140625" style="1524"/>
  </cols>
  <sheetData>
    <row r="1" spans="1:14" ht="15" customHeight="1">
      <c r="G1" s="1526"/>
      <c r="H1" s="1526"/>
      <c r="I1" s="1526"/>
      <c r="J1" s="1526"/>
      <c r="K1" s="1526"/>
      <c r="L1" s="1526"/>
      <c r="M1" s="1526"/>
      <c r="N1" s="1526"/>
    </row>
    <row r="2" spans="1:14" ht="15" customHeight="1">
      <c r="B2" s="1527" t="s">
        <v>1031</v>
      </c>
      <c r="C2" s="1528" t="s">
        <v>1290</v>
      </c>
      <c r="D2" s="1529"/>
      <c r="E2" s="1528"/>
      <c r="F2" s="1528"/>
      <c r="G2" s="1528"/>
      <c r="H2" s="1528"/>
    </row>
    <row r="3" spans="1:14" ht="15" customHeight="1">
      <c r="B3" s="1530" t="s">
        <v>1032</v>
      </c>
      <c r="C3" s="1531" t="s">
        <v>1289</v>
      </c>
      <c r="D3" s="1532"/>
      <c r="E3" s="1531"/>
      <c r="F3" s="1531"/>
      <c r="G3" s="1531"/>
      <c r="H3" s="1531"/>
      <c r="I3" s="1533"/>
      <c r="J3" s="1533"/>
      <c r="K3" s="1533"/>
      <c r="L3" s="1533"/>
      <c r="M3" s="1533"/>
      <c r="N3" s="1533"/>
    </row>
    <row r="4" spans="1:14" ht="15" customHeight="1">
      <c r="B4" s="1530"/>
      <c r="C4" s="1531" t="s">
        <v>1288</v>
      </c>
      <c r="D4" s="1532"/>
      <c r="E4" s="1531"/>
      <c r="F4" s="1531"/>
      <c r="G4" s="1531"/>
      <c r="H4" s="1531"/>
      <c r="I4" s="1533"/>
      <c r="J4" s="1533"/>
      <c r="K4" s="1533"/>
      <c r="L4" s="1533"/>
      <c r="M4" s="1533"/>
      <c r="N4" s="1533"/>
    </row>
    <row r="5" spans="1:14" ht="9.9499999999999993" customHeight="1" thickBot="1">
      <c r="B5" s="1531"/>
      <c r="C5" s="1531"/>
      <c r="D5" s="1532"/>
      <c r="E5" s="1531"/>
      <c r="F5" s="1531"/>
      <c r="G5" s="1531"/>
      <c r="H5" s="1531"/>
      <c r="I5" s="1533"/>
      <c r="J5" s="1533"/>
      <c r="K5" s="1533"/>
      <c r="L5" s="1533"/>
      <c r="M5" s="1533"/>
      <c r="N5" s="1533"/>
    </row>
    <row r="6" spans="1:14" ht="3.75" customHeight="1" thickTop="1">
      <c r="A6" s="1534"/>
      <c r="B6" s="1534"/>
      <c r="C6" s="1534"/>
      <c r="D6" s="1535"/>
      <c r="E6" s="1536"/>
      <c r="F6" s="1536"/>
      <c r="G6" s="1534"/>
      <c r="H6" s="1537"/>
      <c r="I6" s="1537"/>
      <c r="J6" s="1537"/>
      <c r="K6" s="1537"/>
      <c r="L6" s="1537"/>
      <c r="M6" s="1534"/>
    </row>
    <row r="7" spans="1:14" s="1538" customFormat="1" ht="15" customHeight="1">
      <c r="B7" s="1539" t="s">
        <v>169</v>
      </c>
      <c r="D7" s="1540" t="s">
        <v>3</v>
      </c>
      <c r="E7" s="1541" t="s">
        <v>4</v>
      </c>
      <c r="F7" s="1541"/>
      <c r="G7" s="1869" t="s">
        <v>58</v>
      </c>
      <c r="H7" s="1869"/>
      <c r="I7" s="1869"/>
      <c r="J7" s="1869"/>
      <c r="K7" s="1869"/>
      <c r="L7" s="1869"/>
      <c r="M7" s="1869"/>
    </row>
    <row r="8" spans="1:14" s="1538" customFormat="1" ht="15" customHeight="1">
      <c r="B8" s="1542" t="s">
        <v>170</v>
      </c>
      <c r="D8" s="1543" t="s">
        <v>8</v>
      </c>
      <c r="E8" s="1544" t="s">
        <v>9</v>
      </c>
      <c r="F8" s="1541"/>
      <c r="G8" s="1870" t="s">
        <v>60</v>
      </c>
      <c r="H8" s="1870"/>
      <c r="I8" s="1870"/>
      <c r="J8" s="1870"/>
      <c r="K8" s="1870"/>
      <c r="L8" s="1870"/>
      <c r="M8" s="1871"/>
    </row>
    <row r="9" spans="1:14" s="1538" customFormat="1" ht="15" customHeight="1">
      <c r="D9" s="1545"/>
      <c r="F9" s="1544"/>
      <c r="G9" s="1541" t="s">
        <v>171</v>
      </c>
      <c r="H9" s="1872" t="s">
        <v>172</v>
      </c>
      <c r="I9" s="1872"/>
      <c r="J9" s="1872" t="s">
        <v>173</v>
      </c>
      <c r="K9" s="1872"/>
      <c r="L9" s="1541" t="s">
        <v>174</v>
      </c>
      <c r="N9" s="1541"/>
    </row>
    <row r="10" spans="1:14" s="1538" customFormat="1" ht="15" customHeight="1">
      <c r="D10" s="1545"/>
      <c r="F10" s="1544"/>
      <c r="G10" s="1544" t="s">
        <v>175</v>
      </c>
      <c r="H10" s="1873" t="s">
        <v>176</v>
      </c>
      <c r="I10" s="1873"/>
      <c r="J10" s="1873" t="s">
        <v>177</v>
      </c>
      <c r="K10" s="1873"/>
      <c r="L10" s="1544" t="s">
        <v>178</v>
      </c>
      <c r="N10" s="1541"/>
    </row>
    <row r="11" spans="1:14" s="1538" customFormat="1" ht="15" customHeight="1">
      <c r="D11" s="1545"/>
      <c r="F11" s="1544"/>
      <c r="G11" s="1546" t="s">
        <v>179</v>
      </c>
      <c r="H11" s="1547" t="s">
        <v>180</v>
      </c>
      <c r="I11" s="1547" t="s">
        <v>181</v>
      </c>
      <c r="J11" s="1546" t="s">
        <v>94</v>
      </c>
      <c r="K11" s="1546" t="s">
        <v>95</v>
      </c>
      <c r="L11" s="1546" t="s">
        <v>182</v>
      </c>
      <c r="N11" s="1541"/>
    </row>
    <row r="12" spans="1:14" s="1538" customFormat="1" ht="3.75" customHeight="1">
      <c r="A12" s="1549"/>
      <c r="B12" s="1549"/>
      <c r="C12" s="1549"/>
      <c r="D12" s="1550"/>
      <c r="E12" s="1549"/>
      <c r="F12" s="1551"/>
      <c r="G12" s="1551"/>
      <c r="H12" s="1551"/>
      <c r="I12" s="1551"/>
      <c r="J12" s="1551"/>
      <c r="K12" s="1551"/>
      <c r="L12" s="1551"/>
      <c r="M12" s="1549"/>
      <c r="N12" s="1552"/>
    </row>
    <row r="13" spans="1:14" s="1538" customFormat="1" ht="5.25" customHeight="1">
      <c r="B13" s="1553"/>
      <c r="C13" s="1553"/>
      <c r="D13" s="1554"/>
      <c r="E13" s="1553"/>
      <c r="F13" s="1556"/>
      <c r="G13" s="1556"/>
      <c r="H13" s="1556"/>
      <c r="I13" s="1556"/>
      <c r="J13" s="1556"/>
      <c r="K13" s="1556"/>
      <c r="L13" s="1556"/>
      <c r="M13" s="1553"/>
      <c r="N13" s="1552"/>
    </row>
    <row r="14" spans="1:14" s="1538" customFormat="1" ht="14.45" customHeight="1">
      <c r="B14" s="1557" t="s">
        <v>1114</v>
      </c>
      <c r="C14" s="1558"/>
      <c r="D14" s="1683">
        <v>2021</v>
      </c>
      <c r="E14" s="1682">
        <v>1816</v>
      </c>
      <c r="F14" s="1682"/>
      <c r="G14" s="1682">
        <v>1320</v>
      </c>
      <c r="H14" s="1684">
        <v>482</v>
      </c>
      <c r="I14" s="1684">
        <v>13</v>
      </c>
      <c r="J14" s="1684">
        <v>1</v>
      </c>
      <c r="K14" s="1685" t="s">
        <v>31</v>
      </c>
      <c r="L14" s="1685" t="s">
        <v>31</v>
      </c>
      <c r="M14" s="1571">
        <v>4.21</v>
      </c>
      <c r="N14" s="1560"/>
    </row>
    <row r="15" spans="1:14" s="1561" customFormat="1" ht="14.45" customHeight="1">
      <c r="B15" s="105" t="s">
        <v>1115</v>
      </c>
      <c r="C15" s="1559"/>
      <c r="D15" s="1684">
        <v>2022</v>
      </c>
      <c r="E15" s="1682">
        <f>SUM(G15:L15)</f>
        <v>1662</v>
      </c>
      <c r="F15" s="1684"/>
      <c r="G15" s="1682">
        <v>1262</v>
      </c>
      <c r="H15" s="1684">
        <v>395</v>
      </c>
      <c r="I15" s="1684">
        <v>5</v>
      </c>
      <c r="J15" s="1684" t="s">
        <v>31</v>
      </c>
      <c r="K15" s="1684" t="s">
        <v>31</v>
      </c>
      <c r="L15" s="1684" t="s">
        <v>31</v>
      </c>
      <c r="M15" s="1571"/>
      <c r="N15" s="1562"/>
    </row>
    <row r="16" spans="1:14" s="1561" customFormat="1" ht="14.45" customHeight="1">
      <c r="B16" s="1559"/>
      <c r="C16" s="1559"/>
      <c r="D16" s="1684"/>
      <c r="E16" s="1684"/>
      <c r="F16" s="1684"/>
      <c r="G16" s="1684"/>
      <c r="H16" s="1684"/>
      <c r="I16" s="1684"/>
      <c r="J16" s="1684"/>
      <c r="K16" s="1684"/>
      <c r="L16" s="1684"/>
      <c r="M16" s="1571"/>
      <c r="N16" s="1562"/>
    </row>
    <row r="17" spans="2:14" s="1561" customFormat="1" ht="14.45" customHeight="1">
      <c r="B17" s="1557" t="s">
        <v>1116</v>
      </c>
      <c r="C17" s="1559"/>
      <c r="D17" s="1683">
        <v>2021</v>
      </c>
      <c r="E17" s="1684">
        <v>291</v>
      </c>
      <c r="F17" s="1684"/>
      <c r="G17" s="1684">
        <v>226</v>
      </c>
      <c r="H17" s="1684">
        <v>65</v>
      </c>
      <c r="I17" s="1685" t="s">
        <v>31</v>
      </c>
      <c r="J17" s="1685" t="s">
        <v>31</v>
      </c>
      <c r="K17" s="1685" t="s">
        <v>31</v>
      </c>
      <c r="L17" s="1685" t="s">
        <v>31</v>
      </c>
      <c r="M17" s="1571">
        <v>4.04</v>
      </c>
      <c r="N17" s="1562"/>
    </row>
    <row r="18" spans="2:14" s="1538" customFormat="1" ht="14.45" customHeight="1">
      <c r="B18" s="105" t="s">
        <v>1117</v>
      </c>
      <c r="C18" s="1559"/>
      <c r="D18" s="1684">
        <v>2022</v>
      </c>
      <c r="E18" s="1682">
        <f>SUM(G18:L18)</f>
        <v>267</v>
      </c>
      <c r="F18" s="1684"/>
      <c r="G18" s="1684">
        <v>243</v>
      </c>
      <c r="H18" s="1684">
        <v>24</v>
      </c>
      <c r="I18" s="1684" t="s">
        <v>31</v>
      </c>
      <c r="J18" s="1684" t="s">
        <v>31</v>
      </c>
      <c r="K18" s="1684" t="s">
        <v>31</v>
      </c>
      <c r="L18" s="1684" t="s">
        <v>31</v>
      </c>
      <c r="M18" s="1571"/>
      <c r="N18" s="1560"/>
    </row>
    <row r="19" spans="2:14" s="1561" customFormat="1" ht="14.45" customHeight="1">
      <c r="B19" s="1559"/>
      <c r="C19" s="1559"/>
      <c r="D19" s="1684"/>
      <c r="E19" s="1684"/>
      <c r="F19" s="1684"/>
      <c r="G19" s="1684"/>
      <c r="H19" s="1684"/>
      <c r="I19" s="1684"/>
      <c r="J19" s="1684"/>
      <c r="K19" s="1684"/>
      <c r="L19" s="1684"/>
      <c r="M19" s="1571"/>
      <c r="N19" s="1562"/>
    </row>
    <row r="20" spans="2:14" s="1561" customFormat="1" ht="14.45" customHeight="1">
      <c r="B20" s="1557" t="s">
        <v>1118</v>
      </c>
      <c r="C20" s="1558"/>
      <c r="D20" s="1683">
        <v>2021</v>
      </c>
      <c r="E20" s="1682">
        <v>1104</v>
      </c>
      <c r="F20" s="1682"/>
      <c r="G20" s="1684">
        <v>889</v>
      </c>
      <c r="H20" s="1684">
        <v>206</v>
      </c>
      <c r="I20" s="1684">
        <v>8</v>
      </c>
      <c r="J20" s="1684">
        <v>1</v>
      </c>
      <c r="K20" s="1685" t="s">
        <v>31</v>
      </c>
      <c r="L20" s="1685" t="s">
        <v>31</v>
      </c>
      <c r="M20" s="1571">
        <v>4.4000000000000004</v>
      </c>
      <c r="N20" s="1562"/>
    </row>
    <row r="21" spans="2:14" s="1561" customFormat="1" ht="14.45" customHeight="1">
      <c r="B21" s="105" t="s">
        <v>1119</v>
      </c>
      <c r="C21" s="1559"/>
      <c r="D21" s="1684">
        <v>2022</v>
      </c>
      <c r="E21" s="1682">
        <f>SUM(G21:L21)</f>
        <v>985</v>
      </c>
      <c r="F21" s="1684"/>
      <c r="G21" s="1684">
        <v>808</v>
      </c>
      <c r="H21" s="1684">
        <v>172</v>
      </c>
      <c r="I21" s="1684">
        <v>5</v>
      </c>
      <c r="J21" s="1684" t="s">
        <v>31</v>
      </c>
      <c r="K21" s="1684" t="s">
        <v>31</v>
      </c>
      <c r="L21" s="1684" t="s">
        <v>31</v>
      </c>
      <c r="M21" s="1571"/>
      <c r="N21" s="1562"/>
    </row>
    <row r="22" spans="2:14" s="1538" customFormat="1" ht="14.45" customHeight="1">
      <c r="B22" s="1559"/>
      <c r="C22" s="1559"/>
      <c r="D22" s="1684"/>
      <c r="E22" s="1684"/>
      <c r="F22" s="1684"/>
      <c r="G22" s="1684"/>
      <c r="H22" s="1684"/>
      <c r="I22" s="1684"/>
      <c r="J22" s="1684"/>
      <c r="K22" s="1684"/>
      <c r="L22" s="1684"/>
      <c r="M22" s="1571"/>
      <c r="N22" s="1563"/>
    </row>
    <row r="23" spans="2:14" s="1561" customFormat="1" ht="14.45" customHeight="1">
      <c r="B23" s="1557" t="s">
        <v>278</v>
      </c>
      <c r="C23" s="1558"/>
      <c r="D23" s="1683">
        <v>2021</v>
      </c>
      <c r="E23" s="1682">
        <v>1764</v>
      </c>
      <c r="F23" s="1682"/>
      <c r="G23" s="1684">
        <v>416</v>
      </c>
      <c r="H23" s="1684">
        <v>420</v>
      </c>
      <c r="I23" s="1684">
        <v>344</v>
      </c>
      <c r="J23" s="1684">
        <v>185</v>
      </c>
      <c r="K23" s="1684">
        <v>153</v>
      </c>
      <c r="L23" s="1684">
        <v>246</v>
      </c>
      <c r="M23" s="1571">
        <v>5.08</v>
      </c>
      <c r="N23" s="1562"/>
    </row>
    <row r="24" spans="2:14" s="1561" customFormat="1" ht="14.45" customHeight="1">
      <c r="B24" s="105" t="s">
        <v>279</v>
      </c>
      <c r="C24" s="1559"/>
      <c r="D24" s="1684">
        <v>2022</v>
      </c>
      <c r="E24" s="1682">
        <f>SUM(G24:L24)</f>
        <v>1774</v>
      </c>
      <c r="F24" s="1684"/>
      <c r="G24" s="1684">
        <v>447</v>
      </c>
      <c r="H24" s="1684">
        <v>389</v>
      </c>
      <c r="I24" s="1684">
        <v>305</v>
      </c>
      <c r="J24" s="1684">
        <v>179</v>
      </c>
      <c r="K24" s="1684">
        <v>164</v>
      </c>
      <c r="L24" s="1684">
        <v>290</v>
      </c>
      <c r="M24" s="1571"/>
      <c r="N24" s="1562"/>
    </row>
    <row r="25" spans="2:14" s="1561" customFormat="1" ht="14.45" customHeight="1">
      <c r="B25" s="1559"/>
      <c r="C25" s="1559"/>
      <c r="D25" s="1684"/>
      <c r="E25" s="1684"/>
      <c r="F25" s="1684"/>
      <c r="G25" s="1684"/>
      <c r="H25" s="1684"/>
      <c r="I25" s="1684"/>
      <c r="J25" s="1684"/>
      <c r="K25" s="1684"/>
      <c r="L25" s="1684"/>
      <c r="M25" s="1571"/>
      <c r="N25" s="1562"/>
    </row>
    <row r="26" spans="2:14" s="1538" customFormat="1" ht="14.45" customHeight="1">
      <c r="B26" s="1557" t="s">
        <v>280</v>
      </c>
      <c r="C26" s="1558"/>
      <c r="D26" s="1683">
        <v>2021</v>
      </c>
      <c r="E26" s="1682">
        <v>3001</v>
      </c>
      <c r="F26" s="1682"/>
      <c r="G26" s="1682">
        <v>1253</v>
      </c>
      <c r="H26" s="1684">
        <v>701</v>
      </c>
      <c r="I26" s="1684">
        <v>462</v>
      </c>
      <c r="J26" s="1684">
        <v>197</v>
      </c>
      <c r="K26" s="1684">
        <v>143</v>
      </c>
      <c r="L26" s="1684">
        <v>245</v>
      </c>
      <c r="M26" s="1571">
        <v>4.55</v>
      </c>
      <c r="N26" s="1564"/>
    </row>
    <row r="27" spans="2:14" s="1561" customFormat="1" ht="14.45" customHeight="1">
      <c r="B27" s="105" t="s">
        <v>281</v>
      </c>
      <c r="C27" s="1559"/>
      <c r="D27" s="1684">
        <v>2022</v>
      </c>
      <c r="E27" s="1682">
        <f>SUM(G27:L27)</f>
        <v>2528</v>
      </c>
      <c r="F27" s="1684"/>
      <c r="G27" s="1682">
        <v>1098</v>
      </c>
      <c r="H27" s="1684">
        <v>654</v>
      </c>
      <c r="I27" s="1684">
        <v>398</v>
      </c>
      <c r="J27" s="1684">
        <v>103</v>
      </c>
      <c r="K27" s="1684">
        <v>89</v>
      </c>
      <c r="L27" s="1684">
        <v>186</v>
      </c>
      <c r="M27" s="1571"/>
      <c r="N27" s="1566"/>
    </row>
    <row r="28" spans="2:14" s="1561" customFormat="1" ht="14.45" customHeight="1">
      <c r="B28" s="1559"/>
      <c r="C28" s="1559"/>
      <c r="D28" s="1684"/>
      <c r="E28" s="1684"/>
      <c r="F28" s="1684"/>
      <c r="G28" s="1684"/>
      <c r="H28" s="1684"/>
      <c r="I28" s="1684"/>
      <c r="J28" s="1684"/>
      <c r="K28" s="1684"/>
      <c r="L28" s="1684"/>
      <c r="M28" s="1571"/>
      <c r="N28" s="1566"/>
    </row>
    <row r="29" spans="2:14" s="1561" customFormat="1" ht="14.45" customHeight="1">
      <c r="B29" s="1557" t="s">
        <v>282</v>
      </c>
      <c r="C29" s="1559"/>
      <c r="D29" s="1683">
        <v>2021</v>
      </c>
      <c r="E29" s="1684">
        <v>285</v>
      </c>
      <c r="F29" s="1684"/>
      <c r="G29" s="1684">
        <v>97</v>
      </c>
      <c r="H29" s="1684">
        <v>58</v>
      </c>
      <c r="I29" s="1684">
        <v>39</v>
      </c>
      <c r="J29" s="1684">
        <v>19</v>
      </c>
      <c r="K29" s="1684">
        <v>18</v>
      </c>
      <c r="L29" s="1684">
        <v>54</v>
      </c>
      <c r="M29" s="1571">
        <v>5.66</v>
      </c>
      <c r="N29" s="1566"/>
    </row>
    <row r="30" spans="2:14" s="1538" customFormat="1" ht="14.45" customHeight="1">
      <c r="B30" s="105" t="s">
        <v>282</v>
      </c>
      <c r="C30" s="1559"/>
      <c r="D30" s="1684">
        <v>2022</v>
      </c>
      <c r="E30" s="1682">
        <f>SUM(G30:L30)</f>
        <v>269</v>
      </c>
      <c r="F30" s="1684"/>
      <c r="G30" s="1684">
        <v>86</v>
      </c>
      <c r="H30" s="1684">
        <v>49</v>
      </c>
      <c r="I30" s="1684">
        <v>49</v>
      </c>
      <c r="J30" s="1684">
        <v>18</v>
      </c>
      <c r="K30" s="1684">
        <v>12</v>
      </c>
      <c r="L30" s="1684">
        <v>55</v>
      </c>
      <c r="M30" s="1571"/>
      <c r="N30" s="1563"/>
    </row>
    <row r="31" spans="2:14" s="1561" customFormat="1" ht="14.45" customHeight="1">
      <c r="B31" s="1559"/>
      <c r="C31" s="1559"/>
      <c r="D31" s="1684"/>
      <c r="E31" s="1684"/>
      <c r="F31" s="1684"/>
      <c r="G31" s="1684"/>
      <c r="H31" s="1684"/>
      <c r="I31" s="1684"/>
      <c r="J31" s="1684"/>
      <c r="K31" s="1684"/>
      <c r="L31" s="1684"/>
      <c r="M31" s="1571"/>
      <c r="N31" s="1567"/>
    </row>
    <row r="32" spans="2:14" s="1561" customFormat="1" ht="14.45" customHeight="1">
      <c r="B32" s="1557" t="s">
        <v>283</v>
      </c>
      <c r="C32" s="1559"/>
      <c r="D32" s="1683">
        <v>2021</v>
      </c>
      <c r="E32" s="1684">
        <v>45</v>
      </c>
      <c r="F32" s="1684"/>
      <c r="G32" s="1684">
        <v>28</v>
      </c>
      <c r="H32" s="1684">
        <v>7</v>
      </c>
      <c r="I32" s="1684">
        <v>4</v>
      </c>
      <c r="J32" s="1684">
        <v>4</v>
      </c>
      <c r="K32" s="1685" t="s">
        <v>31</v>
      </c>
      <c r="L32" s="1684">
        <v>2</v>
      </c>
      <c r="M32" s="1571">
        <v>4.59</v>
      </c>
      <c r="N32" s="1567"/>
    </row>
    <row r="33" spans="1:14" s="1561" customFormat="1" ht="14.45" customHeight="1">
      <c r="B33" s="105" t="s">
        <v>284</v>
      </c>
      <c r="C33" s="1559"/>
      <c r="D33" s="1684">
        <v>2022</v>
      </c>
      <c r="E33" s="1682">
        <f>SUM(G33:L33)</f>
        <v>40</v>
      </c>
      <c r="F33" s="1684"/>
      <c r="G33" s="1684">
        <v>27</v>
      </c>
      <c r="H33" s="1684">
        <v>10</v>
      </c>
      <c r="I33" s="1684">
        <v>2</v>
      </c>
      <c r="J33" s="1684" t="s">
        <v>31</v>
      </c>
      <c r="K33" s="1684" t="s">
        <v>31</v>
      </c>
      <c r="L33" s="1684">
        <v>1</v>
      </c>
      <c r="M33" s="1571"/>
      <c r="N33" s="1567"/>
    </row>
    <row r="34" spans="1:14" s="1538" customFormat="1" ht="14.45" customHeight="1">
      <c r="B34" s="1570"/>
      <c r="C34" s="1571"/>
      <c r="D34" s="1571"/>
      <c r="E34" s="1571"/>
      <c r="F34" s="1571"/>
      <c r="G34" s="1571"/>
      <c r="H34" s="1571"/>
      <c r="I34" s="1571"/>
      <c r="J34" s="1571"/>
      <c r="K34" s="1571"/>
      <c r="L34" s="1571"/>
      <c r="M34" s="1561"/>
      <c r="N34" s="1572"/>
    </row>
    <row r="35" spans="1:14" ht="2.25" customHeight="1" thickBot="1">
      <c r="B35" s="1573"/>
      <c r="C35" s="1573"/>
      <c r="D35" s="1574"/>
      <c r="E35" s="1575"/>
      <c r="F35" s="1575"/>
      <c r="G35" s="1575"/>
      <c r="H35" s="1575"/>
      <c r="I35" s="1575"/>
      <c r="J35" s="1575"/>
      <c r="K35" s="1575"/>
      <c r="L35" s="1575"/>
      <c r="M35" s="1575"/>
    </row>
    <row r="36" spans="1:14" s="1514" customFormat="1" ht="15" customHeight="1">
      <c r="A36" s="1576"/>
      <c r="B36" s="1465"/>
      <c r="D36" s="1577"/>
      <c r="G36" s="1515"/>
      <c r="H36" s="1515"/>
      <c r="M36" s="1447" t="s">
        <v>32</v>
      </c>
    </row>
    <row r="37" spans="1:14" s="1514" customFormat="1" ht="12" customHeight="1">
      <c r="B37" s="1465" t="s">
        <v>1277</v>
      </c>
      <c r="D37" s="1577"/>
      <c r="G37" s="1516"/>
      <c r="H37" s="1516"/>
      <c r="M37" s="1448" t="s">
        <v>33</v>
      </c>
    </row>
    <row r="38" spans="1:14" s="1578" customFormat="1" ht="12" customHeight="1">
      <c r="B38" s="1459" t="s">
        <v>152</v>
      </c>
      <c r="D38" s="1579"/>
      <c r="M38" s="1447"/>
    </row>
    <row r="39" spans="1:14" s="1578" customFormat="1" ht="12" customHeight="1">
      <c r="B39" s="1467" t="s">
        <v>1283</v>
      </c>
      <c r="D39" s="1579"/>
      <c r="M39" s="1466"/>
    </row>
  </sheetData>
  <mergeCells count="6">
    <mergeCell ref="G7:M7"/>
    <mergeCell ref="G8:M8"/>
    <mergeCell ref="H9:I9"/>
    <mergeCell ref="J9:K9"/>
    <mergeCell ref="H10:I10"/>
    <mergeCell ref="J10:K10"/>
  </mergeCells>
  <printOptions horizontalCentered="1"/>
  <pageMargins left="0.19685039370078741" right="0.19685039370078741" top="0.3543307086614173" bottom="0.31496062992125984" header="0.11811023622047244" footer="0.19685039370078741"/>
  <pageSetup paperSize="9" scale="65" orientation="portrait" r:id="rId1"/>
  <headerFooter scaleWithDoc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92D050"/>
  </sheetPr>
  <dimension ref="A1:O80"/>
  <sheetViews>
    <sheetView showGridLines="0" tabSelected="1" view="pageBreakPreview" topLeftCell="A22" zoomScaleNormal="100" zoomScaleSheetLayoutView="100" workbookViewId="0">
      <selection activeCell="O48" sqref="O48"/>
    </sheetView>
  </sheetViews>
  <sheetFormatPr defaultColWidth="8.42578125" defaultRowHeight="16.5"/>
  <cols>
    <col min="1" max="1" width="1.7109375" style="1468" customWidth="1"/>
    <col min="2" max="2" width="11.85546875" style="1468" customWidth="1"/>
    <col min="3" max="3" width="19.85546875" style="1468" customWidth="1"/>
    <col min="4" max="4" width="15.85546875" style="1581" customWidth="1"/>
    <col min="5" max="5" width="18.5703125" style="1582" customWidth="1"/>
    <col min="6" max="6" width="18.7109375" style="1468" customWidth="1"/>
    <col min="7" max="7" width="22.85546875" style="1583" customWidth="1"/>
    <col min="8" max="8" width="1.28515625" style="1468" customWidth="1"/>
    <col min="9" max="9" width="0.7109375" style="1468" customWidth="1"/>
    <col min="10" max="10" width="0.85546875" style="1468" customWidth="1"/>
    <col min="11" max="16384" width="8.42578125" style="1468"/>
  </cols>
  <sheetData>
    <row r="1" spans="1:15" ht="15" customHeight="1"/>
    <row r="2" spans="1:15" ht="17.25" customHeight="1">
      <c r="B2" s="1471" t="s">
        <v>167</v>
      </c>
      <c r="C2" s="1472" t="s">
        <v>1291</v>
      </c>
      <c r="D2" s="1584"/>
      <c r="E2" s="1585"/>
      <c r="F2" s="1473"/>
      <c r="G2" s="1383"/>
      <c r="H2" s="1473"/>
    </row>
    <row r="3" spans="1:15" ht="17.25" customHeight="1">
      <c r="B3" s="1471"/>
      <c r="C3" s="1472" t="s">
        <v>1143</v>
      </c>
      <c r="D3" s="1584"/>
      <c r="E3" s="1585"/>
      <c r="F3" s="1473"/>
      <c r="G3" s="1383"/>
      <c r="H3" s="1473"/>
    </row>
    <row r="4" spans="1:15" ht="17.25" customHeight="1">
      <c r="B4" s="1474" t="s">
        <v>168</v>
      </c>
      <c r="C4" s="1475" t="s">
        <v>288</v>
      </c>
      <c r="D4" s="1586"/>
      <c r="E4" s="1585"/>
      <c r="F4" s="1473"/>
      <c r="G4" s="1383"/>
      <c r="H4" s="1473"/>
    </row>
    <row r="5" spans="1:15" s="1587" customFormat="1" ht="15" customHeight="1">
      <c r="C5" s="1475" t="s">
        <v>1163</v>
      </c>
      <c r="D5" s="1586"/>
      <c r="E5" s="1588"/>
      <c r="G5" s="1390"/>
    </row>
    <row r="6" spans="1:15" ht="7.5" customHeight="1" thickBot="1">
      <c r="A6" s="1477"/>
    </row>
    <row r="7" spans="1:15" ht="8.1" customHeight="1" thickTop="1">
      <c r="A7" s="1478"/>
      <c r="B7" s="1479"/>
      <c r="C7" s="1478"/>
      <c r="D7" s="1589"/>
      <c r="E7" s="1480"/>
      <c r="F7" s="1480"/>
      <c r="G7" s="1481"/>
      <c r="H7" s="1479" t="s">
        <v>57</v>
      </c>
    </row>
    <row r="8" spans="1:15" ht="15.95" customHeight="1">
      <c r="A8" s="1582"/>
      <c r="B8" s="1302" t="s">
        <v>58</v>
      </c>
      <c r="C8" s="1590"/>
      <c r="D8" s="1591" t="s">
        <v>3</v>
      </c>
      <c r="E8" s="1308" t="s">
        <v>4</v>
      </c>
      <c r="F8" s="1454" t="s">
        <v>289</v>
      </c>
      <c r="G8" s="1419" t="s">
        <v>290</v>
      </c>
      <c r="H8" s="1380"/>
    </row>
    <row r="9" spans="1:15" ht="15.95" customHeight="1">
      <c r="A9" s="1582"/>
      <c r="B9" s="1305" t="s">
        <v>60</v>
      </c>
      <c r="C9" s="1590"/>
      <c r="D9" s="1592" t="s">
        <v>8</v>
      </c>
      <c r="E9" s="1310" t="s">
        <v>9</v>
      </c>
      <c r="F9" s="1310" t="s">
        <v>291</v>
      </c>
      <c r="G9" s="1310" t="s">
        <v>292</v>
      </c>
      <c r="H9" s="1380"/>
    </row>
    <row r="10" spans="1:15" ht="8.1" customHeight="1">
      <c r="A10" s="1518"/>
      <c r="B10" s="1493"/>
      <c r="C10" s="1493"/>
      <c r="D10" s="1593"/>
      <c r="E10" s="1494"/>
      <c r="F10" s="1492"/>
      <c r="G10" s="1494"/>
      <c r="H10" s="1495" t="s">
        <v>57</v>
      </c>
    </row>
    <row r="11" spans="1:15" ht="8.1" customHeight="1">
      <c r="A11" s="1582"/>
      <c r="B11" s="1594"/>
      <c r="C11" s="1594"/>
      <c r="D11" s="1592"/>
      <c r="E11" s="1595"/>
      <c r="F11" s="1590"/>
      <c r="G11" s="1595"/>
      <c r="H11" s="1596"/>
    </row>
    <row r="12" spans="1:15" ht="24.95" customHeight="1">
      <c r="A12" s="1582"/>
      <c r="B12" s="1302" t="s">
        <v>65</v>
      </c>
      <c r="C12" s="1590"/>
      <c r="D12" s="1686">
        <v>2020</v>
      </c>
      <c r="E12" s="1597">
        <f>SUM(F12,G12)</f>
        <v>6167</v>
      </c>
      <c r="F12" s="1499">
        <f t="shared" ref="F12:G14" si="0">SUM(F16,F20,F24,F28,F32)</f>
        <v>5574</v>
      </c>
      <c r="G12" s="1499">
        <f t="shared" si="0"/>
        <v>593</v>
      </c>
      <c r="H12" s="1582"/>
    </row>
    <row r="13" spans="1:15" ht="24.95" customHeight="1">
      <c r="A13" s="1582"/>
      <c r="B13" s="1355" t="s">
        <v>9</v>
      </c>
      <c r="C13" s="1590"/>
      <c r="D13" s="1686">
        <v>2021</v>
      </c>
      <c r="E13" s="1597">
        <f>SUM(F13,G13)</f>
        <v>4722</v>
      </c>
      <c r="F13" s="1499">
        <f t="shared" si="0"/>
        <v>3866</v>
      </c>
      <c r="G13" s="1499">
        <f t="shared" si="0"/>
        <v>856</v>
      </c>
      <c r="H13" s="1582"/>
    </row>
    <row r="14" spans="1:15" ht="24.95" customHeight="1">
      <c r="A14" s="1582"/>
      <c r="B14" s="1305"/>
      <c r="C14" s="1590"/>
      <c r="D14" s="1686">
        <v>2022</v>
      </c>
      <c r="E14" s="1597">
        <f>SUM(F14,G14)</f>
        <v>4453</v>
      </c>
      <c r="F14" s="1499">
        <f t="shared" si="0"/>
        <v>3566</v>
      </c>
      <c r="G14" s="1499">
        <f t="shared" si="0"/>
        <v>887</v>
      </c>
      <c r="H14" s="1582"/>
    </row>
    <row r="15" spans="1:15" ht="15" customHeight="1">
      <c r="A15" s="1582"/>
      <c r="B15" s="1305"/>
      <c r="C15" s="1590"/>
      <c r="D15" s="1687"/>
      <c r="E15" s="1598"/>
      <c r="F15" s="1599"/>
      <c r="G15" s="1503"/>
      <c r="H15" s="1582"/>
      <c r="K15" s="1504"/>
      <c r="L15" s="1504"/>
      <c r="M15" s="1504"/>
      <c r="N15" s="1504"/>
      <c r="O15" s="1504"/>
    </row>
    <row r="16" spans="1:15" ht="24.95" customHeight="1">
      <c r="A16" s="1582"/>
      <c r="B16" s="1600" t="s">
        <v>293</v>
      </c>
      <c r="C16" s="1590"/>
      <c r="D16" s="1687">
        <v>2020</v>
      </c>
      <c r="E16" s="1598">
        <f>SUM(F16,G16)</f>
        <v>442</v>
      </c>
      <c r="F16" s="1688">
        <v>442</v>
      </c>
      <c r="G16" s="1688" t="s">
        <v>31</v>
      </c>
      <c r="H16" s="1582"/>
    </row>
    <row r="17" spans="1:15" s="1504" customFormat="1" ht="24.95" customHeight="1">
      <c r="A17" s="1601"/>
      <c r="B17" s="1602" t="s">
        <v>175</v>
      </c>
      <c r="C17" s="1603"/>
      <c r="D17" s="1687">
        <v>2021</v>
      </c>
      <c r="E17" s="1598">
        <f>SUM(F17,G17)</f>
        <v>250</v>
      </c>
      <c r="F17" s="1688">
        <v>250</v>
      </c>
      <c r="G17" s="1688" t="s">
        <v>31</v>
      </c>
      <c r="H17" s="1601"/>
      <c r="K17" s="1468"/>
      <c r="L17" s="1468"/>
      <c r="M17" s="1468"/>
      <c r="N17" s="1468"/>
      <c r="O17" s="1468"/>
    </row>
    <row r="18" spans="1:15" ht="24.95" customHeight="1">
      <c r="A18" s="1582"/>
      <c r="B18" s="1600"/>
      <c r="C18" s="1590"/>
      <c r="D18" s="1687">
        <v>2022</v>
      </c>
      <c r="E18" s="1598">
        <f>SUM(F18,G18)</f>
        <v>229</v>
      </c>
      <c r="F18" s="1688">
        <v>229</v>
      </c>
      <c r="G18" s="1688" t="s">
        <v>31</v>
      </c>
      <c r="H18" s="1582"/>
    </row>
    <row r="19" spans="1:15" ht="15" customHeight="1">
      <c r="A19" s="1582"/>
      <c r="B19" s="1600"/>
      <c r="C19" s="1590"/>
      <c r="D19" s="1687"/>
      <c r="E19" s="1598"/>
      <c r="F19" s="1688"/>
      <c r="G19" s="1688"/>
      <c r="H19" s="1582"/>
    </row>
    <row r="20" spans="1:15" ht="24.95" customHeight="1">
      <c r="A20" s="1582"/>
      <c r="B20" s="1600" t="s">
        <v>294</v>
      </c>
      <c r="C20" s="1590"/>
      <c r="D20" s="1687">
        <v>2020</v>
      </c>
      <c r="E20" s="1598">
        <f>SUM(F20,G20)</f>
        <v>1230</v>
      </c>
      <c r="F20" s="1688">
        <v>1226</v>
      </c>
      <c r="G20" s="1688">
        <v>4</v>
      </c>
      <c r="H20" s="1582"/>
    </row>
    <row r="21" spans="1:15" ht="24.95" customHeight="1">
      <c r="A21" s="1582"/>
      <c r="B21" s="1602" t="s">
        <v>295</v>
      </c>
      <c r="C21" s="1590"/>
      <c r="D21" s="1687">
        <v>2021</v>
      </c>
      <c r="E21" s="1598">
        <f t="shared" ref="E21" si="1">SUM(F21,G21)</f>
        <v>767</v>
      </c>
      <c r="F21" s="1688">
        <v>760</v>
      </c>
      <c r="G21" s="1688">
        <v>7</v>
      </c>
      <c r="H21" s="1582"/>
    </row>
    <row r="22" spans="1:15" ht="24.95" customHeight="1">
      <c r="A22" s="1582"/>
      <c r="B22" s="1600"/>
      <c r="C22" s="1590"/>
      <c r="D22" s="1687">
        <v>2022</v>
      </c>
      <c r="E22" s="1598">
        <f>SUM(F22,G22)</f>
        <v>713</v>
      </c>
      <c r="F22" s="1688">
        <v>706</v>
      </c>
      <c r="G22" s="1688">
        <v>7</v>
      </c>
      <c r="H22" s="1582"/>
    </row>
    <row r="23" spans="1:15" ht="15" customHeight="1">
      <c r="A23" s="1582"/>
      <c r="B23" s="1600"/>
      <c r="C23" s="1590"/>
      <c r="D23" s="1687"/>
      <c r="E23" s="1598"/>
      <c r="F23" s="1688"/>
      <c r="G23" s="1688"/>
      <c r="H23" s="1582"/>
    </row>
    <row r="24" spans="1:15" ht="24.95" customHeight="1">
      <c r="A24" s="1582"/>
      <c r="B24" s="1600" t="s">
        <v>296</v>
      </c>
      <c r="C24" s="1590"/>
      <c r="D24" s="1687">
        <v>2020</v>
      </c>
      <c r="E24" s="1598">
        <f>SUM(F24,G24)</f>
        <v>1887</v>
      </c>
      <c r="F24" s="1688">
        <v>1758</v>
      </c>
      <c r="G24" s="1688">
        <v>129</v>
      </c>
      <c r="H24" s="1582"/>
    </row>
    <row r="25" spans="1:15" ht="24.95" customHeight="1">
      <c r="A25" s="1582"/>
      <c r="B25" s="1602" t="s">
        <v>297</v>
      </c>
      <c r="C25" s="1590"/>
      <c r="D25" s="1687">
        <v>2021</v>
      </c>
      <c r="E25" s="1598">
        <f t="shared" ref="E25" si="2">SUM(F25,G25)</f>
        <v>1389</v>
      </c>
      <c r="F25" s="1688">
        <v>1163</v>
      </c>
      <c r="G25" s="1688">
        <v>226</v>
      </c>
      <c r="H25" s="1582"/>
    </row>
    <row r="26" spans="1:15" ht="24.95" customHeight="1">
      <c r="A26" s="1582"/>
      <c r="B26" s="1600"/>
      <c r="C26" s="1590"/>
      <c r="D26" s="1687">
        <v>2022</v>
      </c>
      <c r="E26" s="1598">
        <f>SUM(F26,G26)</f>
        <v>1411</v>
      </c>
      <c r="F26" s="1688">
        <v>1146</v>
      </c>
      <c r="G26" s="1688">
        <v>265</v>
      </c>
      <c r="H26" s="1582"/>
    </row>
    <row r="27" spans="1:15" ht="15" customHeight="1">
      <c r="A27" s="1582"/>
      <c r="B27" s="1600"/>
      <c r="C27" s="1590"/>
      <c r="D27" s="1687"/>
      <c r="E27" s="1598"/>
      <c r="F27" s="1688"/>
      <c r="G27" s="1688"/>
      <c r="H27" s="1582"/>
    </row>
    <row r="28" spans="1:15" ht="24.95" customHeight="1">
      <c r="A28" s="1582"/>
      <c r="B28" s="1600" t="s">
        <v>298</v>
      </c>
      <c r="C28" s="1590"/>
      <c r="D28" s="1687">
        <v>2020</v>
      </c>
      <c r="E28" s="1598">
        <f>SUM(F28,G28)</f>
        <v>358</v>
      </c>
      <c r="F28" s="1688">
        <v>230</v>
      </c>
      <c r="G28" s="1688">
        <v>128</v>
      </c>
      <c r="H28" s="1582"/>
    </row>
    <row r="29" spans="1:15" ht="24.95" customHeight="1">
      <c r="A29" s="1582"/>
      <c r="B29" s="1602" t="s">
        <v>177</v>
      </c>
      <c r="C29" s="1590"/>
      <c r="D29" s="1687">
        <v>2021</v>
      </c>
      <c r="E29" s="1598">
        <f t="shared" ref="E29" si="3">SUM(F29,G29)</f>
        <v>365</v>
      </c>
      <c r="F29" s="1688">
        <v>185</v>
      </c>
      <c r="G29" s="1688">
        <v>180</v>
      </c>
      <c r="H29" s="1582"/>
    </row>
    <row r="30" spans="1:15" ht="24.95" customHeight="1">
      <c r="A30" s="1582"/>
      <c r="B30" s="1600"/>
      <c r="C30" s="1590"/>
      <c r="D30" s="1687">
        <v>2022</v>
      </c>
      <c r="E30" s="1598">
        <f>SUM(F30,G30)</f>
        <v>344</v>
      </c>
      <c r="F30" s="1688">
        <v>182</v>
      </c>
      <c r="G30" s="1688">
        <v>162</v>
      </c>
      <c r="H30" s="1582"/>
    </row>
    <row r="31" spans="1:15" ht="15" customHeight="1">
      <c r="A31" s="1582"/>
      <c r="B31" s="1600"/>
      <c r="C31" s="1590"/>
      <c r="D31" s="1687"/>
      <c r="E31" s="1598"/>
      <c r="F31" s="1688"/>
      <c r="G31" s="1688"/>
      <c r="H31" s="1582"/>
    </row>
    <row r="32" spans="1:15" ht="24.95" customHeight="1">
      <c r="A32" s="1582"/>
      <c r="B32" s="1600" t="s">
        <v>299</v>
      </c>
      <c r="C32" s="1590"/>
      <c r="D32" s="1687">
        <v>2020</v>
      </c>
      <c r="E32" s="1598">
        <f>SUM(F32,G32)</f>
        <v>2250</v>
      </c>
      <c r="F32" s="1688">
        <v>1918</v>
      </c>
      <c r="G32" s="1688">
        <v>332</v>
      </c>
      <c r="H32" s="1582"/>
    </row>
    <row r="33" spans="1:15" ht="24.95" customHeight="1">
      <c r="A33" s="1582"/>
      <c r="B33" s="1602" t="s">
        <v>178</v>
      </c>
      <c r="C33" s="1590"/>
      <c r="D33" s="1687">
        <v>2021</v>
      </c>
      <c r="E33" s="1598">
        <f t="shared" ref="E33" si="4">SUM(F33,G33)</f>
        <v>1951</v>
      </c>
      <c r="F33" s="1688">
        <v>1508</v>
      </c>
      <c r="G33" s="1688">
        <v>443</v>
      </c>
      <c r="H33" s="1582"/>
    </row>
    <row r="34" spans="1:15" ht="24.95" customHeight="1">
      <c r="A34" s="1582"/>
      <c r="B34" s="1604"/>
      <c r="C34" s="1590"/>
      <c r="D34" s="1687">
        <v>2022</v>
      </c>
      <c r="E34" s="1598">
        <f>SUM(F34,G34)</f>
        <v>1756</v>
      </c>
      <c r="F34" s="1688">
        <v>1303</v>
      </c>
      <c r="G34" s="1688">
        <v>453</v>
      </c>
      <c r="H34" s="1582"/>
      <c r="K34" s="1514"/>
      <c r="L34" s="1514"/>
      <c r="M34" s="1514"/>
      <c r="N34" s="1514"/>
      <c r="O34" s="1514"/>
    </row>
    <row r="35" spans="1:15" ht="11.25" customHeight="1" thickBot="1">
      <c r="A35" s="1510"/>
      <c r="B35" s="1511"/>
      <c r="C35" s="1510"/>
      <c r="D35" s="1605"/>
      <c r="E35" s="1512"/>
      <c r="F35" s="1512"/>
      <c r="G35" s="1513"/>
      <c r="H35" s="1510"/>
      <c r="I35" s="1582"/>
      <c r="K35" s="1514"/>
      <c r="L35" s="1514"/>
      <c r="M35" s="1514"/>
      <c r="N35" s="1514"/>
      <c r="O35" s="1514"/>
    </row>
    <row r="36" spans="1:15" s="1514" customFormat="1" ht="15" customHeight="1">
      <c r="D36" s="1577"/>
      <c r="E36" s="1598"/>
      <c r="G36" s="1515"/>
      <c r="H36" s="1447" t="s">
        <v>32</v>
      </c>
    </row>
    <row r="37" spans="1:15" s="1514" customFormat="1" ht="12" customHeight="1">
      <c r="D37" s="1577"/>
      <c r="E37" s="1606"/>
      <c r="G37" s="1516"/>
      <c r="H37" s="1448" t="s">
        <v>33</v>
      </c>
    </row>
    <row r="38" spans="1:15">
      <c r="A38" s="1607"/>
      <c r="B38" s="1608" t="s">
        <v>1277</v>
      </c>
      <c r="C38" s="1609"/>
      <c r="D38" s="1610"/>
      <c r="E38" s="1611"/>
    </row>
    <row r="39" spans="1:15" s="1504" customFormat="1" ht="13.5" customHeight="1">
      <c r="B39" s="1459" t="s">
        <v>300</v>
      </c>
      <c r="C39" s="1612"/>
      <c r="D39" s="1613"/>
      <c r="E39" s="1614"/>
      <c r="G39" s="1615"/>
    </row>
    <row r="40" spans="1:15">
      <c r="B40" s="1616" t="s">
        <v>1284</v>
      </c>
      <c r="E40" s="1598"/>
    </row>
    <row r="44" spans="1:15">
      <c r="E44" s="1598"/>
    </row>
    <row r="48" spans="1:15">
      <c r="E48" s="1598"/>
    </row>
    <row r="52" spans="5:5">
      <c r="E52" s="1598"/>
    </row>
    <row r="56" spans="5:5">
      <c r="E56" s="1598"/>
    </row>
    <row r="60" spans="5:5">
      <c r="E60" s="1598"/>
    </row>
    <row r="64" spans="5:5">
      <c r="E64" s="1598"/>
    </row>
    <row r="68" spans="5:5">
      <c r="E68" s="1598"/>
    </row>
    <row r="72" spans="5:5">
      <c r="E72" s="1598"/>
    </row>
    <row r="76" spans="5:5">
      <c r="E76" s="1598"/>
    </row>
    <row r="80" spans="5:5">
      <c r="E80" s="1598"/>
    </row>
  </sheetData>
  <printOptions horizontalCentered="1"/>
  <pageMargins left="0.19685039370078741" right="0.19685039370078741" top="0.3543307086614173" bottom="0.31496062992125984" header="0.11811023622047244" footer="0.19685039370078741"/>
  <pageSetup paperSize="9" scale="80" orientation="portrait" r:id="rId1"/>
  <headerFooter scaleWithDoc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92D050"/>
    <pageSetUpPr fitToPage="1"/>
  </sheetPr>
  <dimension ref="A1:M127"/>
  <sheetViews>
    <sheetView showGridLines="0" tabSelected="1" view="pageBreakPreview" topLeftCell="A25" zoomScale="90" zoomScaleNormal="100" zoomScaleSheetLayoutView="90" workbookViewId="0">
      <selection activeCell="O48" sqref="O48"/>
    </sheetView>
  </sheetViews>
  <sheetFormatPr defaultColWidth="9.140625" defaultRowHeight="16.5"/>
  <cols>
    <col min="1" max="1" width="1.42578125" style="1524" customWidth="1"/>
    <col min="2" max="2" width="13.5703125" style="1524" customWidth="1"/>
    <col min="3" max="3" width="20.7109375" style="1524" customWidth="1"/>
    <col min="4" max="4" width="10.85546875" style="1525" customWidth="1"/>
    <col min="5" max="5" width="9.28515625" style="1524" customWidth="1"/>
    <col min="6" max="6" width="2" style="1524" customWidth="1"/>
    <col min="7" max="7" width="13.85546875" style="1524" customWidth="1"/>
    <col min="8" max="8" width="16.7109375" style="1524" customWidth="1"/>
    <col min="9" max="9" width="11.7109375" style="1524" customWidth="1"/>
    <col min="10" max="10" width="11.85546875" style="1524" customWidth="1"/>
    <col min="11" max="11" width="11" style="1524" customWidth="1"/>
    <col min="12" max="12" width="1.140625" style="1524" customWidth="1"/>
    <col min="13" max="13" width="0.5703125" style="1524" customWidth="1"/>
    <col min="14" max="16384" width="9.140625" style="1524"/>
  </cols>
  <sheetData>
    <row r="1" spans="1:13" ht="15" customHeight="1">
      <c r="G1" s="1526"/>
      <c r="H1" s="1526"/>
      <c r="I1" s="1526"/>
      <c r="J1" s="1526"/>
      <c r="K1" s="1526"/>
      <c r="L1" s="1526"/>
      <c r="M1" s="1526"/>
    </row>
    <row r="2" spans="1:13" s="1468" customFormat="1" ht="17.25" customHeight="1">
      <c r="B2" s="1471" t="s">
        <v>286</v>
      </c>
      <c r="C2" s="1472" t="s">
        <v>1292</v>
      </c>
      <c r="D2" s="1584"/>
      <c r="E2" s="1473"/>
      <c r="F2" s="1473"/>
      <c r="G2" s="1585"/>
      <c r="H2" s="1473"/>
      <c r="I2" s="1383"/>
      <c r="J2" s="1473"/>
    </row>
    <row r="3" spans="1:13" s="1468" customFormat="1" ht="17.25" customHeight="1">
      <c r="B3" s="1470" t="s">
        <v>287</v>
      </c>
      <c r="C3" s="1475" t="s">
        <v>1164</v>
      </c>
      <c r="D3" s="1586"/>
      <c r="E3" s="1473"/>
      <c r="F3" s="1473"/>
      <c r="G3" s="1585"/>
      <c r="H3" s="1473"/>
      <c r="I3" s="1383"/>
      <c r="J3" s="1473"/>
    </row>
    <row r="4" spans="1:13" ht="9.9499999999999993" customHeight="1" thickBot="1">
      <c r="B4" s="1531"/>
      <c r="C4" s="1531"/>
      <c r="D4" s="1532"/>
      <c r="E4" s="1531"/>
      <c r="F4" s="1531"/>
      <c r="G4" s="1531"/>
      <c r="H4" s="1531"/>
      <c r="I4" s="1533"/>
      <c r="J4" s="1533"/>
      <c r="K4" s="1533"/>
      <c r="L4" s="1533"/>
      <c r="M4" s="1533"/>
    </row>
    <row r="5" spans="1:13" ht="3.75" customHeight="1" thickTop="1">
      <c r="A5" s="1534"/>
      <c r="B5" s="1534"/>
      <c r="C5" s="1534"/>
      <c r="D5" s="1535"/>
      <c r="E5" s="1536"/>
      <c r="F5" s="1536"/>
      <c r="G5" s="1534"/>
      <c r="H5" s="1537"/>
      <c r="I5" s="1537"/>
      <c r="J5" s="1537"/>
      <c r="K5" s="1537"/>
      <c r="L5" s="1534"/>
      <c r="M5" s="1534"/>
    </row>
    <row r="6" spans="1:13" ht="15" customHeight="1">
      <c r="A6" s="1617"/>
      <c r="B6" s="1618" t="s">
        <v>169</v>
      </c>
      <c r="C6" s="1619"/>
      <c r="D6" s="1620" t="s">
        <v>3</v>
      </c>
      <c r="E6" s="1621" t="s">
        <v>4</v>
      </c>
      <c r="F6" s="1621"/>
      <c r="G6" s="1875" t="s">
        <v>58</v>
      </c>
      <c r="H6" s="1875"/>
      <c r="I6" s="1875"/>
      <c r="J6" s="1875"/>
      <c r="K6" s="1875"/>
      <c r="L6" s="1875"/>
      <c r="M6" s="1617"/>
    </row>
    <row r="7" spans="1:13" ht="15" customHeight="1">
      <c r="A7" s="1617"/>
      <c r="B7" s="1622" t="s">
        <v>170</v>
      </c>
      <c r="C7" s="1619"/>
      <c r="D7" s="1623" t="s">
        <v>8</v>
      </c>
      <c r="E7" s="1624" t="s">
        <v>9</v>
      </c>
      <c r="F7" s="1621"/>
      <c r="G7" s="1870" t="s">
        <v>60</v>
      </c>
      <c r="H7" s="1870"/>
      <c r="I7" s="1870"/>
      <c r="J7" s="1870"/>
      <c r="K7" s="1870"/>
      <c r="L7" s="1876"/>
      <c r="M7" s="1617"/>
    </row>
    <row r="8" spans="1:13" ht="18" customHeight="1">
      <c r="A8" s="1617"/>
      <c r="B8" s="1619"/>
      <c r="C8" s="1619"/>
      <c r="D8" s="1625"/>
      <c r="E8" s="1619"/>
      <c r="F8" s="1624"/>
      <c r="G8" s="1626" t="s">
        <v>951</v>
      </c>
      <c r="H8" s="1627" t="s">
        <v>952</v>
      </c>
      <c r="I8" s="1627" t="s">
        <v>953</v>
      </c>
      <c r="J8" s="1626" t="s">
        <v>954</v>
      </c>
      <c r="K8" s="1626" t="s">
        <v>955</v>
      </c>
      <c r="L8" s="1619"/>
      <c r="M8" s="1628"/>
    </row>
    <row r="9" spans="1:13" ht="18" customHeight="1">
      <c r="A9" s="1617"/>
      <c r="B9" s="1619"/>
      <c r="C9" s="1619"/>
      <c r="D9" s="1625"/>
      <c r="E9" s="1619"/>
      <c r="F9" s="1624"/>
      <c r="G9" s="1626" t="s">
        <v>956</v>
      </c>
      <c r="H9" s="1626" t="s">
        <v>957</v>
      </c>
      <c r="I9" s="1626" t="s">
        <v>958</v>
      </c>
      <c r="J9" s="1626" t="s">
        <v>959</v>
      </c>
      <c r="K9" s="1621" t="s">
        <v>960</v>
      </c>
      <c r="L9" s="1619"/>
      <c r="M9" s="1628"/>
    </row>
    <row r="10" spans="1:13" ht="18" customHeight="1">
      <c r="A10" s="1617"/>
      <c r="B10" s="1619"/>
      <c r="C10" s="1619"/>
      <c r="D10" s="1625"/>
      <c r="E10" s="1619"/>
      <c r="F10" s="1624"/>
      <c r="G10" s="1629" t="s">
        <v>175</v>
      </c>
      <c r="H10" s="1629" t="s">
        <v>295</v>
      </c>
      <c r="I10" s="1629" t="s">
        <v>297</v>
      </c>
      <c r="J10" s="1629" t="s">
        <v>177</v>
      </c>
      <c r="K10" s="1629" t="s">
        <v>178</v>
      </c>
      <c r="L10" s="1619"/>
      <c r="M10" s="1628"/>
    </row>
    <row r="11" spans="1:13" ht="3.75" customHeight="1">
      <c r="A11" s="1630"/>
      <c r="B11" s="1549"/>
      <c r="C11" s="1549"/>
      <c r="D11" s="1550"/>
      <c r="E11" s="1549"/>
      <c r="F11" s="1551"/>
      <c r="G11" s="1551"/>
      <c r="H11" s="1551"/>
      <c r="I11" s="1551"/>
      <c r="J11" s="1551"/>
      <c r="K11" s="1551"/>
      <c r="L11" s="1549"/>
      <c r="M11" s="1631"/>
    </row>
    <row r="12" spans="1:13" ht="5.25" customHeight="1">
      <c r="B12" s="1619"/>
      <c r="C12" s="1619"/>
      <c r="D12" s="1625"/>
      <c r="E12" s="1619"/>
      <c r="F12" s="1632"/>
      <c r="G12" s="1632"/>
      <c r="H12" s="1632"/>
      <c r="I12" s="1632"/>
      <c r="J12" s="1632"/>
      <c r="K12" s="1632"/>
      <c r="L12" s="1619"/>
      <c r="M12" s="1633"/>
    </row>
    <row r="13" spans="1:13" s="1634" customFormat="1" ht="20.100000000000001" customHeight="1">
      <c r="B13" s="1635" t="s">
        <v>961</v>
      </c>
      <c r="C13" s="1636"/>
      <c r="D13" s="1689">
        <v>2020</v>
      </c>
      <c r="E13" s="1637">
        <f>SUM(G13:K13)</f>
        <v>5572</v>
      </c>
      <c r="F13" s="1638"/>
      <c r="G13" s="1690">
        <v>1483</v>
      </c>
      <c r="H13" s="1690">
        <v>1464</v>
      </c>
      <c r="I13" s="1690">
        <v>1098</v>
      </c>
      <c r="J13" s="1690">
        <v>945</v>
      </c>
      <c r="K13" s="1690">
        <v>582</v>
      </c>
      <c r="L13" s="1636"/>
      <c r="M13" s="1639"/>
    </row>
    <row r="14" spans="1:13" s="1640" customFormat="1" ht="20.100000000000001" customHeight="1">
      <c r="B14" s="1641"/>
      <c r="C14" s="1642"/>
      <c r="D14" s="1689">
        <v>2021</v>
      </c>
      <c r="E14" s="1637">
        <f>SUM(G14:K14)</f>
        <v>3864</v>
      </c>
      <c r="F14" s="1638"/>
      <c r="G14" s="1690">
        <v>1099</v>
      </c>
      <c r="H14" s="1690">
        <v>902</v>
      </c>
      <c r="I14" s="1690">
        <v>775</v>
      </c>
      <c r="J14" s="1690">
        <v>687</v>
      </c>
      <c r="K14" s="1690">
        <v>401</v>
      </c>
      <c r="L14" s="1642"/>
      <c r="M14" s="1643"/>
    </row>
    <row r="15" spans="1:13" s="1640" customFormat="1" ht="20.100000000000001" customHeight="1">
      <c r="B15" s="1641"/>
      <c r="C15" s="1642"/>
      <c r="D15" s="1689">
        <v>2022</v>
      </c>
      <c r="E15" s="1637">
        <f>SUM(G15:K15)</f>
        <v>3557</v>
      </c>
      <c r="F15" s="1638"/>
      <c r="G15" s="1690">
        <v>948</v>
      </c>
      <c r="H15" s="1690">
        <v>871</v>
      </c>
      <c r="I15" s="1690">
        <v>668</v>
      </c>
      <c r="J15" s="1690">
        <v>683</v>
      </c>
      <c r="K15" s="1690">
        <v>387</v>
      </c>
      <c r="L15" s="1642"/>
      <c r="M15" s="1643"/>
    </row>
    <row r="16" spans="1:13" s="1640" customFormat="1" ht="20.100000000000001" customHeight="1">
      <c r="B16" s="1641"/>
      <c r="C16" s="1642"/>
      <c r="D16" s="1689"/>
      <c r="E16" s="1637"/>
      <c r="F16" s="1644"/>
      <c r="G16" s="1690"/>
      <c r="H16" s="1690"/>
      <c r="I16" s="1690"/>
      <c r="J16" s="1690"/>
      <c r="K16" s="1690"/>
      <c r="L16" s="1642"/>
      <c r="M16" s="1643"/>
    </row>
    <row r="17" spans="2:13" s="1640" customFormat="1" ht="20.100000000000001" customHeight="1">
      <c r="B17" s="1635" t="s">
        <v>962</v>
      </c>
      <c r="C17" s="1642"/>
      <c r="D17" s="1689">
        <v>2020</v>
      </c>
      <c r="E17" s="1637">
        <f t="shared" ref="E17:E18" si="0">SUM(G17:K17)</f>
        <v>5573</v>
      </c>
      <c r="F17" s="1644"/>
      <c r="G17" s="1690">
        <v>1230</v>
      </c>
      <c r="H17" s="1690">
        <v>1635</v>
      </c>
      <c r="I17" s="1690">
        <v>1220</v>
      </c>
      <c r="J17" s="1690">
        <v>943</v>
      </c>
      <c r="K17" s="1690">
        <v>545</v>
      </c>
      <c r="L17" s="1642"/>
      <c r="M17" s="1643"/>
    </row>
    <row r="18" spans="2:13" s="1640" customFormat="1" ht="20.100000000000001" customHeight="1">
      <c r="B18" s="1645"/>
      <c r="C18" s="1642"/>
      <c r="D18" s="1689">
        <v>2021</v>
      </c>
      <c r="E18" s="1637">
        <f t="shared" si="0"/>
        <v>3862</v>
      </c>
      <c r="F18" s="1644"/>
      <c r="G18" s="1690">
        <v>617</v>
      </c>
      <c r="H18" s="1690">
        <v>959</v>
      </c>
      <c r="I18" s="1690">
        <v>895</v>
      </c>
      <c r="J18" s="1690">
        <v>810</v>
      </c>
      <c r="K18" s="1690">
        <v>581</v>
      </c>
      <c r="L18" s="1642"/>
      <c r="M18" s="1643"/>
    </row>
    <row r="19" spans="2:13" s="1640" customFormat="1" ht="20.100000000000001" customHeight="1">
      <c r="B19" s="1645"/>
      <c r="C19" s="1642"/>
      <c r="D19" s="1689">
        <v>2022</v>
      </c>
      <c r="E19" s="1637">
        <f>SUM(G19:K19)</f>
        <v>3565</v>
      </c>
      <c r="F19" s="1644"/>
      <c r="G19" s="1690">
        <v>626</v>
      </c>
      <c r="H19" s="1690">
        <v>891</v>
      </c>
      <c r="I19" s="1690">
        <v>941</v>
      </c>
      <c r="J19" s="1690">
        <v>684</v>
      </c>
      <c r="K19" s="1690">
        <v>423</v>
      </c>
      <c r="L19" s="1642"/>
      <c r="M19" s="1643"/>
    </row>
    <row r="20" spans="2:13" s="1640" customFormat="1" ht="20.100000000000001" customHeight="1">
      <c r="B20" s="1645"/>
      <c r="C20" s="1642"/>
      <c r="D20" s="1689"/>
      <c r="E20" s="1637"/>
      <c r="F20" s="1644"/>
      <c r="G20" s="1690"/>
      <c r="H20" s="1690"/>
      <c r="I20" s="1690"/>
      <c r="J20" s="1690"/>
      <c r="K20" s="1690"/>
      <c r="L20" s="1642"/>
      <c r="M20" s="1643"/>
    </row>
    <row r="21" spans="2:13" ht="20.100000000000001" customHeight="1">
      <c r="B21" s="1635" t="s">
        <v>963</v>
      </c>
      <c r="C21" s="1619"/>
      <c r="D21" s="1689">
        <v>2020</v>
      </c>
      <c r="E21" s="1637">
        <f t="shared" ref="E21:E22" si="1">SUM(G21:K21)</f>
        <v>5565</v>
      </c>
      <c r="F21" s="1638"/>
      <c r="G21" s="1690">
        <v>467</v>
      </c>
      <c r="H21" s="1690">
        <v>800</v>
      </c>
      <c r="I21" s="1690">
        <v>1439</v>
      </c>
      <c r="J21" s="1690">
        <v>1744</v>
      </c>
      <c r="K21" s="1690">
        <v>1115</v>
      </c>
      <c r="L21" s="1619"/>
      <c r="M21" s="1646"/>
    </row>
    <row r="22" spans="2:13" s="1640" customFormat="1" ht="20.100000000000001" customHeight="1">
      <c r="B22" s="1647"/>
      <c r="C22" s="1642"/>
      <c r="D22" s="1689">
        <v>2021</v>
      </c>
      <c r="E22" s="1637">
        <f t="shared" si="1"/>
        <v>3863</v>
      </c>
      <c r="F22" s="1638"/>
      <c r="G22" s="1690">
        <v>266</v>
      </c>
      <c r="H22" s="1690">
        <v>550</v>
      </c>
      <c r="I22" s="1690">
        <v>879</v>
      </c>
      <c r="J22" s="1690">
        <v>1183</v>
      </c>
      <c r="K22" s="1690">
        <v>985</v>
      </c>
      <c r="L22" s="1642"/>
      <c r="M22" s="1643"/>
    </row>
    <row r="23" spans="2:13" s="1640" customFormat="1" ht="20.100000000000001" customHeight="1">
      <c r="B23" s="1647"/>
      <c r="C23" s="1642"/>
      <c r="D23" s="1689">
        <v>2022</v>
      </c>
      <c r="E23" s="1637">
        <f>SUM(G23:K23)</f>
        <v>3560</v>
      </c>
      <c r="F23" s="1638"/>
      <c r="G23" s="1690">
        <v>309</v>
      </c>
      <c r="H23" s="1690">
        <v>530</v>
      </c>
      <c r="I23" s="1690">
        <v>829</v>
      </c>
      <c r="J23" s="1690">
        <v>1035</v>
      </c>
      <c r="K23" s="1690">
        <v>857</v>
      </c>
      <c r="L23" s="1642"/>
      <c r="M23" s="1643"/>
    </row>
    <row r="24" spans="2:13" s="1640" customFormat="1" ht="20.100000000000001" customHeight="1">
      <c r="B24" s="1647"/>
      <c r="C24" s="1642"/>
      <c r="D24" s="1689"/>
      <c r="E24" s="1637"/>
      <c r="F24" s="1644"/>
      <c r="G24" s="1690"/>
      <c r="H24" s="1690"/>
      <c r="I24" s="1690"/>
      <c r="J24" s="1690"/>
      <c r="K24" s="1690"/>
      <c r="L24" s="1642"/>
      <c r="M24" s="1643"/>
    </row>
    <row r="25" spans="2:13" ht="20.100000000000001" customHeight="1">
      <c r="B25" s="1635" t="s">
        <v>964</v>
      </c>
      <c r="C25" s="1619"/>
      <c r="D25" s="1689">
        <v>2020</v>
      </c>
      <c r="E25" s="1637">
        <f t="shared" ref="E25:E26" si="2">SUM(G25:K25)</f>
        <v>5573</v>
      </c>
      <c r="F25" s="1638"/>
      <c r="G25" s="1690">
        <v>607</v>
      </c>
      <c r="H25" s="1690">
        <v>1088</v>
      </c>
      <c r="I25" s="1690">
        <v>1480</v>
      </c>
      <c r="J25" s="1690">
        <v>1436</v>
      </c>
      <c r="K25" s="1690">
        <v>962</v>
      </c>
      <c r="L25" s="1619"/>
      <c r="M25" s="1648"/>
    </row>
    <row r="26" spans="2:13" s="1640" customFormat="1" ht="20.100000000000001" customHeight="1">
      <c r="B26" s="1647"/>
      <c r="C26" s="1642"/>
      <c r="D26" s="1689">
        <v>2021</v>
      </c>
      <c r="E26" s="1637">
        <f t="shared" si="2"/>
        <v>3862</v>
      </c>
      <c r="F26" s="1638"/>
      <c r="G26" s="1690">
        <v>290</v>
      </c>
      <c r="H26" s="1690">
        <v>627</v>
      </c>
      <c r="I26" s="1690">
        <v>850</v>
      </c>
      <c r="J26" s="1690">
        <v>1346</v>
      </c>
      <c r="K26" s="1690">
        <v>749</v>
      </c>
      <c r="L26" s="1642"/>
      <c r="M26" s="1649"/>
    </row>
    <row r="27" spans="2:13" s="1640" customFormat="1" ht="20.100000000000001" customHeight="1">
      <c r="B27" s="1647"/>
      <c r="C27" s="1642"/>
      <c r="D27" s="1689">
        <v>2022</v>
      </c>
      <c r="E27" s="1637">
        <f>SUM(G27:K27)</f>
        <v>3562</v>
      </c>
      <c r="F27" s="1638"/>
      <c r="G27" s="1690">
        <v>226</v>
      </c>
      <c r="H27" s="1690">
        <v>554</v>
      </c>
      <c r="I27" s="1690">
        <v>810</v>
      </c>
      <c r="J27" s="1690">
        <v>1211</v>
      </c>
      <c r="K27" s="1690">
        <v>761</v>
      </c>
      <c r="L27" s="1642"/>
      <c r="M27" s="1649"/>
    </row>
    <row r="28" spans="2:13" s="1640" customFormat="1" ht="20.100000000000001" customHeight="1">
      <c r="B28" s="1647"/>
      <c r="C28" s="1642"/>
      <c r="D28" s="1689"/>
      <c r="E28" s="1637"/>
      <c r="F28" s="1644"/>
      <c r="G28" s="1690"/>
      <c r="H28" s="1690"/>
      <c r="I28" s="1690"/>
      <c r="J28" s="1690"/>
      <c r="K28" s="1690"/>
      <c r="L28" s="1642"/>
      <c r="M28" s="1649"/>
    </row>
    <row r="29" spans="2:13" ht="20.100000000000001" customHeight="1">
      <c r="B29" s="1635" t="s">
        <v>965</v>
      </c>
      <c r="C29" s="1619"/>
      <c r="D29" s="1689">
        <v>2020</v>
      </c>
      <c r="E29" s="1637">
        <f t="shared" ref="E29:E30" si="3">SUM(G29:K29)</f>
        <v>5572</v>
      </c>
      <c r="F29" s="1638"/>
      <c r="G29" s="1690">
        <v>561</v>
      </c>
      <c r="H29" s="1690">
        <v>980</v>
      </c>
      <c r="I29" s="1690">
        <v>1948</v>
      </c>
      <c r="J29" s="1690">
        <v>1597</v>
      </c>
      <c r="K29" s="1690">
        <v>486</v>
      </c>
      <c r="L29" s="1619"/>
      <c r="M29" s="1646"/>
    </row>
    <row r="30" spans="2:13" s="1640" customFormat="1" ht="20.100000000000001" customHeight="1">
      <c r="B30" s="1647"/>
      <c r="C30" s="1642"/>
      <c r="D30" s="1689">
        <v>2021</v>
      </c>
      <c r="E30" s="1637">
        <f t="shared" si="3"/>
        <v>3862</v>
      </c>
      <c r="F30" s="1638"/>
      <c r="G30" s="1690">
        <v>406</v>
      </c>
      <c r="H30" s="1690">
        <v>689</v>
      </c>
      <c r="I30" s="1690">
        <v>1343</v>
      </c>
      <c r="J30" s="1690">
        <v>1066</v>
      </c>
      <c r="K30" s="1690">
        <v>358</v>
      </c>
      <c r="L30" s="1642"/>
      <c r="M30" s="1650"/>
    </row>
    <row r="31" spans="2:13" s="1640" customFormat="1" ht="20.100000000000001" customHeight="1">
      <c r="B31" s="1647"/>
      <c r="C31" s="1642"/>
      <c r="D31" s="1689">
        <v>2022</v>
      </c>
      <c r="E31" s="1637">
        <f>SUM(G31:K31)</f>
        <v>3561</v>
      </c>
      <c r="F31" s="1638"/>
      <c r="G31" s="1690">
        <v>394</v>
      </c>
      <c r="H31" s="1690">
        <v>720</v>
      </c>
      <c r="I31" s="1690">
        <v>1210</v>
      </c>
      <c r="J31" s="1690">
        <v>886</v>
      </c>
      <c r="K31" s="1690">
        <v>351</v>
      </c>
      <c r="L31" s="1642"/>
      <c r="M31" s="1650"/>
    </row>
    <row r="32" spans="2:13" s="1640" customFormat="1" ht="20.100000000000001" customHeight="1">
      <c r="B32" s="1647"/>
      <c r="C32" s="1642"/>
      <c r="D32" s="1689"/>
      <c r="E32" s="1637"/>
      <c r="F32" s="1644"/>
      <c r="G32" s="1690"/>
      <c r="H32" s="1690"/>
      <c r="I32" s="1690"/>
      <c r="J32" s="1690"/>
      <c r="K32" s="1690"/>
      <c r="L32" s="1642"/>
      <c r="M32" s="1650"/>
    </row>
    <row r="33" spans="2:13" ht="20.100000000000001" customHeight="1">
      <c r="B33" s="1635" t="s">
        <v>966</v>
      </c>
      <c r="C33" s="1619"/>
      <c r="D33" s="1689">
        <v>2020</v>
      </c>
      <c r="E33" s="1637">
        <f t="shared" ref="E33:E34" si="4">SUM(G33:K33)</f>
        <v>5573</v>
      </c>
      <c r="F33" s="1638"/>
      <c r="G33" s="1690">
        <v>493</v>
      </c>
      <c r="H33" s="1690">
        <v>818</v>
      </c>
      <c r="I33" s="1690">
        <v>1224</v>
      </c>
      <c r="J33" s="1690">
        <v>1945</v>
      </c>
      <c r="K33" s="1690">
        <v>1093</v>
      </c>
      <c r="L33" s="1619"/>
      <c r="M33" s="1651"/>
    </row>
    <row r="34" spans="2:13" s="1640" customFormat="1" ht="20.100000000000001" customHeight="1">
      <c r="B34" s="1647"/>
      <c r="C34" s="1642"/>
      <c r="D34" s="1689">
        <v>2021</v>
      </c>
      <c r="E34" s="1637">
        <f t="shared" si="4"/>
        <v>3860</v>
      </c>
      <c r="F34" s="1638"/>
      <c r="G34" s="1690">
        <v>272</v>
      </c>
      <c r="H34" s="1690">
        <v>475</v>
      </c>
      <c r="I34" s="1690">
        <v>758</v>
      </c>
      <c r="J34" s="1690">
        <v>1394</v>
      </c>
      <c r="K34" s="1690">
        <v>961</v>
      </c>
      <c r="L34" s="1642"/>
      <c r="M34" s="1652"/>
    </row>
    <row r="35" spans="2:13" s="1640" customFormat="1" ht="20.100000000000001" customHeight="1">
      <c r="B35" s="1647"/>
      <c r="C35" s="1642"/>
      <c r="D35" s="1689">
        <v>2022</v>
      </c>
      <c r="E35" s="1637">
        <f>SUM(G35:K35)</f>
        <v>3561</v>
      </c>
      <c r="F35" s="1638"/>
      <c r="G35" s="1690">
        <v>243</v>
      </c>
      <c r="H35" s="1690">
        <v>470</v>
      </c>
      <c r="I35" s="1690">
        <v>794</v>
      </c>
      <c r="J35" s="1690">
        <v>1252</v>
      </c>
      <c r="K35" s="1690">
        <v>802</v>
      </c>
      <c r="L35" s="1642"/>
      <c r="M35" s="1652"/>
    </row>
    <row r="36" spans="2:13" s="1640" customFormat="1" ht="20.100000000000001" customHeight="1">
      <c r="B36" s="1647"/>
      <c r="C36" s="1642"/>
      <c r="D36" s="1689"/>
      <c r="E36" s="1637"/>
      <c r="F36" s="1644"/>
      <c r="G36" s="1690"/>
      <c r="H36" s="1690"/>
      <c r="I36" s="1690"/>
      <c r="J36" s="1690"/>
      <c r="K36" s="1690"/>
      <c r="L36" s="1642"/>
      <c r="M36" s="1652"/>
    </row>
    <row r="37" spans="2:13" ht="20.100000000000001" customHeight="1">
      <c r="B37" s="1635" t="s">
        <v>967</v>
      </c>
      <c r="C37" s="1619"/>
      <c r="D37" s="1689">
        <v>2020</v>
      </c>
      <c r="E37" s="1637">
        <f t="shared" ref="E37:E38" si="5">SUM(G37:K37)</f>
        <v>5566</v>
      </c>
      <c r="F37" s="1638"/>
      <c r="G37" s="1690">
        <v>613</v>
      </c>
      <c r="H37" s="1690">
        <v>1500</v>
      </c>
      <c r="I37" s="1690">
        <v>1994</v>
      </c>
      <c r="J37" s="1690">
        <v>1101</v>
      </c>
      <c r="K37" s="1690">
        <v>358</v>
      </c>
      <c r="L37" s="1619"/>
      <c r="M37" s="1651"/>
    </row>
    <row r="38" spans="2:13" s="1640" customFormat="1" ht="20.100000000000001" customHeight="1">
      <c r="B38" s="1647"/>
      <c r="C38" s="1642"/>
      <c r="D38" s="1689">
        <v>2021</v>
      </c>
      <c r="E38" s="1637">
        <f t="shared" si="5"/>
        <v>3863</v>
      </c>
      <c r="F38" s="1638"/>
      <c r="G38" s="1690">
        <v>404</v>
      </c>
      <c r="H38" s="1690">
        <v>1044</v>
      </c>
      <c r="I38" s="1690">
        <v>1428</v>
      </c>
      <c r="J38" s="1690">
        <v>773</v>
      </c>
      <c r="K38" s="1690">
        <v>214</v>
      </c>
      <c r="L38" s="1642"/>
      <c r="M38" s="1652"/>
    </row>
    <row r="39" spans="2:13" s="1640" customFormat="1" ht="20.100000000000001" customHeight="1">
      <c r="B39" s="1647"/>
      <c r="C39" s="1642"/>
      <c r="D39" s="1689">
        <v>2022</v>
      </c>
      <c r="E39" s="1637">
        <f>SUM(G39:K39)</f>
        <v>3557</v>
      </c>
      <c r="F39" s="1638"/>
      <c r="G39" s="1690">
        <v>311</v>
      </c>
      <c r="H39" s="1690">
        <v>930</v>
      </c>
      <c r="I39" s="1690">
        <v>1305</v>
      </c>
      <c r="J39" s="1690">
        <v>797</v>
      </c>
      <c r="K39" s="1690">
        <v>214</v>
      </c>
      <c r="L39" s="1642"/>
      <c r="M39" s="1652"/>
    </row>
    <row r="40" spans="2:13" s="1640" customFormat="1" ht="20.100000000000001" customHeight="1">
      <c r="B40" s="1647"/>
      <c r="C40" s="1642"/>
      <c r="D40" s="1689"/>
      <c r="E40" s="1637"/>
      <c r="F40" s="1644"/>
      <c r="G40" s="1690"/>
      <c r="H40" s="1690"/>
      <c r="I40" s="1690"/>
      <c r="J40" s="1690"/>
      <c r="K40" s="1690"/>
      <c r="L40" s="1642"/>
      <c r="M40" s="1652"/>
    </row>
    <row r="41" spans="2:13" ht="20.100000000000001" customHeight="1">
      <c r="B41" s="1635" t="s">
        <v>968</v>
      </c>
      <c r="C41" s="1619"/>
      <c r="D41" s="1689">
        <v>2020</v>
      </c>
      <c r="E41" s="1637">
        <f t="shared" ref="E41:E42" si="6">SUM(G41:K41)</f>
        <v>5560</v>
      </c>
      <c r="F41" s="1638"/>
      <c r="G41" s="1690">
        <v>61</v>
      </c>
      <c r="H41" s="1690">
        <v>287</v>
      </c>
      <c r="I41" s="1690">
        <v>1072</v>
      </c>
      <c r="J41" s="1690">
        <v>2908</v>
      </c>
      <c r="K41" s="1690">
        <v>1232</v>
      </c>
      <c r="L41" s="1619"/>
      <c r="M41" s="1651"/>
    </row>
    <row r="42" spans="2:13" s="1640" customFormat="1" ht="20.100000000000001" customHeight="1">
      <c r="B42" s="1647"/>
      <c r="C42" s="1642"/>
      <c r="D42" s="1689">
        <v>2021</v>
      </c>
      <c r="E42" s="1637">
        <f t="shared" si="6"/>
        <v>3857</v>
      </c>
      <c r="F42" s="1638"/>
      <c r="G42" s="1690">
        <v>39</v>
      </c>
      <c r="H42" s="1690">
        <v>195</v>
      </c>
      <c r="I42" s="1690">
        <v>771</v>
      </c>
      <c r="J42" s="1690">
        <v>2052</v>
      </c>
      <c r="K42" s="1690">
        <v>800</v>
      </c>
      <c r="L42" s="1642"/>
      <c r="M42" s="1652"/>
    </row>
    <row r="43" spans="2:13" s="1640" customFormat="1" ht="20.100000000000001" customHeight="1">
      <c r="B43" s="1647"/>
      <c r="C43" s="1642"/>
      <c r="D43" s="1689">
        <v>2022</v>
      </c>
      <c r="E43" s="1637">
        <f>SUM(G43:K43)</f>
        <v>3553</v>
      </c>
      <c r="F43" s="1638"/>
      <c r="G43" s="1690">
        <v>43</v>
      </c>
      <c r="H43" s="1690">
        <v>206</v>
      </c>
      <c r="I43" s="1690">
        <v>752</v>
      </c>
      <c r="J43" s="1690">
        <v>1801</v>
      </c>
      <c r="K43" s="1690">
        <v>751</v>
      </c>
      <c r="L43" s="1642"/>
      <c r="M43" s="1652"/>
    </row>
    <row r="44" spans="2:13" s="1640" customFormat="1" ht="20.100000000000001" customHeight="1">
      <c r="B44" s="1647"/>
      <c r="C44" s="1642"/>
      <c r="D44" s="1689"/>
      <c r="E44" s="1637"/>
      <c r="F44" s="1644"/>
      <c r="G44" s="1690"/>
      <c r="H44" s="1690"/>
      <c r="I44" s="1690"/>
      <c r="J44" s="1690"/>
      <c r="K44" s="1690"/>
      <c r="L44" s="1642"/>
      <c r="M44" s="1652"/>
    </row>
    <row r="45" spans="2:13" s="1640" customFormat="1" ht="20.100000000000001" customHeight="1">
      <c r="B45" s="1635" t="s">
        <v>969</v>
      </c>
      <c r="C45" s="1642"/>
      <c r="D45" s="1689">
        <v>2020</v>
      </c>
      <c r="E45" s="1637">
        <f t="shared" ref="E45:E46" si="7">SUM(G45:K45)</f>
        <v>5558</v>
      </c>
      <c r="F45" s="1638"/>
      <c r="G45" s="1690">
        <v>1151</v>
      </c>
      <c r="H45" s="1690">
        <v>1645</v>
      </c>
      <c r="I45" s="1690">
        <v>1576</v>
      </c>
      <c r="J45" s="1690">
        <v>886</v>
      </c>
      <c r="K45" s="1690">
        <v>300</v>
      </c>
      <c r="L45" s="1642"/>
      <c r="M45" s="1652"/>
    </row>
    <row r="46" spans="2:13" s="1640" customFormat="1" ht="20.100000000000001" customHeight="1">
      <c r="B46" s="1647"/>
      <c r="C46" s="1642"/>
      <c r="D46" s="1689">
        <v>2021</v>
      </c>
      <c r="E46" s="1637">
        <f t="shared" si="7"/>
        <v>3853</v>
      </c>
      <c r="F46" s="1638"/>
      <c r="G46" s="1690">
        <v>747</v>
      </c>
      <c r="H46" s="1690">
        <v>1119</v>
      </c>
      <c r="I46" s="1690">
        <v>994</v>
      </c>
      <c r="J46" s="1690">
        <v>723</v>
      </c>
      <c r="K46" s="1690">
        <v>270</v>
      </c>
      <c r="L46" s="1642"/>
      <c r="M46" s="1652"/>
    </row>
    <row r="47" spans="2:13" s="1640" customFormat="1" ht="20.100000000000001" customHeight="1">
      <c r="B47" s="1647"/>
      <c r="C47" s="1642"/>
      <c r="D47" s="1689">
        <v>2022</v>
      </c>
      <c r="E47" s="1637">
        <f>SUM(G47:K47)</f>
        <v>3549</v>
      </c>
      <c r="F47" s="1638"/>
      <c r="G47" s="1690">
        <v>701</v>
      </c>
      <c r="H47" s="1690">
        <v>1055</v>
      </c>
      <c r="I47" s="1690">
        <v>960</v>
      </c>
      <c r="J47" s="1690">
        <v>616</v>
      </c>
      <c r="K47" s="1690">
        <v>217</v>
      </c>
      <c r="L47" s="1642"/>
      <c r="M47" s="1652"/>
    </row>
    <row r="48" spans="2:13" s="1640" customFormat="1" ht="20.100000000000001" customHeight="1">
      <c r="B48" s="1647"/>
      <c r="C48" s="1642"/>
      <c r="D48" s="1689"/>
      <c r="E48" s="1637"/>
      <c r="F48" s="1644"/>
      <c r="G48" s="1690"/>
      <c r="H48" s="1690"/>
      <c r="I48" s="1690"/>
      <c r="J48" s="1690"/>
      <c r="K48" s="1690"/>
      <c r="L48" s="1642"/>
      <c r="M48" s="1652"/>
    </row>
    <row r="49" spans="1:13" ht="20.100000000000001" customHeight="1">
      <c r="B49" s="1635" t="s">
        <v>970</v>
      </c>
      <c r="C49" s="1619"/>
      <c r="D49" s="1689">
        <v>2020</v>
      </c>
      <c r="E49" s="1637">
        <f t="shared" ref="E49:E50" si="8">SUM(G49:K49)</f>
        <v>5560</v>
      </c>
      <c r="F49" s="1638"/>
      <c r="G49" s="1690">
        <v>681</v>
      </c>
      <c r="H49" s="1690">
        <v>1541</v>
      </c>
      <c r="I49" s="1690">
        <v>1998</v>
      </c>
      <c r="J49" s="1690">
        <v>942</v>
      </c>
      <c r="K49" s="1690">
        <v>398</v>
      </c>
      <c r="L49" s="1619"/>
      <c r="M49" s="1651"/>
    </row>
    <row r="50" spans="1:13" ht="20.100000000000001" customHeight="1">
      <c r="B50" s="1635"/>
      <c r="C50" s="1619"/>
      <c r="D50" s="1689">
        <v>2021</v>
      </c>
      <c r="E50" s="1637">
        <f t="shared" si="8"/>
        <v>3855</v>
      </c>
      <c r="F50" s="1640"/>
      <c r="G50" s="1690">
        <v>329</v>
      </c>
      <c r="H50" s="1690">
        <v>957</v>
      </c>
      <c r="I50" s="1690">
        <v>1270</v>
      </c>
      <c r="J50" s="1690">
        <v>903</v>
      </c>
      <c r="K50" s="1690">
        <v>396</v>
      </c>
      <c r="L50" s="1619"/>
      <c r="M50" s="1651"/>
    </row>
    <row r="51" spans="1:13" s="1640" customFormat="1" ht="15" customHeight="1">
      <c r="B51" s="1653"/>
      <c r="C51" s="1654"/>
      <c r="D51" s="1689">
        <v>2022</v>
      </c>
      <c r="E51" s="1637">
        <f>SUM(G51:K51)</f>
        <v>3557</v>
      </c>
      <c r="G51" s="1690">
        <v>308</v>
      </c>
      <c r="H51" s="1690">
        <v>954</v>
      </c>
      <c r="I51" s="1690">
        <v>1145</v>
      </c>
      <c r="J51" s="1690">
        <v>825</v>
      </c>
      <c r="K51" s="1690">
        <v>325</v>
      </c>
      <c r="L51" s="1654"/>
      <c r="M51" s="1652"/>
    </row>
    <row r="52" spans="1:13" ht="2.25" customHeight="1" thickBot="1">
      <c r="A52" s="1575"/>
      <c r="B52" s="1655"/>
      <c r="C52" s="1655"/>
      <c r="D52" s="1574"/>
      <c r="E52" s="1575"/>
      <c r="F52" s="1575"/>
      <c r="G52" s="1575">
        <v>5270</v>
      </c>
      <c r="H52" s="1575">
        <v>8046</v>
      </c>
      <c r="I52" s="1575">
        <v>8839</v>
      </c>
      <c r="J52" s="1575">
        <v>8138</v>
      </c>
      <c r="K52" s="1575">
        <v>4597</v>
      </c>
      <c r="L52" s="1575"/>
      <c r="M52" s="1656"/>
    </row>
    <row r="53" spans="1:13" s="1446" customFormat="1" ht="16.5" customHeight="1">
      <c r="D53" s="1657"/>
      <c r="L53" s="1658" t="s">
        <v>32</v>
      </c>
    </row>
    <row r="54" spans="1:13" s="1446" customFormat="1" ht="13.5" customHeight="1">
      <c r="A54" s="1659"/>
      <c r="B54" s="1608" t="s">
        <v>1277</v>
      </c>
      <c r="C54" s="1659"/>
      <c r="D54" s="1660"/>
      <c r="L54" s="1661" t="s">
        <v>33</v>
      </c>
    </row>
    <row r="55" spans="1:13">
      <c r="A55" s="1662"/>
      <c r="B55" s="1459" t="s">
        <v>300</v>
      </c>
      <c r="C55" s="1662"/>
      <c r="D55" s="1663"/>
      <c r="E55" s="1637"/>
      <c r="M55" s="1617"/>
    </row>
    <row r="56" spans="1:13">
      <c r="A56" s="1662"/>
      <c r="B56" s="1616" t="s">
        <v>1284</v>
      </c>
      <c r="C56" s="1662"/>
      <c r="D56" s="1663"/>
      <c r="M56" s="1617"/>
    </row>
    <row r="57" spans="1:13">
      <c r="G57" s="1617"/>
      <c r="H57" s="1617"/>
      <c r="I57" s="1617"/>
      <c r="J57" s="1617"/>
      <c r="K57" s="1617"/>
      <c r="L57" s="1617"/>
      <c r="M57" s="1617"/>
    </row>
    <row r="58" spans="1:13">
      <c r="G58" s="1617"/>
      <c r="H58" s="1617"/>
      <c r="I58" s="1617"/>
      <c r="J58" s="1617"/>
      <c r="K58" s="1617"/>
      <c r="L58" s="1617"/>
      <c r="M58" s="1617"/>
    </row>
    <row r="59" spans="1:13">
      <c r="E59" s="1637"/>
      <c r="G59" s="1617"/>
      <c r="H59" s="1617"/>
      <c r="I59" s="1617"/>
      <c r="J59" s="1617"/>
      <c r="K59" s="1617"/>
      <c r="L59" s="1617"/>
      <c r="M59" s="1617"/>
    </row>
    <row r="60" spans="1:13">
      <c r="G60" s="1617"/>
      <c r="H60" s="1617"/>
      <c r="I60" s="1617"/>
      <c r="J60" s="1617"/>
      <c r="K60" s="1617"/>
      <c r="L60" s="1617"/>
      <c r="M60" s="1617"/>
    </row>
    <row r="61" spans="1:13">
      <c r="G61" s="1617"/>
      <c r="H61" s="1617"/>
      <c r="I61" s="1617"/>
      <c r="J61" s="1617"/>
      <c r="K61" s="1617"/>
      <c r="L61" s="1617"/>
      <c r="M61" s="1617"/>
    </row>
    <row r="62" spans="1:13">
      <c r="G62" s="1617"/>
      <c r="H62" s="1617"/>
      <c r="I62" s="1617"/>
      <c r="J62" s="1617"/>
      <c r="K62" s="1617"/>
      <c r="L62" s="1617"/>
      <c r="M62" s="1617"/>
    </row>
    <row r="63" spans="1:13">
      <c r="E63" s="1637"/>
      <c r="G63" s="1617"/>
      <c r="H63" s="1617"/>
      <c r="I63" s="1617"/>
      <c r="J63" s="1617"/>
      <c r="K63" s="1617"/>
      <c r="L63" s="1617"/>
      <c r="M63" s="1617"/>
    </row>
    <row r="64" spans="1:13">
      <c r="G64" s="1617"/>
      <c r="H64" s="1617"/>
      <c r="I64" s="1617"/>
      <c r="J64" s="1617"/>
      <c r="K64" s="1617"/>
      <c r="L64" s="1617"/>
      <c r="M64" s="1617"/>
    </row>
    <row r="65" spans="5:13">
      <c r="G65" s="1617"/>
      <c r="H65" s="1617"/>
      <c r="I65" s="1617"/>
      <c r="J65" s="1617"/>
      <c r="K65" s="1617"/>
      <c r="L65" s="1617"/>
      <c r="M65" s="1617"/>
    </row>
    <row r="66" spans="5:13">
      <c r="G66" s="1617"/>
      <c r="H66" s="1617"/>
      <c r="I66" s="1617"/>
      <c r="J66" s="1617"/>
      <c r="K66" s="1617"/>
      <c r="L66" s="1617"/>
      <c r="M66" s="1617"/>
    </row>
    <row r="67" spans="5:13">
      <c r="E67" s="1637"/>
      <c r="G67" s="1617"/>
      <c r="H67" s="1617"/>
      <c r="I67" s="1617"/>
      <c r="J67" s="1617"/>
      <c r="K67" s="1617"/>
      <c r="L67" s="1617"/>
      <c r="M67" s="1617"/>
    </row>
    <row r="68" spans="5:13">
      <c r="G68" s="1617"/>
      <c r="H68" s="1617"/>
      <c r="I68" s="1617"/>
      <c r="J68" s="1617"/>
      <c r="K68" s="1617"/>
      <c r="L68" s="1617"/>
      <c r="M68" s="1617"/>
    </row>
    <row r="69" spans="5:13">
      <c r="G69" s="1617"/>
      <c r="H69" s="1617"/>
      <c r="I69" s="1617"/>
      <c r="J69" s="1617"/>
      <c r="K69" s="1617"/>
      <c r="L69" s="1617"/>
      <c r="M69" s="1617"/>
    </row>
    <row r="70" spans="5:13">
      <c r="G70" s="1617"/>
      <c r="H70" s="1617"/>
      <c r="I70" s="1617"/>
      <c r="J70" s="1617"/>
      <c r="K70" s="1617"/>
      <c r="L70" s="1617"/>
      <c r="M70" s="1617"/>
    </row>
    <row r="71" spans="5:13">
      <c r="E71" s="1637"/>
      <c r="G71" s="1617"/>
      <c r="H71" s="1617"/>
      <c r="I71" s="1617"/>
      <c r="J71" s="1617"/>
      <c r="K71" s="1617"/>
      <c r="L71" s="1617"/>
      <c r="M71" s="1617"/>
    </row>
    <row r="72" spans="5:13">
      <c r="G72" s="1617"/>
      <c r="H72" s="1617"/>
      <c r="I72" s="1617"/>
      <c r="J72" s="1617"/>
      <c r="K72" s="1617"/>
      <c r="L72" s="1617"/>
      <c r="M72" s="1617"/>
    </row>
    <row r="73" spans="5:13">
      <c r="G73" s="1617"/>
      <c r="H73" s="1617"/>
      <c r="I73" s="1617"/>
      <c r="J73" s="1617"/>
      <c r="K73" s="1617"/>
      <c r="L73" s="1617"/>
      <c r="M73" s="1617"/>
    </row>
    <row r="74" spans="5:13">
      <c r="G74" s="1617"/>
      <c r="H74" s="1617"/>
      <c r="I74" s="1617"/>
      <c r="J74" s="1617"/>
      <c r="K74" s="1617"/>
      <c r="L74" s="1617"/>
      <c r="M74" s="1617"/>
    </row>
    <row r="75" spans="5:13">
      <c r="E75" s="1637"/>
      <c r="G75" s="1617"/>
      <c r="H75" s="1617"/>
      <c r="I75" s="1617"/>
      <c r="J75" s="1617"/>
      <c r="K75" s="1617"/>
      <c r="L75" s="1617"/>
      <c r="M75" s="1617"/>
    </row>
    <row r="76" spans="5:13">
      <c r="G76" s="1617"/>
      <c r="H76" s="1617"/>
      <c r="I76" s="1617"/>
      <c r="J76" s="1617"/>
      <c r="K76" s="1617"/>
      <c r="L76" s="1617"/>
      <c r="M76" s="1617"/>
    </row>
    <row r="77" spans="5:13">
      <c r="G77" s="1617"/>
      <c r="H77" s="1617"/>
      <c r="I77" s="1617"/>
      <c r="J77" s="1617"/>
      <c r="K77" s="1617"/>
      <c r="L77" s="1617"/>
      <c r="M77" s="1617"/>
    </row>
    <row r="78" spans="5:13">
      <c r="G78" s="1617"/>
      <c r="H78" s="1617"/>
      <c r="I78" s="1617"/>
      <c r="J78" s="1617"/>
      <c r="K78" s="1617"/>
      <c r="L78" s="1617"/>
      <c r="M78" s="1617"/>
    </row>
    <row r="79" spans="5:13">
      <c r="E79" s="1637"/>
      <c r="G79" s="1617"/>
      <c r="H79" s="1617"/>
      <c r="I79" s="1617"/>
      <c r="J79" s="1617"/>
      <c r="K79" s="1617"/>
      <c r="L79" s="1617"/>
      <c r="M79" s="1617"/>
    </row>
    <row r="80" spans="5:13">
      <c r="G80" s="1617"/>
      <c r="H80" s="1617"/>
      <c r="I80" s="1617"/>
      <c r="J80" s="1617"/>
      <c r="K80" s="1617"/>
      <c r="L80" s="1617"/>
      <c r="M80" s="1617"/>
    </row>
    <row r="81" spans="7:13">
      <c r="G81" s="1617"/>
      <c r="H81" s="1617"/>
      <c r="I81" s="1617"/>
      <c r="J81" s="1617"/>
      <c r="K81" s="1617"/>
      <c r="L81" s="1617"/>
      <c r="M81" s="1617"/>
    </row>
    <row r="82" spans="7:13">
      <c r="G82" s="1617"/>
      <c r="H82" s="1617"/>
      <c r="I82" s="1617"/>
      <c r="J82" s="1617"/>
      <c r="K82" s="1617"/>
      <c r="L82" s="1617"/>
      <c r="M82" s="1617"/>
    </row>
    <row r="83" spans="7:13">
      <c r="G83" s="1617"/>
      <c r="H83" s="1617"/>
      <c r="I83" s="1617"/>
      <c r="J83" s="1617"/>
      <c r="K83" s="1617"/>
      <c r="L83" s="1617"/>
      <c r="M83" s="1617"/>
    </row>
    <row r="84" spans="7:13">
      <c r="G84" s="1617"/>
      <c r="H84" s="1617"/>
      <c r="I84" s="1617"/>
      <c r="J84" s="1617"/>
      <c r="K84" s="1617"/>
      <c r="L84" s="1617"/>
      <c r="M84" s="1617"/>
    </row>
    <row r="85" spans="7:13">
      <c r="G85" s="1617"/>
      <c r="H85" s="1617"/>
      <c r="I85" s="1617"/>
      <c r="J85" s="1617"/>
      <c r="K85" s="1617"/>
      <c r="L85" s="1617"/>
      <c r="M85" s="1617"/>
    </row>
    <row r="86" spans="7:13">
      <c r="G86" s="1617"/>
      <c r="H86" s="1617"/>
      <c r="I86" s="1617"/>
      <c r="J86" s="1617"/>
      <c r="K86" s="1617"/>
      <c r="L86" s="1617"/>
      <c r="M86" s="1617"/>
    </row>
    <row r="87" spans="7:13">
      <c r="G87" s="1617"/>
      <c r="H87" s="1617"/>
      <c r="I87" s="1617"/>
      <c r="J87" s="1617"/>
      <c r="K87" s="1617"/>
      <c r="L87" s="1617"/>
      <c r="M87" s="1617"/>
    </row>
    <row r="88" spans="7:13">
      <c r="G88" s="1617"/>
      <c r="H88" s="1617"/>
      <c r="I88" s="1617"/>
      <c r="J88" s="1617"/>
      <c r="K88" s="1617"/>
      <c r="L88" s="1617"/>
      <c r="M88" s="1617"/>
    </row>
    <row r="89" spans="7:13">
      <c r="G89" s="1617"/>
      <c r="H89" s="1617"/>
      <c r="I89" s="1617"/>
      <c r="J89" s="1617"/>
      <c r="K89" s="1617"/>
      <c r="L89" s="1617"/>
      <c r="M89" s="1617"/>
    </row>
    <row r="90" spans="7:13">
      <c r="G90" s="1617"/>
      <c r="H90" s="1617"/>
      <c r="I90" s="1617"/>
      <c r="J90" s="1617"/>
      <c r="K90" s="1617"/>
      <c r="L90" s="1617"/>
      <c r="M90" s="1617"/>
    </row>
    <row r="91" spans="7:13">
      <c r="G91" s="1617"/>
      <c r="H91" s="1617"/>
      <c r="I91" s="1617"/>
      <c r="J91" s="1617"/>
      <c r="K91" s="1617"/>
      <c r="L91" s="1617"/>
      <c r="M91" s="1617"/>
    </row>
    <row r="92" spans="7:13">
      <c r="G92" s="1617"/>
      <c r="H92" s="1617"/>
      <c r="I92" s="1617"/>
      <c r="J92" s="1617"/>
      <c r="K92" s="1617"/>
      <c r="L92" s="1617"/>
      <c r="M92" s="1617"/>
    </row>
    <row r="93" spans="7:13">
      <c r="G93" s="1617"/>
      <c r="H93" s="1617"/>
      <c r="I93" s="1617"/>
      <c r="J93" s="1617"/>
      <c r="K93" s="1617"/>
      <c r="L93" s="1617"/>
      <c r="M93" s="1617"/>
    </row>
    <row r="94" spans="7:13">
      <c r="G94" s="1617"/>
      <c r="H94" s="1617"/>
      <c r="I94" s="1617"/>
      <c r="J94" s="1617"/>
      <c r="K94" s="1617"/>
      <c r="L94" s="1617"/>
      <c r="M94" s="1617"/>
    </row>
    <row r="95" spans="7:13">
      <c r="G95" s="1617"/>
      <c r="H95" s="1617"/>
      <c r="I95" s="1617"/>
      <c r="J95" s="1617"/>
      <c r="K95" s="1617"/>
      <c r="L95" s="1617"/>
      <c r="M95" s="1617"/>
    </row>
    <row r="96" spans="7:13">
      <c r="G96" s="1617"/>
      <c r="H96" s="1617"/>
      <c r="I96" s="1617"/>
      <c r="J96" s="1617"/>
      <c r="K96" s="1617"/>
      <c r="L96" s="1617"/>
      <c r="M96" s="1617"/>
    </row>
    <row r="97" spans="7:13">
      <c r="G97" s="1617"/>
      <c r="H97" s="1617"/>
      <c r="I97" s="1617"/>
      <c r="J97" s="1617"/>
      <c r="K97" s="1617"/>
      <c r="L97" s="1617"/>
      <c r="M97" s="1617"/>
    </row>
    <row r="98" spans="7:13">
      <c r="G98" s="1617"/>
      <c r="H98" s="1617"/>
      <c r="I98" s="1617"/>
      <c r="J98" s="1617"/>
      <c r="K98" s="1617"/>
      <c r="L98" s="1617"/>
      <c r="M98" s="1617"/>
    </row>
    <row r="99" spans="7:13">
      <c r="G99" s="1617"/>
      <c r="H99" s="1617"/>
      <c r="I99" s="1617"/>
      <c r="J99" s="1617"/>
      <c r="K99" s="1617"/>
      <c r="L99" s="1617"/>
      <c r="M99" s="1617"/>
    </row>
    <row r="100" spans="7:13">
      <c r="G100" s="1617"/>
      <c r="H100" s="1617"/>
      <c r="I100" s="1617"/>
      <c r="J100" s="1617"/>
      <c r="K100" s="1617"/>
      <c r="L100" s="1617"/>
      <c r="M100" s="1617"/>
    </row>
    <row r="101" spans="7:13">
      <c r="G101" s="1617"/>
      <c r="H101" s="1617"/>
      <c r="I101" s="1617"/>
      <c r="J101" s="1617"/>
      <c r="K101" s="1617"/>
      <c r="L101" s="1617"/>
      <c r="M101" s="1617"/>
    </row>
    <row r="102" spans="7:13">
      <c r="G102" s="1617"/>
      <c r="H102" s="1617"/>
      <c r="I102" s="1617"/>
      <c r="J102" s="1617"/>
      <c r="K102" s="1617"/>
      <c r="L102" s="1617"/>
      <c r="M102" s="1617"/>
    </row>
    <row r="103" spans="7:13">
      <c r="G103" s="1617"/>
      <c r="H103" s="1617"/>
      <c r="I103" s="1617"/>
      <c r="J103" s="1617"/>
      <c r="K103" s="1617"/>
      <c r="L103" s="1617"/>
      <c r="M103" s="1617"/>
    </row>
    <row r="104" spans="7:13">
      <c r="G104" s="1617"/>
      <c r="H104" s="1617"/>
      <c r="I104" s="1617"/>
      <c r="J104" s="1617"/>
      <c r="K104" s="1617"/>
      <c r="L104" s="1617"/>
      <c r="M104" s="1617"/>
    </row>
    <row r="105" spans="7:13">
      <c r="G105" s="1617"/>
      <c r="H105" s="1617"/>
      <c r="I105" s="1617"/>
      <c r="J105" s="1617"/>
      <c r="K105" s="1617"/>
      <c r="L105" s="1617"/>
      <c r="M105" s="1617"/>
    </row>
    <row r="106" spans="7:13">
      <c r="G106" s="1617"/>
      <c r="H106" s="1617"/>
      <c r="I106" s="1617"/>
      <c r="J106" s="1617"/>
      <c r="K106" s="1617"/>
      <c r="L106" s="1617"/>
      <c r="M106" s="1617"/>
    </row>
    <row r="107" spans="7:13">
      <c r="G107" s="1617"/>
      <c r="H107" s="1617"/>
      <c r="I107" s="1617"/>
      <c r="J107" s="1617"/>
      <c r="K107" s="1617"/>
      <c r="L107" s="1617"/>
      <c r="M107" s="1617"/>
    </row>
    <row r="108" spans="7:13">
      <c r="G108" s="1617"/>
      <c r="H108" s="1617"/>
      <c r="I108" s="1617"/>
      <c r="J108" s="1617"/>
      <c r="K108" s="1617"/>
      <c r="L108" s="1617"/>
      <c r="M108" s="1617"/>
    </row>
    <row r="109" spans="7:13">
      <c r="G109" s="1617"/>
      <c r="H109" s="1617"/>
      <c r="I109" s="1617"/>
      <c r="J109" s="1617"/>
      <c r="K109" s="1617"/>
      <c r="L109" s="1617"/>
      <c r="M109" s="1617"/>
    </row>
    <row r="110" spans="7:13">
      <c r="G110" s="1617"/>
      <c r="H110" s="1617"/>
      <c r="I110" s="1617"/>
      <c r="J110" s="1617"/>
      <c r="K110" s="1617"/>
      <c r="L110" s="1617"/>
      <c r="M110" s="1617"/>
    </row>
    <row r="111" spans="7:13">
      <c r="G111" s="1617"/>
      <c r="H111" s="1617"/>
      <c r="I111" s="1617"/>
      <c r="J111" s="1617"/>
      <c r="K111" s="1617"/>
      <c r="L111" s="1617"/>
      <c r="M111" s="1617"/>
    </row>
    <row r="112" spans="7:13">
      <c r="G112" s="1617"/>
      <c r="H112" s="1617"/>
      <c r="I112" s="1617"/>
      <c r="J112" s="1617"/>
      <c r="K112" s="1617"/>
      <c r="L112" s="1617"/>
      <c r="M112" s="1617"/>
    </row>
    <row r="113" spans="7:13">
      <c r="G113" s="1617"/>
      <c r="H113" s="1617"/>
      <c r="I113" s="1617"/>
      <c r="J113" s="1617"/>
      <c r="K113" s="1617"/>
      <c r="L113" s="1617"/>
      <c r="M113" s="1617"/>
    </row>
    <row r="114" spans="7:13">
      <c r="G114" s="1617"/>
      <c r="H114" s="1617"/>
      <c r="I114" s="1617"/>
      <c r="J114" s="1617"/>
      <c r="K114" s="1617"/>
      <c r="L114" s="1617"/>
      <c r="M114" s="1617"/>
    </row>
    <row r="115" spans="7:13">
      <c r="G115" s="1617"/>
      <c r="H115" s="1617"/>
      <c r="I115" s="1617"/>
      <c r="J115" s="1617"/>
      <c r="K115" s="1617"/>
      <c r="L115" s="1617"/>
      <c r="M115" s="1617"/>
    </row>
    <row r="116" spans="7:13">
      <c r="G116" s="1617"/>
      <c r="H116" s="1617"/>
      <c r="I116" s="1617"/>
      <c r="J116" s="1617"/>
      <c r="K116" s="1617"/>
      <c r="L116" s="1617"/>
      <c r="M116" s="1617"/>
    </row>
    <row r="117" spans="7:13">
      <c r="G117" s="1617"/>
      <c r="H117" s="1617"/>
      <c r="I117" s="1617"/>
      <c r="J117" s="1617"/>
      <c r="K117" s="1617"/>
      <c r="L117" s="1617"/>
      <c r="M117" s="1617"/>
    </row>
    <row r="118" spans="7:13">
      <c r="G118" s="1617"/>
      <c r="H118" s="1617"/>
      <c r="I118" s="1617"/>
      <c r="J118" s="1617"/>
      <c r="K118" s="1617"/>
      <c r="L118" s="1617"/>
      <c r="M118" s="1617"/>
    </row>
    <row r="119" spans="7:13">
      <c r="G119" s="1617"/>
      <c r="H119" s="1617"/>
      <c r="I119" s="1617"/>
      <c r="J119" s="1617"/>
      <c r="K119" s="1617"/>
      <c r="L119" s="1617"/>
      <c r="M119" s="1617"/>
    </row>
    <row r="120" spans="7:13">
      <c r="G120" s="1617"/>
      <c r="H120" s="1617"/>
      <c r="I120" s="1617"/>
      <c r="J120" s="1617"/>
      <c r="K120" s="1617"/>
      <c r="L120" s="1617"/>
      <c r="M120" s="1617"/>
    </row>
    <row r="121" spans="7:13">
      <c r="G121" s="1617"/>
      <c r="H121" s="1617"/>
      <c r="I121" s="1617"/>
      <c r="J121" s="1617"/>
      <c r="K121" s="1617"/>
      <c r="L121" s="1617"/>
      <c r="M121" s="1617"/>
    </row>
    <row r="122" spans="7:13">
      <c r="G122" s="1617"/>
      <c r="H122" s="1617"/>
      <c r="I122" s="1617"/>
      <c r="J122" s="1617"/>
      <c r="K122" s="1617"/>
      <c r="L122" s="1617"/>
      <c r="M122" s="1617"/>
    </row>
    <row r="123" spans="7:13">
      <c r="G123" s="1617"/>
      <c r="H123" s="1617"/>
      <c r="I123" s="1617"/>
      <c r="J123" s="1617"/>
      <c r="K123" s="1617"/>
      <c r="L123" s="1617"/>
      <c r="M123" s="1617"/>
    </row>
    <row r="124" spans="7:13">
      <c r="G124" s="1617"/>
      <c r="H124" s="1617"/>
      <c r="I124" s="1617"/>
      <c r="J124" s="1617"/>
      <c r="K124" s="1617"/>
      <c r="L124" s="1617"/>
      <c r="M124" s="1617"/>
    </row>
    <row r="125" spans="7:13">
      <c r="G125" s="1617"/>
      <c r="H125" s="1617"/>
      <c r="I125" s="1617"/>
      <c r="J125" s="1617"/>
      <c r="K125" s="1617"/>
      <c r="L125" s="1617"/>
      <c r="M125" s="1617"/>
    </row>
    <row r="126" spans="7:13">
      <c r="G126" s="1617"/>
      <c r="H126" s="1617"/>
      <c r="I126" s="1617"/>
      <c r="J126" s="1617"/>
      <c r="K126" s="1617"/>
      <c r="L126" s="1617"/>
      <c r="M126" s="1617"/>
    </row>
    <row r="127" spans="7:13">
      <c r="G127" s="1617"/>
      <c r="H127" s="1617"/>
      <c r="I127" s="1617"/>
      <c r="J127" s="1617"/>
      <c r="K127" s="1617"/>
      <c r="L127" s="1617"/>
      <c r="M127" s="1617"/>
    </row>
  </sheetData>
  <mergeCells count="2">
    <mergeCell ref="G6:L6"/>
    <mergeCell ref="G7:L7"/>
  </mergeCells>
  <printOptions horizontalCentered="1"/>
  <pageMargins left="0.19685039370078741" right="0.19685039370078741" top="0.3543307086614173" bottom="0.31496062992125984" header="0.11811023622047244" footer="0.19685039370078741"/>
  <pageSetup paperSize="9" scale="80" orientation="portrait" r:id="rId1"/>
  <headerFooter scaleWithDoc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>
    <tabColor rgb="FF92D050"/>
  </sheetPr>
  <dimension ref="A1:M54"/>
  <sheetViews>
    <sheetView showGridLines="0" tabSelected="1" view="pageBreakPreview" zoomScale="90" zoomScaleNormal="100" zoomScaleSheetLayoutView="90" workbookViewId="0">
      <selection activeCell="O48" sqref="O48"/>
    </sheetView>
  </sheetViews>
  <sheetFormatPr defaultColWidth="8.42578125" defaultRowHeight="16.5"/>
  <cols>
    <col min="1" max="1" width="1.5703125" style="76" customWidth="1"/>
    <col min="2" max="2" width="11.85546875" style="76" customWidth="1"/>
    <col min="3" max="3" width="12.5703125" style="76" customWidth="1"/>
    <col min="4" max="4" width="14" style="1081" customWidth="1"/>
    <col min="5" max="5" width="10.7109375" style="76" customWidth="1"/>
    <col min="6" max="6" width="23.85546875" style="76" customWidth="1"/>
    <col min="7" max="7" width="11.7109375" style="76" customWidth="1"/>
    <col min="8" max="8" width="18.28515625" style="76" customWidth="1"/>
    <col min="9" max="9" width="13.7109375" style="76" customWidth="1"/>
    <col min="10" max="10" width="10.42578125" style="76" customWidth="1"/>
    <col min="11" max="11" width="1.42578125" style="76" customWidth="1"/>
    <col min="12" max="16384" width="8.42578125" style="76"/>
  </cols>
  <sheetData>
    <row r="1" spans="1:11" ht="15" customHeight="1"/>
    <row r="2" spans="1:11">
      <c r="B2" s="1064" t="s">
        <v>301</v>
      </c>
      <c r="C2" s="1065" t="s">
        <v>1293</v>
      </c>
      <c r="D2" s="1082"/>
      <c r="F2" s="1066"/>
      <c r="G2" s="1066"/>
      <c r="H2" s="1066"/>
      <c r="I2" s="1066"/>
      <c r="J2" s="1066"/>
    </row>
    <row r="3" spans="1:11">
      <c r="B3" s="1067" t="s">
        <v>302</v>
      </c>
      <c r="C3" s="1286" t="s">
        <v>1033</v>
      </c>
      <c r="D3" s="1083"/>
    </row>
    <row r="4" spans="1:11">
      <c r="C4" s="1085" t="s">
        <v>1143</v>
      </c>
      <c r="D4" s="1083"/>
    </row>
    <row r="5" spans="1:11" ht="9.9499999999999993" customHeight="1" thickBot="1"/>
    <row r="6" spans="1:11" ht="8.1" customHeight="1" thickTop="1">
      <c r="A6" s="1069"/>
      <c r="B6" s="1069"/>
      <c r="C6" s="1069"/>
      <c r="D6" s="1086"/>
      <c r="E6" s="1069"/>
      <c r="F6" s="1069"/>
      <c r="G6" s="1069"/>
      <c r="H6" s="1069"/>
      <c r="I6" s="1069"/>
      <c r="J6" s="1069"/>
      <c r="K6" s="1069"/>
    </row>
    <row r="7" spans="1:11" ht="16.5" customHeight="1">
      <c r="A7" s="77"/>
      <c r="B7" s="1087" t="s">
        <v>58</v>
      </c>
      <c r="C7" s="82"/>
      <c r="D7" s="1088" t="s">
        <v>3</v>
      </c>
      <c r="E7" s="1089" t="s">
        <v>4</v>
      </c>
      <c r="F7" s="1090" t="s">
        <v>154</v>
      </c>
      <c r="G7" s="1090" t="s">
        <v>305</v>
      </c>
      <c r="H7" s="1090" t="s">
        <v>89</v>
      </c>
      <c r="I7" s="1090" t="s">
        <v>305</v>
      </c>
      <c r="J7" s="1090" t="s">
        <v>305</v>
      </c>
      <c r="K7" s="77"/>
    </row>
    <row r="8" spans="1:11" ht="16.5" customHeight="1">
      <c r="A8" s="77"/>
      <c r="B8" s="1091" t="s">
        <v>60</v>
      </c>
      <c r="C8" s="77"/>
      <c r="D8" s="83" t="s">
        <v>8</v>
      </c>
      <c r="E8" s="1092" t="s">
        <v>9</v>
      </c>
      <c r="F8" s="1093" t="s">
        <v>47</v>
      </c>
      <c r="G8" s="1093" t="s">
        <v>306</v>
      </c>
      <c r="H8" s="1093" t="s">
        <v>307</v>
      </c>
      <c r="I8" s="1093" t="s">
        <v>308</v>
      </c>
      <c r="J8" s="1093" t="s">
        <v>309</v>
      </c>
      <c r="K8" s="77"/>
    </row>
    <row r="9" spans="1:11">
      <c r="A9" s="77"/>
      <c r="B9" s="84"/>
      <c r="C9" s="77"/>
      <c r="D9" s="83"/>
      <c r="E9" s="1094"/>
      <c r="F9" s="1095" t="s">
        <v>155</v>
      </c>
      <c r="G9" s="1095" t="s">
        <v>148</v>
      </c>
      <c r="H9" s="1093" t="s">
        <v>310</v>
      </c>
      <c r="I9" s="1093" t="s">
        <v>2</v>
      </c>
      <c r="J9" s="1095" t="s">
        <v>311</v>
      </c>
      <c r="K9" s="77"/>
    </row>
    <row r="10" spans="1:11">
      <c r="A10" s="77"/>
      <c r="B10" s="84"/>
      <c r="C10" s="77"/>
      <c r="D10" s="83"/>
      <c r="E10" s="1094"/>
      <c r="F10" s="1095" t="s">
        <v>50</v>
      </c>
      <c r="G10" s="1095" t="s">
        <v>51</v>
      </c>
      <c r="H10" s="1095" t="s">
        <v>312</v>
      </c>
      <c r="I10" s="1095" t="s">
        <v>7</v>
      </c>
      <c r="J10" s="1094" t="s">
        <v>51</v>
      </c>
      <c r="K10" s="77"/>
    </row>
    <row r="11" spans="1:11">
      <c r="A11" s="77"/>
      <c r="B11" s="84"/>
      <c r="C11" s="77"/>
      <c r="D11" s="83"/>
      <c r="E11" s="1094"/>
      <c r="F11" s="1095" t="s">
        <v>51</v>
      </c>
      <c r="G11" s="1095"/>
      <c r="H11" s="1095" t="s">
        <v>64</v>
      </c>
      <c r="I11" s="1095" t="s">
        <v>313</v>
      </c>
      <c r="J11" s="77"/>
      <c r="K11" s="77"/>
    </row>
    <row r="12" spans="1:11">
      <c r="A12" s="77"/>
      <c r="B12" s="84"/>
      <c r="C12" s="77"/>
      <c r="D12" s="83"/>
      <c r="E12" s="1094"/>
      <c r="F12" s="1095"/>
      <c r="G12" s="1095"/>
      <c r="H12" s="1095"/>
      <c r="I12" s="1095" t="s">
        <v>51</v>
      </c>
      <c r="J12" s="1094"/>
      <c r="K12" s="77"/>
    </row>
    <row r="13" spans="1:11" ht="8.1" customHeight="1">
      <c r="A13" s="1073"/>
      <c r="B13" s="1073"/>
      <c r="C13" s="1073"/>
      <c r="D13" s="1096"/>
      <c r="E13" s="1073"/>
      <c r="F13" s="1073"/>
      <c r="G13" s="1073"/>
      <c r="H13" s="1073"/>
      <c r="I13" s="1073"/>
      <c r="J13" s="1073"/>
      <c r="K13" s="1073"/>
    </row>
    <row r="14" spans="1:11" ht="8.1" customHeight="1">
      <c r="A14" s="77"/>
      <c r="B14" s="77"/>
      <c r="C14" s="77"/>
      <c r="D14" s="83"/>
      <c r="E14" s="77"/>
      <c r="F14" s="77"/>
      <c r="G14" s="77"/>
      <c r="H14" s="77"/>
      <c r="I14" s="77"/>
      <c r="J14" s="77"/>
      <c r="K14" s="77"/>
    </row>
    <row r="15" spans="1:11" ht="15" customHeight="1">
      <c r="A15" s="77"/>
      <c r="B15" s="1278" t="s">
        <v>4</v>
      </c>
      <c r="C15" s="1279"/>
      <c r="D15" s="1284">
        <v>2020</v>
      </c>
      <c r="E15" s="1758">
        <v>42983</v>
      </c>
      <c r="F15" s="1759">
        <v>42809</v>
      </c>
      <c r="G15" s="1759">
        <v>95</v>
      </c>
      <c r="H15" s="1759">
        <v>65</v>
      </c>
      <c r="I15" s="1759">
        <v>14</v>
      </c>
      <c r="J15" s="1760" t="s">
        <v>31</v>
      </c>
      <c r="K15" s="77"/>
    </row>
    <row r="16" spans="1:11" ht="15" customHeight="1">
      <c r="A16" s="77"/>
      <c r="B16" s="1280" t="s">
        <v>9</v>
      </c>
      <c r="C16" s="1279"/>
      <c r="D16" s="1284">
        <v>2021</v>
      </c>
      <c r="E16" s="1758">
        <v>40926</v>
      </c>
      <c r="F16" s="1759">
        <v>40743</v>
      </c>
      <c r="G16" s="1759">
        <v>60</v>
      </c>
      <c r="H16" s="1759">
        <v>104</v>
      </c>
      <c r="I16" s="1759">
        <v>19</v>
      </c>
      <c r="J16" s="1760" t="s">
        <v>31</v>
      </c>
      <c r="K16" s="77"/>
    </row>
    <row r="17" spans="1:11" ht="15" customHeight="1">
      <c r="A17" s="77"/>
      <c r="B17" s="1280"/>
      <c r="C17" s="1279"/>
      <c r="D17" s="1284">
        <v>2022</v>
      </c>
      <c r="E17" s="1761">
        <v>41701</v>
      </c>
      <c r="F17" s="1759">
        <v>41604</v>
      </c>
      <c r="G17" s="1762">
        <v>37</v>
      </c>
      <c r="H17" s="1762">
        <v>40</v>
      </c>
      <c r="I17" s="1762">
        <v>20</v>
      </c>
      <c r="J17" s="1760" t="s">
        <v>31</v>
      </c>
      <c r="K17" s="77"/>
    </row>
    <row r="18" spans="1:11" ht="15" customHeight="1">
      <c r="A18" s="77"/>
      <c r="B18" s="1280"/>
      <c r="C18" s="1279"/>
      <c r="D18" s="1285"/>
      <c r="E18" s="1763"/>
      <c r="F18" s="1763"/>
      <c r="G18" s="1763"/>
      <c r="H18" s="1763"/>
      <c r="I18" s="1763"/>
      <c r="J18" s="1763"/>
      <c r="K18" s="77"/>
    </row>
    <row r="19" spans="1:11" ht="15" customHeight="1">
      <c r="A19" s="77"/>
      <c r="B19" s="1277" t="s">
        <v>314</v>
      </c>
      <c r="C19" s="78"/>
      <c r="D19" s="79">
        <v>2020</v>
      </c>
      <c r="E19" s="1764">
        <v>42408</v>
      </c>
      <c r="F19" s="1764">
        <v>42271</v>
      </c>
      <c r="G19" s="1764">
        <v>83</v>
      </c>
      <c r="H19" s="1764">
        <v>40</v>
      </c>
      <c r="I19" s="1764">
        <v>14</v>
      </c>
      <c r="J19" s="1764" t="s">
        <v>31</v>
      </c>
      <c r="K19" s="77"/>
    </row>
    <row r="20" spans="1:11" ht="15" customHeight="1">
      <c r="A20" s="77"/>
      <c r="B20" s="80" t="s">
        <v>315</v>
      </c>
      <c r="C20" s="78"/>
      <c r="D20" s="1285">
        <v>2021</v>
      </c>
      <c r="E20" s="1764">
        <v>40321</v>
      </c>
      <c r="F20" s="1764">
        <v>40173</v>
      </c>
      <c r="G20" s="1764">
        <v>53</v>
      </c>
      <c r="H20" s="1764">
        <v>76</v>
      </c>
      <c r="I20" s="1764">
        <v>19</v>
      </c>
      <c r="J20" s="1764" t="s">
        <v>31</v>
      </c>
      <c r="K20" s="77"/>
    </row>
    <row r="21" spans="1:11" ht="15" customHeight="1">
      <c r="A21" s="77"/>
      <c r="B21" s="80"/>
      <c r="C21" s="78"/>
      <c r="D21" s="1285">
        <v>2022</v>
      </c>
      <c r="E21" s="1828">
        <v>41236</v>
      </c>
      <c r="F21" s="1828">
        <v>41163</v>
      </c>
      <c r="G21" s="1829">
        <v>23</v>
      </c>
      <c r="H21" s="1829">
        <v>30</v>
      </c>
      <c r="I21" s="1829">
        <v>20</v>
      </c>
      <c r="J21" s="1764" t="s">
        <v>31</v>
      </c>
      <c r="K21" s="77"/>
    </row>
    <row r="22" spans="1:11" ht="15" customHeight="1">
      <c r="A22" s="77"/>
      <c r="B22" s="80"/>
      <c r="C22" s="78"/>
      <c r="D22" s="1285"/>
      <c r="E22" s="1763"/>
      <c r="F22" s="1763"/>
      <c r="G22" s="1763"/>
      <c r="H22" s="1763"/>
      <c r="I22" s="1763"/>
      <c r="J22" s="1763"/>
      <c r="K22" s="77"/>
    </row>
    <row r="23" spans="1:11" ht="15" customHeight="1">
      <c r="A23" s="77"/>
      <c r="B23" s="85" t="s">
        <v>316</v>
      </c>
      <c r="C23" s="78"/>
      <c r="D23" s="79">
        <v>2020</v>
      </c>
      <c r="E23" s="1764">
        <v>1986</v>
      </c>
      <c r="F23" s="1763">
        <v>1887</v>
      </c>
      <c r="G23" s="1765" t="s">
        <v>31</v>
      </c>
      <c r="H23" s="1765" t="s">
        <v>31</v>
      </c>
      <c r="I23" s="1765" t="s">
        <v>31</v>
      </c>
      <c r="J23" s="1765" t="s">
        <v>31</v>
      </c>
      <c r="K23" s="77"/>
    </row>
    <row r="24" spans="1:11" ht="15" customHeight="1">
      <c r="A24" s="77"/>
      <c r="B24" s="86" t="s">
        <v>317</v>
      </c>
      <c r="C24" s="78"/>
      <c r="D24" s="1285">
        <v>2021</v>
      </c>
      <c r="E24" s="1764">
        <v>1887</v>
      </c>
      <c r="F24" s="1763">
        <v>1980</v>
      </c>
      <c r="G24" s="1763" t="s">
        <v>31</v>
      </c>
      <c r="H24" s="1765" t="s">
        <v>31</v>
      </c>
      <c r="I24" s="1765" t="s">
        <v>31</v>
      </c>
      <c r="J24" s="1765" t="s">
        <v>31</v>
      </c>
      <c r="K24" s="77"/>
    </row>
    <row r="25" spans="1:11" ht="15" customHeight="1">
      <c r="A25" s="77"/>
      <c r="B25" s="86"/>
      <c r="C25" s="78"/>
      <c r="D25" s="1285">
        <v>2022</v>
      </c>
      <c r="E25" s="1764">
        <v>1980</v>
      </c>
      <c r="F25" s="1766">
        <v>1797</v>
      </c>
      <c r="G25" s="1765" t="s">
        <v>31</v>
      </c>
      <c r="H25" s="1767">
        <v>1</v>
      </c>
      <c r="I25" s="1763" t="s">
        <v>31</v>
      </c>
      <c r="J25" s="1765" t="s">
        <v>31</v>
      </c>
      <c r="K25" s="77"/>
    </row>
    <row r="26" spans="1:11" ht="15" customHeight="1">
      <c r="A26" s="77"/>
      <c r="B26" s="86"/>
      <c r="C26" s="78"/>
      <c r="D26" s="1285"/>
      <c r="E26" s="1764"/>
      <c r="F26" s="1766"/>
      <c r="G26" s="1763"/>
      <c r="H26" s="1765"/>
      <c r="I26" s="1765"/>
      <c r="J26" s="1765"/>
      <c r="K26" s="77"/>
    </row>
    <row r="27" spans="1:11" ht="15" customHeight="1">
      <c r="A27" s="77"/>
      <c r="B27" s="85" t="s">
        <v>318</v>
      </c>
      <c r="C27" s="78"/>
      <c r="D27" s="79">
        <v>2020</v>
      </c>
      <c r="E27" s="1764">
        <v>31035</v>
      </c>
      <c r="F27" s="1763">
        <v>29400</v>
      </c>
      <c r="G27" s="1763">
        <v>55</v>
      </c>
      <c r="H27" s="1763">
        <v>16</v>
      </c>
      <c r="I27" s="1765">
        <v>8</v>
      </c>
      <c r="J27" s="1765" t="s">
        <v>31</v>
      </c>
      <c r="K27" s="77"/>
    </row>
    <row r="28" spans="1:11" ht="15" customHeight="1">
      <c r="A28" s="77"/>
      <c r="B28" s="86" t="s">
        <v>319</v>
      </c>
      <c r="C28" s="78"/>
      <c r="D28" s="1285">
        <v>2021</v>
      </c>
      <c r="E28" s="1764">
        <v>29479</v>
      </c>
      <c r="F28" s="1763">
        <v>28131</v>
      </c>
      <c r="G28" s="1763">
        <v>22</v>
      </c>
      <c r="H28" s="1765">
        <v>13</v>
      </c>
      <c r="I28" s="1763">
        <v>14</v>
      </c>
      <c r="J28" s="1765" t="s">
        <v>31</v>
      </c>
      <c r="K28" s="77"/>
    </row>
    <row r="29" spans="1:11" ht="15" customHeight="1">
      <c r="A29" s="77"/>
      <c r="B29" s="86"/>
      <c r="C29" s="78"/>
      <c r="D29" s="1285">
        <v>2022</v>
      </c>
      <c r="E29" s="1764">
        <v>28180</v>
      </c>
      <c r="F29" s="1766">
        <v>29442</v>
      </c>
      <c r="G29" s="1768">
        <v>15</v>
      </c>
      <c r="H29" s="1768">
        <v>7</v>
      </c>
      <c r="I29" s="1768">
        <v>18</v>
      </c>
      <c r="J29" s="1765" t="s">
        <v>31</v>
      </c>
      <c r="K29" s="77"/>
    </row>
    <row r="30" spans="1:11" ht="15" customHeight="1">
      <c r="A30" s="77"/>
      <c r="B30" s="86"/>
      <c r="C30" s="78"/>
      <c r="D30" s="1285"/>
      <c r="E30" s="1764"/>
      <c r="F30" s="1766"/>
      <c r="G30" s="1763"/>
      <c r="H30" s="1763"/>
      <c r="I30" s="1763"/>
      <c r="J30" s="1765"/>
      <c r="K30" s="77"/>
    </row>
    <row r="31" spans="1:11" ht="15" customHeight="1">
      <c r="A31" s="77"/>
      <c r="B31" s="85" t="s">
        <v>320</v>
      </c>
      <c r="C31" s="78"/>
      <c r="D31" s="79">
        <v>2020</v>
      </c>
      <c r="E31" s="1764">
        <v>6443</v>
      </c>
      <c r="F31" s="1763">
        <v>6316</v>
      </c>
      <c r="G31" s="1763">
        <v>10</v>
      </c>
      <c r="H31" s="1763">
        <v>4</v>
      </c>
      <c r="I31" s="1763">
        <v>6</v>
      </c>
      <c r="J31" s="1765" t="s">
        <v>31</v>
      </c>
      <c r="K31" s="77"/>
    </row>
    <row r="32" spans="1:11" ht="15" customHeight="1">
      <c r="A32" s="77"/>
      <c r="B32" s="86" t="s">
        <v>321</v>
      </c>
      <c r="C32" s="78"/>
      <c r="D32" s="1285">
        <v>2021</v>
      </c>
      <c r="E32" s="1764">
        <v>6336</v>
      </c>
      <c r="F32" s="1763">
        <v>5890</v>
      </c>
      <c r="G32" s="1763">
        <v>12</v>
      </c>
      <c r="H32" s="1763">
        <v>12</v>
      </c>
      <c r="I32" s="1763">
        <v>3</v>
      </c>
      <c r="J32" s="1765" t="s">
        <v>31</v>
      </c>
      <c r="K32" s="77"/>
    </row>
    <row r="33" spans="1:11" ht="15" customHeight="1">
      <c r="A33" s="77"/>
      <c r="B33" s="86"/>
      <c r="C33" s="78"/>
      <c r="D33" s="1285">
        <v>2022</v>
      </c>
      <c r="E33" s="1764">
        <v>5917</v>
      </c>
      <c r="F33" s="1769">
        <v>5975</v>
      </c>
      <c r="G33" s="1770">
        <v>1</v>
      </c>
      <c r="H33" s="1770">
        <v>5</v>
      </c>
      <c r="I33" s="1770">
        <v>1</v>
      </c>
      <c r="J33" s="1765" t="s">
        <v>31</v>
      </c>
      <c r="K33" s="77"/>
    </row>
    <row r="34" spans="1:11" ht="15" customHeight="1">
      <c r="A34" s="77"/>
      <c r="B34" s="86"/>
      <c r="C34" s="78"/>
      <c r="D34" s="1285"/>
      <c r="E34" s="1764"/>
      <c r="F34" s="1769"/>
      <c r="G34" s="1769"/>
      <c r="H34" s="1769"/>
      <c r="I34" s="1769"/>
      <c r="J34" s="1765"/>
      <c r="K34" s="77"/>
    </row>
    <row r="35" spans="1:11" ht="15" customHeight="1">
      <c r="A35" s="77"/>
      <c r="B35" s="85" t="s">
        <v>322</v>
      </c>
      <c r="C35" s="78"/>
      <c r="D35" s="79">
        <v>2020</v>
      </c>
      <c r="E35" s="1764">
        <v>3047</v>
      </c>
      <c r="F35" s="1763">
        <v>3009</v>
      </c>
      <c r="G35" s="1763">
        <v>9</v>
      </c>
      <c r="H35" s="1763">
        <v>6</v>
      </c>
      <c r="I35" s="1763" t="s">
        <v>31</v>
      </c>
      <c r="J35" s="1765" t="s">
        <v>31</v>
      </c>
      <c r="K35" s="77"/>
    </row>
    <row r="36" spans="1:11" ht="15" customHeight="1">
      <c r="A36" s="77"/>
      <c r="B36" s="86" t="s">
        <v>323</v>
      </c>
      <c r="C36" s="78"/>
      <c r="D36" s="1285">
        <v>2021</v>
      </c>
      <c r="E36" s="1764">
        <v>3024</v>
      </c>
      <c r="F36" s="1763">
        <v>2626</v>
      </c>
      <c r="G36" s="1763">
        <v>6</v>
      </c>
      <c r="H36" s="1763">
        <v>20</v>
      </c>
      <c r="I36" s="1763">
        <v>1</v>
      </c>
      <c r="J36" s="1765" t="s">
        <v>31</v>
      </c>
      <c r="K36" s="81"/>
    </row>
    <row r="37" spans="1:11" ht="15" customHeight="1">
      <c r="A37" s="77"/>
      <c r="B37" s="86"/>
      <c r="C37" s="78"/>
      <c r="D37" s="1285">
        <v>2022</v>
      </c>
      <c r="E37" s="1764">
        <v>2653</v>
      </c>
      <c r="F37" s="1771">
        <v>2568</v>
      </c>
      <c r="G37" s="1772">
        <v>2</v>
      </c>
      <c r="H37" s="1772">
        <v>8</v>
      </c>
      <c r="I37" s="1772">
        <v>1</v>
      </c>
      <c r="J37" s="1765" t="s">
        <v>31</v>
      </c>
      <c r="K37" s="81"/>
    </row>
    <row r="38" spans="1:11" ht="15" customHeight="1">
      <c r="A38" s="77"/>
      <c r="B38" s="86"/>
      <c r="C38" s="78"/>
      <c r="D38" s="1285"/>
      <c r="E38" s="1764"/>
      <c r="F38" s="1771"/>
      <c r="G38" s="1771"/>
      <c r="H38" s="1771"/>
      <c r="I38" s="1771"/>
      <c r="J38" s="1765"/>
      <c r="K38" s="81"/>
    </row>
    <row r="39" spans="1:11" ht="15" customHeight="1">
      <c r="A39" s="77"/>
      <c r="B39" s="85" t="s">
        <v>324</v>
      </c>
      <c r="C39" s="78"/>
      <c r="D39" s="79">
        <v>2020</v>
      </c>
      <c r="E39" s="1764">
        <v>1669</v>
      </c>
      <c r="F39" s="1773">
        <v>1659</v>
      </c>
      <c r="G39" s="1773">
        <v>9</v>
      </c>
      <c r="H39" s="1773">
        <v>14</v>
      </c>
      <c r="I39" s="1773" t="s">
        <v>31</v>
      </c>
      <c r="J39" s="1774" t="s">
        <v>31</v>
      </c>
      <c r="K39" s="81"/>
    </row>
    <row r="40" spans="1:11" ht="15" customHeight="1">
      <c r="A40" s="77"/>
      <c r="B40" s="86" t="s">
        <v>325</v>
      </c>
      <c r="C40" s="78"/>
      <c r="D40" s="1285">
        <v>2021</v>
      </c>
      <c r="E40" s="1764">
        <v>1682</v>
      </c>
      <c r="F40" s="1773">
        <v>1546</v>
      </c>
      <c r="G40" s="1773">
        <v>13</v>
      </c>
      <c r="H40" s="1773">
        <v>31</v>
      </c>
      <c r="I40" s="1773">
        <v>1</v>
      </c>
      <c r="J40" s="1765" t="s">
        <v>31</v>
      </c>
      <c r="K40" s="81"/>
    </row>
    <row r="41" spans="1:11" ht="15" customHeight="1">
      <c r="A41" s="77"/>
      <c r="B41" s="86"/>
      <c r="C41" s="78"/>
      <c r="D41" s="1285">
        <v>2022</v>
      </c>
      <c r="E41" s="1764">
        <v>1591</v>
      </c>
      <c r="F41" s="1775">
        <v>1381</v>
      </c>
      <c r="G41" s="1776">
        <v>5</v>
      </c>
      <c r="H41" s="1776">
        <v>9</v>
      </c>
      <c r="I41" s="1775" t="s">
        <v>31</v>
      </c>
      <c r="J41" s="1765" t="s">
        <v>31</v>
      </c>
      <c r="K41" s="81"/>
    </row>
    <row r="42" spans="1:11" ht="15" customHeight="1">
      <c r="A42" s="77"/>
      <c r="B42" s="86"/>
      <c r="C42" s="78"/>
      <c r="D42" s="1285"/>
      <c r="E42" s="1764"/>
      <c r="F42" s="1775"/>
      <c r="G42" s="1775"/>
      <c r="H42" s="1775"/>
      <c r="I42" s="1775"/>
      <c r="J42" s="1765"/>
      <c r="K42" s="81"/>
    </row>
    <row r="43" spans="1:11" ht="15" customHeight="1">
      <c r="A43" s="77"/>
      <c r="B43" s="1277" t="s">
        <v>326</v>
      </c>
      <c r="C43" s="78"/>
      <c r="D43" s="79">
        <v>2020</v>
      </c>
      <c r="E43" s="1764">
        <v>611</v>
      </c>
      <c r="F43" s="1777">
        <v>526</v>
      </c>
      <c r="G43" s="1777">
        <v>12</v>
      </c>
      <c r="H43" s="1777">
        <v>16</v>
      </c>
      <c r="I43" s="1777" t="s">
        <v>31</v>
      </c>
      <c r="J43" s="1778" t="s">
        <v>31</v>
      </c>
      <c r="K43" s="81"/>
    </row>
    <row r="44" spans="1:11" ht="15" customHeight="1">
      <c r="A44" s="77"/>
      <c r="B44" s="87" t="s">
        <v>327</v>
      </c>
      <c r="C44" s="78"/>
      <c r="D44" s="1285">
        <v>2021</v>
      </c>
      <c r="E44" s="1764">
        <v>554</v>
      </c>
      <c r="F44" s="1777">
        <v>555</v>
      </c>
      <c r="G44" s="1777">
        <v>6</v>
      </c>
      <c r="H44" s="1777">
        <v>25</v>
      </c>
      <c r="I44" s="1777" t="s">
        <v>31</v>
      </c>
      <c r="J44" s="1765" t="s">
        <v>31</v>
      </c>
      <c r="K44" s="81"/>
    </row>
    <row r="45" spans="1:11" ht="15" customHeight="1">
      <c r="A45" s="77"/>
      <c r="B45" s="87"/>
      <c r="C45" s="78"/>
      <c r="D45" s="1285">
        <v>2022</v>
      </c>
      <c r="E45" s="1764">
        <v>586</v>
      </c>
      <c r="F45" s="1779">
        <v>439</v>
      </c>
      <c r="G45" s="1779">
        <v>11</v>
      </c>
      <c r="H45" s="1779">
        <v>8</v>
      </c>
      <c r="I45" s="1780" t="s">
        <v>31</v>
      </c>
      <c r="J45" s="1765" t="s">
        <v>31</v>
      </c>
      <c r="K45" s="77"/>
    </row>
    <row r="46" spans="1:11" ht="15" customHeight="1">
      <c r="A46" s="77"/>
      <c r="B46" s="87"/>
      <c r="C46" s="78"/>
      <c r="D46" s="1285"/>
      <c r="E46" s="1764"/>
      <c r="F46" s="1781"/>
      <c r="G46" s="1781"/>
      <c r="H46" s="1781"/>
      <c r="I46" s="1780"/>
      <c r="J46" s="1765"/>
      <c r="K46" s="77"/>
    </row>
    <row r="47" spans="1:11" ht="15" customHeight="1">
      <c r="A47" s="77"/>
      <c r="B47" s="1281" t="s">
        <v>174</v>
      </c>
      <c r="C47" s="1279"/>
      <c r="D47" s="79">
        <v>2020</v>
      </c>
      <c r="E47" s="1764">
        <v>32</v>
      </c>
      <c r="F47" s="1777">
        <v>12</v>
      </c>
      <c r="G47" s="1777" t="s">
        <v>31</v>
      </c>
      <c r="H47" s="1777">
        <v>9</v>
      </c>
      <c r="I47" s="1777" t="s">
        <v>31</v>
      </c>
      <c r="J47" s="1778" t="s">
        <v>31</v>
      </c>
      <c r="K47" s="81"/>
    </row>
    <row r="48" spans="1:11" ht="15" customHeight="1">
      <c r="A48" s="77"/>
      <c r="B48" s="1282" t="s">
        <v>178</v>
      </c>
      <c r="C48" s="1279"/>
      <c r="D48" s="1285">
        <v>2021</v>
      </c>
      <c r="E48" s="1764">
        <v>21</v>
      </c>
      <c r="F48" s="1777">
        <v>15</v>
      </c>
      <c r="G48" s="1777">
        <v>1</v>
      </c>
      <c r="H48" s="1777">
        <v>3</v>
      </c>
      <c r="I48" s="1777" t="s">
        <v>31</v>
      </c>
      <c r="J48" s="1765" t="s">
        <v>31</v>
      </c>
      <c r="K48" s="81"/>
    </row>
    <row r="49" spans="1:13" ht="15" customHeight="1">
      <c r="A49" s="77"/>
      <c r="B49" s="1283"/>
      <c r="C49" s="1279"/>
      <c r="D49" s="1285">
        <v>2022</v>
      </c>
      <c r="E49" s="1764">
        <v>19</v>
      </c>
      <c r="F49" s="1779">
        <v>2</v>
      </c>
      <c r="G49" s="1779">
        <v>3</v>
      </c>
      <c r="H49" s="1779">
        <v>2</v>
      </c>
      <c r="I49" s="1780" t="s">
        <v>31</v>
      </c>
      <c r="J49" s="1765" t="s">
        <v>31</v>
      </c>
      <c r="K49" s="77"/>
    </row>
    <row r="50" spans="1:13" ht="17.25" thickBot="1">
      <c r="A50" s="1070"/>
      <c r="B50" s="1074"/>
      <c r="C50" s="1075"/>
      <c r="D50" s="1084"/>
      <c r="E50" s="1075"/>
      <c r="F50" s="1075"/>
      <c r="G50" s="1075"/>
      <c r="H50" s="1075"/>
      <c r="I50" s="1075"/>
      <c r="J50" s="1075"/>
      <c r="K50" s="1075"/>
      <c r="L50" s="1068" t="s">
        <v>57</v>
      </c>
      <c r="M50" s="1068"/>
    </row>
    <row r="51" spans="1:13" s="1076" customFormat="1" ht="15" customHeight="1">
      <c r="B51" s="1077"/>
      <c r="D51" s="1097"/>
      <c r="K51" s="1078" t="s">
        <v>328</v>
      </c>
    </row>
    <row r="52" spans="1:13" s="1076" customFormat="1" ht="13.5" customHeight="1">
      <c r="D52" s="1097"/>
      <c r="K52" s="1079" t="s">
        <v>329</v>
      </c>
    </row>
    <row r="53" spans="1:13" ht="3.75" customHeight="1">
      <c r="B53" s="1080"/>
    </row>
    <row r="54" spans="1:13">
      <c r="B54" s="77"/>
    </row>
  </sheetData>
  <printOptions horizontalCentered="1"/>
  <pageMargins left="0.35433070866141736" right="0.31496062992125984" top="0.74803149606299213" bottom="0.51181102362204722" header="0.11811023622047245" footer="0.39370078740157483"/>
  <pageSetup paperSize="9" scale="73" orientation="portrait" r:id="rId1"/>
  <headerFooter scaleWithDoc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92D050"/>
  </sheetPr>
  <dimension ref="A1:M52"/>
  <sheetViews>
    <sheetView showGridLines="0" tabSelected="1" view="pageBreakPreview" zoomScale="90" zoomScaleNormal="100" zoomScaleSheetLayoutView="90" workbookViewId="0">
      <selection activeCell="O48" sqref="O48"/>
    </sheetView>
  </sheetViews>
  <sheetFormatPr defaultColWidth="8.42578125" defaultRowHeight="16.5"/>
  <cols>
    <col min="1" max="1" width="1.5703125" style="1287" customWidth="1"/>
    <col min="2" max="2" width="11.85546875" style="1287" customWidth="1"/>
    <col min="3" max="3" width="12.5703125" style="1287" customWidth="1"/>
    <col min="4" max="4" width="14" style="1288" customWidth="1"/>
    <col min="5" max="5" width="10.7109375" style="1287" customWidth="1"/>
    <col min="6" max="6" width="23.85546875" style="1287" customWidth="1"/>
    <col min="7" max="7" width="11.7109375" style="1287" customWidth="1"/>
    <col min="8" max="8" width="18.28515625" style="1287" customWidth="1"/>
    <col min="9" max="9" width="13.7109375" style="1287" customWidth="1"/>
    <col min="10" max="10" width="10.42578125" style="1287" customWidth="1"/>
    <col min="11" max="11" width="1.42578125" style="1287" customWidth="1"/>
    <col min="12" max="16384" width="8.42578125" style="1287"/>
  </cols>
  <sheetData>
    <row r="1" spans="1:11" ht="15" customHeight="1"/>
    <row r="2" spans="1:11">
      <c r="B2" s="1290" t="s">
        <v>303</v>
      </c>
      <c r="C2" s="1291" t="s">
        <v>331</v>
      </c>
      <c r="D2" s="1292"/>
      <c r="F2" s="1293"/>
      <c r="G2" s="1293"/>
      <c r="H2" s="1293"/>
      <c r="I2" s="1293"/>
      <c r="J2" s="1293"/>
    </row>
    <row r="3" spans="1:11">
      <c r="B3" s="1289"/>
      <c r="C3" s="1291" t="s">
        <v>1294</v>
      </c>
      <c r="D3" s="1292"/>
      <c r="F3" s="1293"/>
      <c r="G3" s="1293"/>
      <c r="H3" s="1293"/>
      <c r="I3" s="1293"/>
    </row>
    <row r="4" spans="1:11">
      <c r="B4" s="1294" t="s">
        <v>304</v>
      </c>
      <c r="C4" s="1286" t="s">
        <v>333</v>
      </c>
      <c r="D4" s="1295"/>
    </row>
    <row r="5" spans="1:11">
      <c r="C5" s="1378" t="s">
        <v>1295</v>
      </c>
      <c r="D5" s="1295"/>
    </row>
    <row r="6" spans="1:11" ht="9.9499999999999993" customHeight="1" thickBot="1"/>
    <row r="7" spans="1:11" ht="8.1" customHeight="1" thickTop="1">
      <c r="A7" s="1297"/>
      <c r="B7" s="1297"/>
      <c r="C7" s="1297"/>
      <c r="D7" s="1379"/>
      <c r="E7" s="1297"/>
      <c r="F7" s="1297"/>
      <c r="G7" s="1297"/>
      <c r="H7" s="1297"/>
      <c r="I7" s="1297"/>
      <c r="J7" s="1297"/>
      <c r="K7" s="1297"/>
    </row>
    <row r="8" spans="1:11" ht="16.5" customHeight="1">
      <c r="A8" s="1301"/>
      <c r="B8" s="1380" t="s">
        <v>58</v>
      </c>
      <c r="C8" s="1319"/>
      <c r="D8" s="1381" t="s">
        <v>3</v>
      </c>
      <c r="E8" s="1382" t="s">
        <v>4</v>
      </c>
      <c r="F8" s="1383" t="s">
        <v>154</v>
      </c>
      <c r="G8" s="1383" t="s">
        <v>305</v>
      </c>
      <c r="H8" s="1383" t="s">
        <v>89</v>
      </c>
      <c r="I8" s="1383" t="s">
        <v>305</v>
      </c>
      <c r="J8" s="1383" t="s">
        <v>305</v>
      </c>
      <c r="K8" s="1301"/>
    </row>
    <row r="9" spans="1:11" ht="16.5" customHeight="1">
      <c r="A9" s="1301"/>
      <c r="B9" s="1384" t="s">
        <v>60</v>
      </c>
      <c r="C9" s="1301"/>
      <c r="D9" s="1385" t="s">
        <v>8</v>
      </c>
      <c r="E9" s="1386" t="s">
        <v>9</v>
      </c>
      <c r="F9" s="1387" t="s">
        <v>47</v>
      </c>
      <c r="G9" s="1387" t="s">
        <v>306</v>
      </c>
      <c r="H9" s="1387" t="s">
        <v>307</v>
      </c>
      <c r="I9" s="1387" t="s">
        <v>308</v>
      </c>
      <c r="J9" s="1387" t="s">
        <v>309</v>
      </c>
      <c r="K9" s="1301"/>
    </row>
    <row r="10" spans="1:11">
      <c r="A10" s="1301"/>
      <c r="B10" s="1388"/>
      <c r="C10" s="1301"/>
      <c r="D10" s="1385"/>
      <c r="E10" s="1389"/>
      <c r="F10" s="1390" t="s">
        <v>155</v>
      </c>
      <c r="G10" s="1390" t="s">
        <v>148</v>
      </c>
      <c r="H10" s="1387" t="s">
        <v>310</v>
      </c>
      <c r="I10" s="1387" t="s">
        <v>2</v>
      </c>
      <c r="J10" s="1390" t="s">
        <v>311</v>
      </c>
      <c r="K10" s="1301"/>
    </row>
    <row r="11" spans="1:11">
      <c r="A11" s="1301"/>
      <c r="B11" s="1388"/>
      <c r="C11" s="1301"/>
      <c r="D11" s="1385"/>
      <c r="E11" s="1389"/>
      <c r="F11" s="1390" t="s">
        <v>50</v>
      </c>
      <c r="G11" s="1390" t="s">
        <v>51</v>
      </c>
      <c r="H11" s="1390" t="s">
        <v>312</v>
      </c>
      <c r="I11" s="1390" t="s">
        <v>7</v>
      </c>
      <c r="J11" s="1389" t="s">
        <v>51</v>
      </c>
      <c r="K11" s="1301"/>
    </row>
    <row r="12" spans="1:11">
      <c r="A12" s="1301"/>
      <c r="B12" s="1388"/>
      <c r="C12" s="1301"/>
      <c r="D12" s="1385"/>
      <c r="E12" s="1389"/>
      <c r="F12" s="1390" t="s">
        <v>51</v>
      </c>
      <c r="G12" s="1390"/>
      <c r="H12" s="1390" t="s">
        <v>64</v>
      </c>
      <c r="I12" s="1390" t="s">
        <v>313</v>
      </c>
      <c r="J12" s="1301"/>
      <c r="K12" s="1301"/>
    </row>
    <row r="13" spans="1:11">
      <c r="A13" s="1301"/>
      <c r="B13" s="1388"/>
      <c r="C13" s="1301"/>
      <c r="D13" s="1385"/>
      <c r="E13" s="1389"/>
      <c r="F13" s="1390"/>
      <c r="G13" s="1390"/>
      <c r="H13" s="1390"/>
      <c r="I13" s="1390" t="s">
        <v>51</v>
      </c>
      <c r="J13" s="1389"/>
      <c r="K13" s="1301"/>
    </row>
    <row r="14" spans="1:11" ht="8.1" customHeight="1">
      <c r="A14" s="1311"/>
      <c r="B14" s="1311"/>
      <c r="C14" s="1311"/>
      <c r="D14" s="1391"/>
      <c r="E14" s="1311"/>
      <c r="F14" s="1311"/>
      <c r="G14" s="1311"/>
      <c r="H14" s="1311"/>
      <c r="I14" s="1311"/>
      <c r="J14" s="1311"/>
      <c r="K14" s="1311"/>
    </row>
    <row r="15" spans="1:11" ht="8.1" customHeight="1">
      <c r="A15" s="1301"/>
      <c r="B15" s="1301"/>
      <c r="C15" s="1301"/>
      <c r="D15" s="1385"/>
      <c r="E15" s="1301"/>
      <c r="F15" s="1301"/>
      <c r="G15" s="1301"/>
      <c r="H15" s="1301"/>
      <c r="I15" s="1301"/>
      <c r="J15" s="1301"/>
      <c r="K15" s="1301"/>
    </row>
    <row r="16" spans="1:11" ht="15" customHeight="1">
      <c r="A16" s="1301"/>
      <c r="B16" s="1319" t="s">
        <v>4</v>
      </c>
      <c r="C16" s="1301"/>
      <c r="D16" s="1381">
        <v>2020</v>
      </c>
      <c r="E16" s="1392">
        <v>42099</v>
      </c>
      <c r="F16" s="1392">
        <v>41965</v>
      </c>
      <c r="G16" s="1392">
        <v>94</v>
      </c>
      <c r="H16" s="1392">
        <v>27</v>
      </c>
      <c r="I16" s="1392">
        <v>13</v>
      </c>
      <c r="J16" s="1393" t="s">
        <v>31</v>
      </c>
      <c r="K16" s="1301"/>
    </row>
    <row r="17" spans="1:11" ht="15" customHeight="1">
      <c r="A17" s="1301"/>
      <c r="B17" s="1372" t="s">
        <v>9</v>
      </c>
      <c r="C17" s="1301"/>
      <c r="D17" s="1381">
        <v>2021</v>
      </c>
      <c r="E17" s="1392">
        <v>40645</v>
      </c>
      <c r="F17" s="1392">
        <v>40519</v>
      </c>
      <c r="G17" s="1392">
        <v>46</v>
      </c>
      <c r="H17" s="1392">
        <v>61</v>
      </c>
      <c r="I17" s="1392">
        <v>19</v>
      </c>
      <c r="J17" s="1393" t="s">
        <v>31</v>
      </c>
      <c r="K17" s="1301"/>
    </row>
    <row r="18" spans="1:11" ht="15" customHeight="1">
      <c r="A18" s="1301"/>
      <c r="B18" s="1372"/>
      <c r="C18" s="1301"/>
      <c r="D18" s="1381">
        <v>2022</v>
      </c>
      <c r="E18" s="1783">
        <v>41611</v>
      </c>
      <c r="F18" s="1783">
        <v>41541</v>
      </c>
      <c r="G18" s="1782">
        <v>32</v>
      </c>
      <c r="H18" s="1782">
        <v>16</v>
      </c>
      <c r="I18" s="1782">
        <v>20</v>
      </c>
      <c r="J18" s="1393" t="s">
        <v>31</v>
      </c>
      <c r="K18" s="1301"/>
    </row>
    <row r="19" spans="1:11" ht="15" customHeight="1">
      <c r="A19" s="1301"/>
      <c r="B19" s="1372"/>
      <c r="C19" s="1301"/>
      <c r="D19" s="1385"/>
      <c r="E19" s="1394"/>
      <c r="F19" s="1394"/>
      <c r="G19" s="1394"/>
      <c r="H19" s="1394"/>
      <c r="I19" s="1394"/>
      <c r="J19" s="1394"/>
      <c r="K19" s="1301"/>
    </row>
    <row r="20" spans="1:11" ht="15" customHeight="1">
      <c r="A20" s="1301"/>
      <c r="B20" s="1319" t="s">
        <v>334</v>
      </c>
      <c r="C20" s="1301"/>
      <c r="D20" s="1385"/>
      <c r="E20" s="1394"/>
      <c r="F20" s="1394"/>
      <c r="G20" s="1394"/>
      <c r="H20" s="1394"/>
      <c r="I20" s="1394"/>
      <c r="J20" s="1394"/>
      <c r="K20" s="1301"/>
    </row>
    <row r="21" spans="1:11" ht="15" customHeight="1">
      <c r="A21" s="1301"/>
      <c r="B21" s="1319" t="s">
        <v>335</v>
      </c>
      <c r="C21" s="1301"/>
      <c r="D21" s="1385"/>
      <c r="E21" s="1394"/>
      <c r="F21" s="1394"/>
      <c r="G21" s="1394"/>
      <c r="H21" s="1394"/>
      <c r="I21" s="1394"/>
      <c r="J21" s="1394"/>
      <c r="K21" s="1301"/>
    </row>
    <row r="22" spans="1:11" ht="15" customHeight="1">
      <c r="A22" s="1301"/>
      <c r="B22" s="1388" t="s">
        <v>336</v>
      </c>
      <c r="C22" s="1301"/>
      <c r="D22" s="1385"/>
      <c r="E22" s="1394"/>
      <c r="F22" s="1394"/>
      <c r="G22" s="1394"/>
      <c r="H22" s="1394"/>
      <c r="I22" s="1394"/>
      <c r="J22" s="1394"/>
      <c r="K22" s="1301"/>
    </row>
    <row r="23" spans="1:11" ht="15" customHeight="1">
      <c r="A23" s="1301"/>
      <c r="B23" s="1301" t="s">
        <v>337</v>
      </c>
      <c r="C23" s="1301"/>
      <c r="D23" s="1385"/>
      <c r="E23" s="1395"/>
      <c r="F23" s="1394"/>
      <c r="G23" s="1396"/>
      <c r="H23" s="1396"/>
      <c r="I23" s="1396"/>
      <c r="J23" s="1396"/>
      <c r="K23" s="1301"/>
    </row>
    <row r="24" spans="1:11" ht="15" customHeight="1">
      <c r="A24" s="1301"/>
      <c r="B24" s="1301"/>
      <c r="C24" s="1301"/>
      <c r="D24" s="1385"/>
      <c r="E24" s="1398"/>
      <c r="F24" s="1394"/>
      <c r="G24" s="1394"/>
      <c r="H24" s="1396"/>
      <c r="I24" s="1396"/>
      <c r="J24" s="1396"/>
      <c r="K24" s="1301"/>
    </row>
    <row r="25" spans="1:11" ht="15" customHeight="1">
      <c r="A25" s="1301"/>
      <c r="B25" s="1397">
        <v>4</v>
      </c>
      <c r="C25" s="1301"/>
      <c r="D25" s="1385">
        <v>2020</v>
      </c>
      <c r="E25" s="1398">
        <v>741</v>
      </c>
      <c r="F25" s="1398">
        <v>740</v>
      </c>
      <c r="G25" s="1398">
        <v>1</v>
      </c>
      <c r="H25" s="1398" t="s">
        <v>31</v>
      </c>
      <c r="I25" s="1398" t="s">
        <v>31</v>
      </c>
      <c r="J25" s="1398" t="s">
        <v>31</v>
      </c>
      <c r="K25" s="1301"/>
    </row>
    <row r="26" spans="1:11" ht="15" customHeight="1">
      <c r="A26" s="1301"/>
      <c r="B26" s="1397"/>
      <c r="C26" s="1301"/>
      <c r="D26" s="1385">
        <v>2021</v>
      </c>
      <c r="E26" s="1398">
        <v>874</v>
      </c>
      <c r="F26" s="1398">
        <v>874</v>
      </c>
      <c r="G26" s="1398" t="s">
        <v>31</v>
      </c>
      <c r="H26" s="1398" t="s">
        <v>31</v>
      </c>
      <c r="I26" s="1398" t="s">
        <v>31</v>
      </c>
      <c r="J26" s="1398" t="s">
        <v>31</v>
      </c>
      <c r="K26" s="1301"/>
    </row>
    <row r="27" spans="1:11" ht="15" customHeight="1">
      <c r="A27" s="1301"/>
      <c r="B27" s="1397"/>
      <c r="C27" s="1301"/>
      <c r="D27" s="1385">
        <v>2022</v>
      </c>
      <c r="E27" s="1398">
        <v>1184</v>
      </c>
      <c r="F27" s="1398">
        <v>1183</v>
      </c>
      <c r="G27" s="1784">
        <v>1</v>
      </c>
      <c r="H27" s="1398" t="s">
        <v>31</v>
      </c>
      <c r="I27" s="1398" t="s">
        <v>31</v>
      </c>
      <c r="J27" s="1398" t="s">
        <v>31</v>
      </c>
      <c r="K27" s="1301"/>
    </row>
    <row r="28" spans="1:11" ht="15" customHeight="1">
      <c r="A28" s="1301"/>
      <c r="B28" s="1397"/>
      <c r="C28" s="1301"/>
      <c r="D28" s="1385"/>
      <c r="E28" s="1398"/>
      <c r="F28" s="1398"/>
      <c r="G28" s="1398"/>
      <c r="H28" s="1398"/>
      <c r="I28" s="1398"/>
      <c r="J28" s="1398"/>
      <c r="K28" s="1301"/>
    </row>
    <row r="29" spans="1:11" ht="15" customHeight="1">
      <c r="A29" s="1301"/>
      <c r="B29" s="1397" t="s">
        <v>338</v>
      </c>
      <c r="C29" s="1301"/>
      <c r="D29" s="1385">
        <v>2020</v>
      </c>
      <c r="E29" s="1398">
        <v>6393</v>
      </c>
      <c r="F29" s="1398">
        <v>6377</v>
      </c>
      <c r="G29" s="1398">
        <v>12</v>
      </c>
      <c r="H29" s="1398">
        <v>3</v>
      </c>
      <c r="I29" s="1398">
        <v>1</v>
      </c>
      <c r="J29" s="1398" t="s">
        <v>31</v>
      </c>
      <c r="K29" s="1301"/>
    </row>
    <row r="30" spans="1:11" ht="15" customHeight="1">
      <c r="A30" s="1301"/>
      <c r="B30" s="1397"/>
      <c r="C30" s="1301"/>
      <c r="D30" s="1385">
        <v>2021</v>
      </c>
      <c r="E30" s="1398">
        <v>7278</v>
      </c>
      <c r="F30" s="1398">
        <v>7273</v>
      </c>
      <c r="G30" s="1398">
        <v>4</v>
      </c>
      <c r="H30" s="1398">
        <v>1</v>
      </c>
      <c r="I30" s="1398" t="s">
        <v>31</v>
      </c>
      <c r="J30" s="1398" t="s">
        <v>31</v>
      </c>
      <c r="K30" s="1301"/>
    </row>
    <row r="31" spans="1:11" ht="15" customHeight="1">
      <c r="A31" s="1301"/>
      <c r="B31" s="1397"/>
      <c r="C31" s="1301"/>
      <c r="D31" s="1385">
        <v>2022</v>
      </c>
      <c r="E31" s="1398">
        <v>7746</v>
      </c>
      <c r="F31" s="1398">
        <v>7738</v>
      </c>
      <c r="G31" s="1784">
        <v>3</v>
      </c>
      <c r="H31" s="1398" t="s">
        <v>31</v>
      </c>
      <c r="I31" s="1784">
        <v>5</v>
      </c>
      <c r="J31" s="1398" t="s">
        <v>31</v>
      </c>
      <c r="K31" s="1301"/>
    </row>
    <row r="32" spans="1:11" ht="15" customHeight="1">
      <c r="A32" s="1301"/>
      <c r="B32" s="1397"/>
      <c r="C32" s="1301"/>
      <c r="D32" s="1385"/>
      <c r="E32" s="1398"/>
      <c r="F32" s="1398"/>
      <c r="G32" s="1398"/>
      <c r="H32" s="1398"/>
      <c r="I32" s="1398"/>
      <c r="J32" s="1398"/>
      <c r="K32" s="1301"/>
    </row>
    <row r="33" spans="1:13" ht="15" customHeight="1">
      <c r="A33" s="1301"/>
      <c r="B33" s="1397" t="s">
        <v>339</v>
      </c>
      <c r="C33" s="1301"/>
      <c r="D33" s="1385">
        <v>2020</v>
      </c>
      <c r="E33" s="1398">
        <v>10425</v>
      </c>
      <c r="F33" s="1398">
        <v>10401</v>
      </c>
      <c r="G33" s="1398">
        <v>9</v>
      </c>
      <c r="H33" s="1398">
        <v>9</v>
      </c>
      <c r="I33" s="1398">
        <v>6</v>
      </c>
      <c r="J33" s="1398" t="s">
        <v>31</v>
      </c>
      <c r="K33" s="1301"/>
    </row>
    <row r="34" spans="1:13" ht="15" customHeight="1">
      <c r="A34" s="1301"/>
      <c r="B34" s="1397"/>
      <c r="C34" s="1301"/>
      <c r="D34" s="1385">
        <v>2021</v>
      </c>
      <c r="E34" s="1398">
        <v>11075</v>
      </c>
      <c r="F34" s="1398">
        <v>11062</v>
      </c>
      <c r="G34" s="1398">
        <v>5</v>
      </c>
      <c r="H34" s="1398">
        <v>4</v>
      </c>
      <c r="I34" s="1398">
        <v>4</v>
      </c>
      <c r="J34" s="1398" t="s">
        <v>31</v>
      </c>
      <c r="K34" s="1301"/>
    </row>
    <row r="35" spans="1:13" ht="15" customHeight="1">
      <c r="A35" s="1301"/>
      <c r="B35" s="1397"/>
      <c r="C35" s="1301"/>
      <c r="D35" s="1385">
        <v>2022</v>
      </c>
      <c r="E35" s="1398">
        <v>11502</v>
      </c>
      <c r="F35" s="1398">
        <v>11488</v>
      </c>
      <c r="G35" s="1784">
        <v>5</v>
      </c>
      <c r="H35" s="1784">
        <v>2</v>
      </c>
      <c r="I35" s="1784">
        <v>7</v>
      </c>
      <c r="J35" s="1398" t="s">
        <v>31</v>
      </c>
      <c r="K35" s="1301"/>
    </row>
    <row r="36" spans="1:13" ht="15" customHeight="1">
      <c r="A36" s="1301"/>
      <c r="B36" s="1397"/>
      <c r="C36" s="1301"/>
      <c r="D36" s="1385"/>
      <c r="E36" s="1398"/>
      <c r="F36" s="1398"/>
      <c r="G36" s="1398"/>
      <c r="H36" s="1398"/>
      <c r="I36" s="1398"/>
      <c r="J36" s="1398"/>
      <c r="K36" s="1301"/>
    </row>
    <row r="37" spans="1:13" ht="15" customHeight="1">
      <c r="A37" s="1301"/>
      <c r="B37" s="1397" t="s">
        <v>340</v>
      </c>
      <c r="C37" s="1367"/>
      <c r="D37" s="1385">
        <v>2020</v>
      </c>
      <c r="E37" s="1398">
        <v>11976</v>
      </c>
      <c r="F37" s="1398">
        <v>11947</v>
      </c>
      <c r="G37" s="1398">
        <v>24</v>
      </c>
      <c r="H37" s="1398">
        <v>3</v>
      </c>
      <c r="I37" s="1398">
        <v>2</v>
      </c>
      <c r="J37" s="1398" t="s">
        <v>31</v>
      </c>
      <c r="K37" s="1330"/>
    </row>
    <row r="38" spans="1:13" ht="15" customHeight="1">
      <c r="A38" s="1301"/>
      <c r="B38" s="1397"/>
      <c r="C38" s="1367"/>
      <c r="D38" s="1385">
        <v>2021</v>
      </c>
      <c r="E38" s="1398">
        <v>13084</v>
      </c>
      <c r="F38" s="1398">
        <v>13064</v>
      </c>
      <c r="G38" s="1398">
        <v>9</v>
      </c>
      <c r="H38" s="1398">
        <v>4</v>
      </c>
      <c r="I38" s="1398">
        <v>7</v>
      </c>
      <c r="J38" s="1398" t="s">
        <v>31</v>
      </c>
      <c r="K38" s="1330"/>
    </row>
    <row r="39" spans="1:13" ht="15" customHeight="1">
      <c r="A39" s="1301"/>
      <c r="B39" s="1397"/>
      <c r="C39" s="1367"/>
      <c r="D39" s="1385">
        <v>2022</v>
      </c>
      <c r="E39" s="1398">
        <v>13440</v>
      </c>
      <c r="F39" s="1398">
        <v>13420</v>
      </c>
      <c r="G39" s="1784">
        <v>9</v>
      </c>
      <c r="H39" s="1784">
        <v>6</v>
      </c>
      <c r="I39" s="1784">
        <v>5</v>
      </c>
      <c r="J39" s="1398" t="s">
        <v>31</v>
      </c>
      <c r="K39" s="1330"/>
    </row>
    <row r="40" spans="1:13" ht="15" customHeight="1">
      <c r="A40" s="1301"/>
      <c r="B40" s="1397"/>
      <c r="C40" s="1367"/>
      <c r="D40" s="1385"/>
      <c r="E40" s="1398"/>
      <c r="F40" s="1398"/>
      <c r="G40" s="1398"/>
      <c r="H40" s="1398"/>
      <c r="I40" s="1398"/>
      <c r="J40" s="1398"/>
      <c r="K40" s="1330"/>
    </row>
    <row r="41" spans="1:13" ht="15" customHeight="1">
      <c r="A41" s="1301"/>
      <c r="B41" s="1397" t="s">
        <v>341</v>
      </c>
      <c r="C41" s="1367"/>
      <c r="D41" s="1385">
        <v>2020</v>
      </c>
      <c r="E41" s="1398">
        <v>7998</v>
      </c>
      <c r="F41" s="1398">
        <v>7972</v>
      </c>
      <c r="G41" s="1398">
        <v>21</v>
      </c>
      <c r="H41" s="1398">
        <v>3</v>
      </c>
      <c r="I41" s="1398">
        <v>2</v>
      </c>
      <c r="J41" s="1398" t="s">
        <v>31</v>
      </c>
      <c r="K41" s="1330"/>
    </row>
    <row r="42" spans="1:13" ht="15" customHeight="1">
      <c r="A42" s="1301"/>
      <c r="B42" s="1397"/>
      <c r="C42" s="1367"/>
      <c r="D42" s="1385">
        <v>2021</v>
      </c>
      <c r="E42" s="1398">
        <v>9595</v>
      </c>
      <c r="F42" s="1398">
        <v>9567</v>
      </c>
      <c r="G42" s="1398">
        <v>9</v>
      </c>
      <c r="H42" s="1398">
        <v>13</v>
      </c>
      <c r="I42" s="1398">
        <v>6</v>
      </c>
      <c r="J42" s="1398" t="s">
        <v>31</v>
      </c>
      <c r="K42" s="1330"/>
    </row>
    <row r="43" spans="1:13" ht="15" customHeight="1">
      <c r="A43" s="1301"/>
      <c r="B43" s="1397"/>
      <c r="C43" s="1367"/>
      <c r="D43" s="1385">
        <v>2022</v>
      </c>
      <c r="E43" s="1398">
        <v>9802</v>
      </c>
      <c r="F43" s="1398">
        <v>9791</v>
      </c>
      <c r="G43" s="1784">
        <v>2</v>
      </c>
      <c r="H43" s="1784">
        <v>5</v>
      </c>
      <c r="I43" s="1784">
        <v>4</v>
      </c>
      <c r="J43" s="1398" t="s">
        <v>31</v>
      </c>
      <c r="K43" s="1330"/>
    </row>
    <row r="44" spans="1:13" ht="15" customHeight="1">
      <c r="A44" s="1301"/>
      <c r="B44" s="1397"/>
      <c r="C44" s="1367"/>
      <c r="D44" s="1385"/>
      <c r="E44" s="1398"/>
      <c r="F44" s="1398"/>
      <c r="G44" s="1398"/>
      <c r="H44" s="1398"/>
      <c r="I44" s="1398"/>
      <c r="J44" s="1398"/>
      <c r="K44" s="1330"/>
    </row>
    <row r="45" spans="1:13" ht="15" customHeight="1">
      <c r="A45" s="1301"/>
      <c r="B45" s="1397" t="s">
        <v>342</v>
      </c>
      <c r="C45" s="1367"/>
      <c r="D45" s="1385">
        <v>2020</v>
      </c>
      <c r="E45" s="1398">
        <v>4566</v>
      </c>
      <c r="F45" s="1398">
        <v>4528</v>
      </c>
      <c r="G45" s="1398">
        <v>27</v>
      </c>
      <c r="H45" s="1398">
        <v>9</v>
      </c>
      <c r="I45" s="1398">
        <v>2</v>
      </c>
      <c r="J45" s="1398" t="s">
        <v>31</v>
      </c>
      <c r="K45" s="1330"/>
    </row>
    <row r="46" spans="1:13" ht="15" customHeight="1">
      <c r="A46" s="1301"/>
      <c r="B46" s="1399" t="s">
        <v>343</v>
      </c>
      <c r="C46" s="1301"/>
      <c r="D46" s="1385">
        <v>2021</v>
      </c>
      <c r="E46" s="1398">
        <v>4533</v>
      </c>
      <c r="F46" s="1398">
        <v>4469</v>
      </c>
      <c r="G46" s="1398">
        <v>20</v>
      </c>
      <c r="H46" s="1398">
        <v>40</v>
      </c>
      <c r="I46" s="1398">
        <v>4</v>
      </c>
      <c r="J46" s="1398" t="s">
        <v>31</v>
      </c>
      <c r="K46" s="1301"/>
    </row>
    <row r="47" spans="1:13" ht="15" customHeight="1">
      <c r="A47" s="1301"/>
      <c r="B47" s="1399"/>
      <c r="C47" s="1301"/>
      <c r="D47" s="1385">
        <v>2022</v>
      </c>
      <c r="E47" s="1398">
        <v>4185</v>
      </c>
      <c r="F47" s="1398">
        <v>4163</v>
      </c>
      <c r="G47" s="1784">
        <v>17</v>
      </c>
      <c r="H47" s="1784">
        <v>4</v>
      </c>
      <c r="I47" s="1784">
        <v>1</v>
      </c>
      <c r="J47" s="1398" t="s">
        <v>31</v>
      </c>
      <c r="K47" s="1301"/>
    </row>
    <row r="48" spans="1:13" ht="17.25" thickBot="1">
      <c r="A48" s="1304"/>
      <c r="B48" s="1340"/>
      <c r="C48" s="1341"/>
      <c r="D48" s="1342"/>
      <c r="E48" s="1341"/>
      <c r="F48" s="1341"/>
      <c r="G48" s="1341"/>
      <c r="H48" s="1341"/>
      <c r="I48" s="1341"/>
      <c r="J48" s="1341"/>
      <c r="K48" s="1341"/>
      <c r="L48" s="1286" t="s">
        <v>57</v>
      </c>
      <c r="M48" s="1286"/>
    </row>
    <row r="49" spans="2:11" s="1375" customFormat="1" ht="15" customHeight="1">
      <c r="B49" s="1376"/>
      <c r="D49" s="1400"/>
      <c r="K49" s="1348" t="s">
        <v>328</v>
      </c>
    </row>
    <row r="50" spans="2:11" s="1375" customFormat="1" ht="13.5" customHeight="1">
      <c r="D50" s="1400"/>
      <c r="K50" s="1349" t="s">
        <v>329</v>
      </c>
    </row>
    <row r="51" spans="2:11" ht="3.75" customHeight="1">
      <c r="B51" s="1350"/>
    </row>
    <row r="52" spans="2:11">
      <c r="B52" s="1301"/>
    </row>
  </sheetData>
  <printOptions horizontalCentered="1"/>
  <pageMargins left="0.35433070866141736" right="0.31496062992125984" top="0.74803149606299213" bottom="0.51181102362204722" header="0.11811023622047245" footer="0.39370078740157483"/>
  <pageSetup paperSize="9" scale="73" orientation="portrait" r:id="rId1"/>
  <headerFooter scaleWithDoc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92D050"/>
    <pageSetUpPr fitToPage="1"/>
  </sheetPr>
  <dimension ref="A1:R72"/>
  <sheetViews>
    <sheetView showGridLines="0" tabSelected="1" view="pageBreakPreview" zoomScaleNormal="100" zoomScaleSheetLayoutView="100" workbookViewId="0">
      <selection activeCell="O48" sqref="O48"/>
    </sheetView>
  </sheetViews>
  <sheetFormatPr defaultColWidth="8.42578125" defaultRowHeight="16.5"/>
  <cols>
    <col min="1" max="1" width="0.85546875" style="1287" customWidth="1"/>
    <col min="2" max="2" width="12" style="1287" customWidth="1"/>
    <col min="3" max="3" width="12.28515625" style="1287" customWidth="1"/>
    <col min="4" max="4" width="15.7109375" style="1288" customWidth="1"/>
    <col min="5" max="5" width="15.42578125" style="1289" customWidth="1"/>
    <col min="6" max="6" width="0.85546875" style="1289" customWidth="1"/>
    <col min="7" max="7" width="12.28515625" style="1289" customWidth="1"/>
    <col min="8" max="8" width="15.140625" style="1287" customWidth="1"/>
    <col min="9" max="9" width="20.5703125" style="1287" customWidth="1"/>
    <col min="10" max="10" width="12.28515625" style="1287" customWidth="1"/>
    <col min="11" max="11" width="1.42578125" style="1287" customWidth="1"/>
    <col min="12" max="16384" width="8.42578125" style="1287"/>
  </cols>
  <sheetData>
    <row r="1" spans="1:18" ht="15" customHeight="1"/>
    <row r="2" spans="1:18">
      <c r="B2" s="1290" t="s">
        <v>330</v>
      </c>
      <c r="C2" s="1291" t="s">
        <v>1296</v>
      </c>
      <c r="D2" s="1292"/>
      <c r="H2" s="1293"/>
      <c r="I2" s="1293"/>
      <c r="J2" s="1293"/>
    </row>
    <row r="3" spans="1:18">
      <c r="B3" s="1294" t="s">
        <v>332</v>
      </c>
      <c r="C3" s="1286" t="s">
        <v>1297</v>
      </c>
      <c r="D3" s="1295"/>
    </row>
    <row r="4" spans="1:18">
      <c r="A4" s="1286"/>
      <c r="C4" s="1296" t="s">
        <v>142</v>
      </c>
      <c r="D4" s="1295"/>
    </row>
    <row r="5" spans="1:18" ht="10.5" customHeight="1" thickBot="1"/>
    <row r="6" spans="1:18" ht="8.1" customHeight="1" thickTop="1">
      <c r="A6" s="1297"/>
      <c r="B6" s="1298"/>
      <c r="C6" s="1298"/>
      <c r="D6" s="1299"/>
      <c r="E6" s="1300"/>
      <c r="F6" s="1300"/>
      <c r="G6" s="1877" t="s">
        <v>1298</v>
      </c>
      <c r="H6" s="1878"/>
      <c r="I6" s="1878"/>
      <c r="J6" s="1878"/>
      <c r="K6" s="1297"/>
    </row>
    <row r="7" spans="1:18" ht="18" customHeight="1" thickBot="1">
      <c r="A7" s="1301"/>
      <c r="B7" s="1302" t="s">
        <v>58</v>
      </c>
      <c r="C7" s="1279"/>
      <c r="D7" s="1284" t="s">
        <v>3</v>
      </c>
      <c r="E7" s="1303" t="s">
        <v>344</v>
      </c>
      <c r="F7" s="1279"/>
      <c r="G7" s="1879"/>
      <c r="H7" s="1879"/>
      <c r="I7" s="1879"/>
      <c r="J7" s="1879"/>
      <c r="K7" s="1304"/>
    </row>
    <row r="8" spans="1:18" ht="16.5" customHeight="1">
      <c r="A8" s="1301"/>
      <c r="B8" s="1305" t="s">
        <v>60</v>
      </c>
      <c r="C8" s="1278"/>
      <c r="D8" s="1306" t="s">
        <v>8</v>
      </c>
      <c r="E8" s="1307" t="s">
        <v>345</v>
      </c>
      <c r="F8" s="1303"/>
      <c r="G8" s="1303" t="s">
        <v>4</v>
      </c>
      <c r="H8" s="1308" t="s">
        <v>346</v>
      </c>
      <c r="I8" s="1308" t="s">
        <v>347</v>
      </c>
      <c r="J8" s="1303" t="s">
        <v>174</v>
      </c>
      <c r="K8" s="1301"/>
    </row>
    <row r="9" spans="1:18" ht="16.5" customHeight="1">
      <c r="A9" s="1301"/>
      <c r="B9" s="1279"/>
      <c r="C9" s="1279"/>
      <c r="D9" s="1285"/>
      <c r="E9" s="1279"/>
      <c r="F9" s="1307"/>
      <c r="G9" s="1309" t="s">
        <v>9</v>
      </c>
      <c r="H9" s="1830" t="s">
        <v>315</v>
      </c>
      <c r="I9" s="1830" t="s">
        <v>348</v>
      </c>
      <c r="J9" s="1830" t="s">
        <v>178</v>
      </c>
      <c r="K9" s="1301"/>
    </row>
    <row r="10" spans="1:18" ht="8.1" customHeight="1">
      <c r="A10" s="1311"/>
      <c r="B10" s="1312"/>
      <c r="C10" s="1312"/>
      <c r="D10" s="1313"/>
      <c r="E10" s="1314"/>
      <c r="F10" s="1314"/>
      <c r="G10" s="1314"/>
      <c r="H10" s="1312"/>
      <c r="I10" s="1312"/>
      <c r="J10" s="1312"/>
      <c r="K10" s="1311"/>
    </row>
    <row r="11" spans="1:18" ht="8.1" customHeight="1">
      <c r="A11" s="1301"/>
      <c r="B11" s="1279"/>
      <c r="C11" s="1279"/>
      <c r="D11" s="1285"/>
      <c r="E11" s="1315"/>
      <c r="F11" s="1315"/>
      <c r="G11" s="1315"/>
      <c r="H11" s="1279"/>
      <c r="I11" s="1279"/>
      <c r="J11" s="1279"/>
      <c r="K11" s="1301"/>
    </row>
    <row r="12" spans="1:18" ht="15" customHeight="1">
      <c r="A12" s="1301"/>
      <c r="B12" s="1278" t="s">
        <v>349</v>
      </c>
      <c r="C12" s="1279"/>
      <c r="D12" s="1285">
        <v>2020</v>
      </c>
      <c r="E12" s="1316">
        <v>42402</v>
      </c>
      <c r="F12" s="1317"/>
      <c r="G12" s="1322">
        <v>99.999999999999986</v>
      </c>
      <c r="H12" s="1318">
        <v>91.67</v>
      </c>
      <c r="I12" s="1318">
        <v>8.0299999999999994</v>
      </c>
      <c r="J12" s="1318">
        <v>0.3</v>
      </c>
      <c r="K12" s="1319"/>
      <c r="M12" s="1320"/>
      <c r="N12" s="1321"/>
      <c r="O12" s="1321"/>
      <c r="P12" s="1321"/>
      <c r="Q12" s="1321"/>
      <c r="R12" s="1321"/>
    </row>
    <row r="13" spans="1:18" ht="15" customHeight="1">
      <c r="A13" s="1301"/>
      <c r="B13" s="1280" t="s">
        <v>350</v>
      </c>
      <c r="C13" s="1279"/>
      <c r="D13" s="1285">
        <v>2021</v>
      </c>
      <c r="E13" s="1316">
        <v>44687</v>
      </c>
      <c r="F13" s="1317"/>
      <c r="G13" s="1322">
        <v>99.999999999999986</v>
      </c>
      <c r="H13" s="1318">
        <v>91.54</v>
      </c>
      <c r="I13" s="1318">
        <v>8.17</v>
      </c>
      <c r="J13" s="1318">
        <v>0.3</v>
      </c>
      <c r="K13" s="1319"/>
      <c r="M13" s="1320"/>
      <c r="N13" s="1321"/>
      <c r="O13" s="1321"/>
      <c r="P13" s="1321"/>
      <c r="Q13" s="1321"/>
      <c r="R13" s="1321"/>
    </row>
    <row r="14" spans="1:18" ht="15" customHeight="1">
      <c r="A14" s="1301"/>
      <c r="B14" s="1280"/>
      <c r="C14" s="1279"/>
      <c r="D14" s="1285">
        <v>2022</v>
      </c>
      <c r="E14" s="1316">
        <v>42340</v>
      </c>
      <c r="F14" s="1322"/>
      <c r="G14" s="1322">
        <v>99.999999999999986</v>
      </c>
      <c r="H14" s="1785">
        <v>92.36</v>
      </c>
      <c r="I14" s="1785">
        <v>7.34</v>
      </c>
      <c r="J14" s="1785">
        <v>0.3</v>
      </c>
      <c r="K14" s="1319"/>
      <c r="M14" s="1320"/>
      <c r="N14" s="1321"/>
      <c r="O14" s="1321"/>
      <c r="P14" s="1321"/>
      <c r="Q14" s="1321"/>
      <c r="R14" s="1321"/>
    </row>
    <row r="15" spans="1:18" ht="15" customHeight="1">
      <c r="A15" s="1301"/>
      <c r="B15" s="1280"/>
      <c r="C15" s="1279"/>
      <c r="D15" s="1285"/>
      <c r="E15" s="1316"/>
      <c r="F15" s="1316"/>
      <c r="G15" s="1322"/>
      <c r="H15" s="1324"/>
      <c r="I15" s="1324"/>
      <c r="J15" s="1324"/>
      <c r="K15" s="1319"/>
      <c r="M15" s="1320"/>
      <c r="N15" s="1321"/>
      <c r="O15" s="1321"/>
      <c r="P15" s="1321"/>
      <c r="Q15" s="1321"/>
      <c r="R15" s="1321"/>
    </row>
    <row r="16" spans="1:18" ht="15" customHeight="1">
      <c r="A16" s="1301"/>
      <c r="B16" s="1278" t="s">
        <v>183</v>
      </c>
      <c r="C16" s="1279"/>
      <c r="D16" s="1285">
        <v>2020</v>
      </c>
      <c r="E16" s="1316">
        <v>28802</v>
      </c>
      <c r="F16" s="1316"/>
      <c r="G16" s="1322">
        <v>99.999999999999986</v>
      </c>
      <c r="H16" s="1323">
        <v>92.65</v>
      </c>
      <c r="I16" s="1323">
        <v>7.15</v>
      </c>
      <c r="J16" s="1323">
        <v>0.2</v>
      </c>
      <c r="K16" s="1301"/>
      <c r="M16" s="1320"/>
      <c r="N16" s="1321"/>
      <c r="O16" s="1321"/>
      <c r="P16" s="1321"/>
      <c r="Q16" s="1321"/>
      <c r="R16" s="1321"/>
    </row>
    <row r="17" spans="1:18" ht="15" customHeight="1">
      <c r="A17" s="1301"/>
      <c r="B17" s="1280" t="s">
        <v>184</v>
      </c>
      <c r="C17" s="1279"/>
      <c r="D17" s="1285">
        <v>2021</v>
      </c>
      <c r="E17" s="1316">
        <v>30414</v>
      </c>
      <c r="F17" s="1316"/>
      <c r="G17" s="1322">
        <v>99.999999999999986</v>
      </c>
      <c r="H17" s="1323">
        <v>92.48</v>
      </c>
      <c r="I17" s="1323">
        <v>7.31</v>
      </c>
      <c r="J17" s="1323">
        <v>0.2</v>
      </c>
      <c r="K17" s="1301"/>
      <c r="M17" s="1320"/>
      <c r="N17" s="1321"/>
      <c r="O17" s="1321"/>
      <c r="P17" s="1321"/>
      <c r="Q17" s="1321"/>
      <c r="R17" s="1321"/>
    </row>
    <row r="18" spans="1:18" ht="15" customHeight="1">
      <c r="A18" s="1301"/>
      <c r="B18" s="1280"/>
      <c r="C18" s="1279"/>
      <c r="D18" s="1285">
        <v>2022</v>
      </c>
      <c r="E18" s="1316">
        <v>28717</v>
      </c>
      <c r="F18" s="1316"/>
      <c r="G18" s="1322">
        <v>99.999999999999986</v>
      </c>
      <c r="H18" s="1785">
        <v>92.43</v>
      </c>
      <c r="I18" s="1785">
        <v>7.38</v>
      </c>
      <c r="J18" s="1785">
        <v>0.18</v>
      </c>
      <c r="K18" s="1301"/>
      <c r="M18" s="1320"/>
      <c r="N18" s="1321"/>
      <c r="O18" s="1321"/>
      <c r="P18" s="1321"/>
      <c r="Q18" s="1321"/>
      <c r="R18" s="1321"/>
    </row>
    <row r="19" spans="1:18" ht="15" customHeight="1">
      <c r="A19" s="1301"/>
      <c r="B19" s="1280"/>
      <c r="C19" s="1279"/>
      <c r="D19" s="1285"/>
      <c r="E19" s="1316"/>
      <c r="F19" s="1316"/>
      <c r="G19" s="1322"/>
      <c r="H19" s="1325"/>
      <c r="I19" s="1325"/>
      <c r="J19" s="1325"/>
      <c r="K19" s="1301"/>
      <c r="M19" s="1320"/>
      <c r="N19" s="1321"/>
      <c r="O19" s="1321"/>
      <c r="P19" s="1321"/>
      <c r="Q19" s="1321"/>
      <c r="R19" s="1321"/>
    </row>
    <row r="20" spans="1:18" ht="15" customHeight="1">
      <c r="A20" s="1301"/>
      <c r="B20" s="1278" t="s">
        <v>240</v>
      </c>
      <c r="C20" s="1279"/>
      <c r="D20" s="1285">
        <v>2020</v>
      </c>
      <c r="E20" s="1316">
        <v>289</v>
      </c>
      <c r="F20" s="1316"/>
      <c r="G20" s="1322">
        <v>100</v>
      </c>
      <c r="H20" s="1323">
        <v>86.51</v>
      </c>
      <c r="I20" s="1323">
        <v>10.029999999999999</v>
      </c>
      <c r="J20" s="1323">
        <v>3.46</v>
      </c>
      <c r="K20" s="1301"/>
      <c r="M20" s="1320"/>
      <c r="N20" s="1321"/>
      <c r="O20" s="1321"/>
      <c r="P20" s="1321"/>
      <c r="Q20" s="1321"/>
      <c r="R20" s="1321"/>
    </row>
    <row r="21" spans="1:18" ht="15" customHeight="1">
      <c r="A21" s="1301"/>
      <c r="B21" s="1280" t="s">
        <v>241</v>
      </c>
      <c r="C21" s="1279"/>
      <c r="D21" s="1285">
        <v>2021</v>
      </c>
      <c r="E21" s="1365">
        <v>312</v>
      </c>
      <c r="F21" s="1316"/>
      <c r="G21" s="1322">
        <v>99.999999999999986</v>
      </c>
      <c r="H21" s="1323">
        <v>86.16</v>
      </c>
      <c r="I21" s="1323">
        <v>10.38</v>
      </c>
      <c r="J21" s="1323">
        <v>3.46</v>
      </c>
      <c r="K21" s="1301"/>
      <c r="M21" s="1320"/>
      <c r="N21" s="1321"/>
      <c r="O21" s="1321"/>
      <c r="P21" s="1321"/>
      <c r="Q21" s="1321"/>
      <c r="R21" s="1321"/>
    </row>
    <row r="22" spans="1:18" ht="15" customHeight="1">
      <c r="A22" s="1301"/>
      <c r="B22" s="1280"/>
      <c r="C22" s="1279"/>
      <c r="D22" s="1285">
        <v>2022</v>
      </c>
      <c r="E22" s="1365">
        <v>299</v>
      </c>
      <c r="F22" s="1316"/>
      <c r="G22" s="1322">
        <v>99.999999999999986</v>
      </c>
      <c r="H22" s="1785">
        <v>91.23</v>
      </c>
      <c r="I22" s="1785">
        <v>6.32</v>
      </c>
      <c r="J22" s="1785">
        <v>2.46</v>
      </c>
      <c r="K22" s="1301"/>
      <c r="M22" s="1320"/>
      <c r="N22" s="1321"/>
      <c r="O22" s="1321"/>
      <c r="P22" s="1321"/>
      <c r="Q22" s="1321"/>
      <c r="R22" s="1321"/>
    </row>
    <row r="23" spans="1:18" ht="15" customHeight="1">
      <c r="A23" s="1301"/>
      <c r="B23" s="1280"/>
      <c r="C23" s="1279"/>
      <c r="D23" s="1285"/>
      <c r="E23" s="1316"/>
      <c r="F23" s="1316"/>
      <c r="G23" s="1322"/>
      <c r="H23" s="1323"/>
      <c r="I23" s="1323"/>
      <c r="J23" s="1323"/>
      <c r="K23" s="1301"/>
      <c r="M23" s="1320"/>
      <c r="N23" s="1321"/>
      <c r="O23" s="1321"/>
      <c r="P23" s="1321"/>
      <c r="Q23" s="1321"/>
      <c r="R23" s="1321"/>
    </row>
    <row r="24" spans="1:18" ht="15" customHeight="1">
      <c r="A24" s="1301"/>
      <c r="B24" s="1278" t="s">
        <v>242</v>
      </c>
      <c r="C24" s="1279"/>
      <c r="D24" s="1285">
        <v>2020</v>
      </c>
      <c r="E24" s="1316">
        <v>566</v>
      </c>
      <c r="F24" s="1316"/>
      <c r="G24" s="1322">
        <v>100</v>
      </c>
      <c r="H24" s="1323">
        <v>79.86</v>
      </c>
      <c r="I24" s="1323">
        <v>17.14</v>
      </c>
      <c r="J24" s="1323">
        <v>3</v>
      </c>
      <c r="K24" s="1301"/>
      <c r="M24" s="1320"/>
      <c r="N24" s="1321"/>
      <c r="O24" s="1321"/>
      <c r="P24" s="1321"/>
      <c r="Q24" s="1321"/>
      <c r="R24" s="1321"/>
    </row>
    <row r="25" spans="1:18" ht="15" customHeight="1">
      <c r="A25" s="1301"/>
      <c r="B25" s="1280" t="s">
        <v>243</v>
      </c>
      <c r="C25" s="1279"/>
      <c r="D25" s="1285">
        <v>2021</v>
      </c>
      <c r="E25" s="1365">
        <v>616</v>
      </c>
      <c r="F25" s="1316"/>
      <c r="G25" s="1322">
        <v>99.999999999999986</v>
      </c>
      <c r="H25" s="1323">
        <v>79.89</v>
      </c>
      <c r="I25" s="1323">
        <v>17.11</v>
      </c>
      <c r="J25" s="1323">
        <v>3</v>
      </c>
      <c r="K25" s="1301"/>
      <c r="M25" s="1320"/>
      <c r="N25" s="1321"/>
      <c r="O25" s="1321"/>
      <c r="P25" s="1321"/>
      <c r="Q25" s="1321"/>
      <c r="R25" s="1321"/>
    </row>
    <row r="26" spans="1:18" ht="15" customHeight="1">
      <c r="A26" s="1301"/>
      <c r="B26" s="1280"/>
      <c r="C26" s="1279"/>
      <c r="D26" s="1285">
        <v>2022</v>
      </c>
      <c r="E26" s="1365">
        <v>653</v>
      </c>
      <c r="F26" s="1316"/>
      <c r="G26" s="1322">
        <v>99.999999999999986</v>
      </c>
      <c r="H26" s="1786">
        <v>79.58</v>
      </c>
      <c r="I26" s="1786">
        <v>16.37</v>
      </c>
      <c r="J26" s="1786">
        <v>4.05</v>
      </c>
      <c r="K26" s="1301"/>
      <c r="M26" s="1320"/>
      <c r="N26" s="1321"/>
      <c r="O26" s="1321"/>
      <c r="P26" s="1321"/>
      <c r="Q26" s="1321"/>
      <c r="R26" s="1321"/>
    </row>
    <row r="27" spans="1:18" ht="15" customHeight="1">
      <c r="A27" s="1301"/>
      <c r="B27" s="1280"/>
      <c r="C27" s="1279"/>
      <c r="D27" s="1285"/>
      <c r="E27" s="1316"/>
      <c r="F27" s="1316"/>
      <c r="G27" s="1322"/>
      <c r="H27" s="1327"/>
      <c r="I27" s="1327"/>
      <c r="J27" s="1327"/>
      <c r="K27" s="1301"/>
      <c r="M27" s="1320"/>
      <c r="N27" s="1321"/>
      <c r="O27" s="1321"/>
      <c r="P27" s="1321"/>
      <c r="Q27" s="1321"/>
      <c r="R27" s="1321"/>
    </row>
    <row r="28" spans="1:18" ht="15" customHeight="1">
      <c r="A28" s="1301"/>
      <c r="B28" s="1278" t="s">
        <v>194</v>
      </c>
      <c r="C28" s="1279"/>
      <c r="D28" s="1285">
        <v>2020</v>
      </c>
      <c r="E28" s="1328">
        <v>1805</v>
      </c>
      <c r="F28" s="1328"/>
      <c r="G28" s="1831">
        <v>100</v>
      </c>
      <c r="H28" s="1329">
        <v>75.12</v>
      </c>
      <c r="I28" s="1329">
        <v>16.84</v>
      </c>
      <c r="J28" s="1329">
        <v>8.0299999999999994</v>
      </c>
      <c r="K28" s="1301"/>
      <c r="M28" s="1320"/>
      <c r="N28" s="1321"/>
      <c r="O28" s="1321"/>
      <c r="P28" s="1321"/>
      <c r="Q28" s="1321"/>
      <c r="R28" s="1321"/>
    </row>
    <row r="29" spans="1:18" s="1332" customFormat="1" ht="15" customHeight="1">
      <c r="A29" s="1330"/>
      <c r="B29" s="1280" t="s">
        <v>195</v>
      </c>
      <c r="C29" s="1331"/>
      <c r="D29" s="1285">
        <v>2021</v>
      </c>
      <c r="E29" s="1328">
        <v>1851</v>
      </c>
      <c r="F29" s="1328"/>
      <c r="G29" s="1831">
        <v>99.999999999999986</v>
      </c>
      <c r="H29" s="1329">
        <v>75.099999999999994</v>
      </c>
      <c r="I29" s="1329">
        <v>16.88</v>
      </c>
      <c r="J29" s="1329">
        <v>8.02</v>
      </c>
      <c r="K29" s="1330"/>
      <c r="M29" s="1333"/>
      <c r="N29" s="1321"/>
      <c r="O29" s="1321"/>
      <c r="P29" s="1321"/>
      <c r="Q29" s="1321"/>
      <c r="R29" s="1321"/>
    </row>
    <row r="30" spans="1:18" s="1332" customFormat="1" ht="15" customHeight="1">
      <c r="A30" s="1330"/>
      <c r="B30" s="1280"/>
      <c r="C30" s="1331"/>
      <c r="D30" s="1285">
        <v>2022</v>
      </c>
      <c r="E30" s="1328">
        <v>1480</v>
      </c>
      <c r="F30" s="1328"/>
      <c r="G30" s="1322">
        <v>99.999999999999986</v>
      </c>
      <c r="H30" s="1788">
        <v>72.95</v>
      </c>
      <c r="I30" s="1788">
        <v>18.78</v>
      </c>
      <c r="J30" s="1788">
        <v>8.2799999999999994</v>
      </c>
      <c r="K30" s="1330"/>
      <c r="M30" s="1333"/>
      <c r="N30" s="1321"/>
      <c r="O30" s="1321"/>
      <c r="P30" s="1321"/>
      <c r="Q30" s="1321"/>
      <c r="R30" s="1321"/>
    </row>
    <row r="31" spans="1:18" s="1332" customFormat="1" ht="15" customHeight="1">
      <c r="A31" s="1330"/>
      <c r="B31" s="1280"/>
      <c r="C31" s="1331"/>
      <c r="D31" s="1285"/>
      <c r="E31" s="1328"/>
      <c r="F31" s="1328"/>
      <c r="G31" s="1831"/>
      <c r="H31" s="1334"/>
      <c r="I31" s="1334"/>
      <c r="J31" s="1334"/>
      <c r="K31" s="1330"/>
      <c r="M31" s="1333"/>
      <c r="N31" s="1321"/>
      <c r="O31" s="1321"/>
      <c r="P31" s="1321"/>
      <c r="Q31" s="1321"/>
      <c r="R31" s="1321"/>
    </row>
    <row r="32" spans="1:18" ht="15" customHeight="1">
      <c r="A32" s="1301"/>
      <c r="B32" s="1335" t="s">
        <v>191</v>
      </c>
      <c r="C32" s="1331"/>
      <c r="D32" s="1285">
        <v>2020</v>
      </c>
      <c r="E32" s="1328">
        <v>77</v>
      </c>
      <c r="F32" s="1328"/>
      <c r="G32" s="1831">
        <v>100</v>
      </c>
      <c r="H32" s="1329">
        <v>88.31</v>
      </c>
      <c r="I32" s="1329">
        <v>7.79</v>
      </c>
      <c r="J32" s="1329">
        <v>3.9</v>
      </c>
      <c r="K32" s="1301"/>
      <c r="N32" s="1321"/>
      <c r="O32" s="1321"/>
      <c r="P32" s="1321"/>
      <c r="Q32" s="1321"/>
      <c r="R32" s="1321"/>
    </row>
    <row r="33" spans="1:18" ht="15" customHeight="1">
      <c r="A33" s="1301"/>
      <c r="B33" s="1335"/>
      <c r="C33" s="1331"/>
      <c r="D33" s="1285">
        <v>2021</v>
      </c>
      <c r="E33" s="1787">
        <v>79</v>
      </c>
      <c r="F33" s="1328"/>
      <c r="G33" s="1831">
        <v>99.999999999999986</v>
      </c>
      <c r="H33" s="1329">
        <v>88.31</v>
      </c>
      <c r="I33" s="1329">
        <v>7.79</v>
      </c>
      <c r="J33" s="1329">
        <v>3.9</v>
      </c>
      <c r="K33" s="1301"/>
      <c r="N33" s="1321"/>
      <c r="O33" s="1321"/>
      <c r="P33" s="1321"/>
      <c r="Q33" s="1321"/>
      <c r="R33" s="1321"/>
    </row>
    <row r="34" spans="1:18" ht="15" customHeight="1">
      <c r="A34" s="1301"/>
      <c r="B34" s="1335"/>
      <c r="C34" s="1331"/>
      <c r="D34" s="1285">
        <v>2022</v>
      </c>
      <c r="E34" s="1365">
        <v>71</v>
      </c>
      <c r="F34" s="1316"/>
      <c r="G34" s="1322">
        <v>99.999999999999986</v>
      </c>
      <c r="H34" s="1786">
        <v>88.71</v>
      </c>
      <c r="I34" s="1786">
        <v>9.68</v>
      </c>
      <c r="J34" s="1786">
        <v>1.61</v>
      </c>
      <c r="K34" s="1301"/>
      <c r="N34" s="1321"/>
      <c r="O34" s="1321"/>
      <c r="P34" s="1321"/>
      <c r="Q34" s="1321"/>
      <c r="R34" s="1321"/>
    </row>
    <row r="35" spans="1:18" ht="15" customHeight="1">
      <c r="A35" s="1301"/>
      <c r="B35" s="1335"/>
      <c r="C35" s="1331"/>
      <c r="D35" s="1285"/>
      <c r="E35" s="1328"/>
      <c r="F35" s="1328"/>
      <c r="G35" s="1831"/>
      <c r="H35" s="1334"/>
      <c r="I35" s="1334"/>
      <c r="J35" s="1334"/>
      <c r="K35" s="1301"/>
      <c r="N35" s="1321"/>
      <c r="O35" s="1321"/>
      <c r="P35" s="1321"/>
      <c r="Q35" s="1321"/>
      <c r="R35" s="1321"/>
    </row>
    <row r="36" spans="1:18" ht="15" customHeight="1">
      <c r="A36" s="1301"/>
      <c r="B36" s="1880" t="s">
        <v>351</v>
      </c>
      <c r="C36" s="1880"/>
      <c r="D36" s="1285">
        <v>2020</v>
      </c>
      <c r="E36" s="1328">
        <v>5634</v>
      </c>
      <c r="F36" s="1328"/>
      <c r="G36" s="1831">
        <v>99.999999999999986</v>
      </c>
      <c r="H36" s="1329">
        <v>89.55</v>
      </c>
      <c r="I36" s="1329">
        <v>9.9600000000000009</v>
      </c>
      <c r="J36" s="1329">
        <v>0.5</v>
      </c>
      <c r="K36" s="1301"/>
      <c r="N36" s="1321"/>
      <c r="O36" s="1321"/>
      <c r="P36" s="1321"/>
      <c r="Q36" s="1321"/>
      <c r="R36" s="1321"/>
    </row>
    <row r="37" spans="1:18" s="1332" customFormat="1" ht="15" customHeight="1">
      <c r="A37" s="1330"/>
      <c r="B37" s="1881" t="s">
        <v>352</v>
      </c>
      <c r="C37" s="1881"/>
      <c r="D37" s="1285">
        <v>2021</v>
      </c>
      <c r="E37" s="1328">
        <v>6095</v>
      </c>
      <c r="F37" s="1328"/>
      <c r="G37" s="1831">
        <v>99.999999999999986</v>
      </c>
      <c r="H37" s="1329">
        <v>89.28</v>
      </c>
      <c r="I37" s="1329">
        <v>10.25</v>
      </c>
      <c r="J37" s="1329">
        <v>0.47</v>
      </c>
      <c r="K37" s="1330"/>
    </row>
    <row r="38" spans="1:18" s="1332" customFormat="1" ht="15" customHeight="1">
      <c r="A38" s="1330"/>
      <c r="B38" s="1280" t="s">
        <v>353</v>
      </c>
      <c r="C38" s="1280"/>
      <c r="D38" s="1285">
        <v>2022</v>
      </c>
      <c r="E38" s="1789">
        <v>5965</v>
      </c>
      <c r="F38" s="1328"/>
      <c r="G38" s="1322">
        <v>99.999999999999986</v>
      </c>
      <c r="H38" s="1832">
        <v>87.8</v>
      </c>
      <c r="I38" s="1832">
        <v>11.16</v>
      </c>
      <c r="J38" s="1832">
        <v>1.04</v>
      </c>
      <c r="K38" s="1330"/>
    </row>
    <row r="39" spans="1:18" s="1332" customFormat="1" ht="15" customHeight="1">
      <c r="A39" s="1330"/>
      <c r="B39" s="1280" t="s">
        <v>354</v>
      </c>
      <c r="C39" s="1280"/>
      <c r="D39" s="1285"/>
      <c r="E39" s="1316"/>
      <c r="F39" s="1316"/>
      <c r="G39" s="1322"/>
      <c r="H39" s="1327"/>
      <c r="I39" s="1327"/>
      <c r="J39" s="1327"/>
      <c r="K39" s="1330"/>
    </row>
    <row r="40" spans="1:18" s="1332" customFormat="1" ht="15" customHeight="1">
      <c r="A40" s="1330"/>
      <c r="B40" s="1336"/>
      <c r="C40" s="1336"/>
      <c r="D40" s="1285"/>
      <c r="E40" s="1316"/>
      <c r="F40" s="1316"/>
      <c r="G40" s="1322"/>
      <c r="H40" s="1327"/>
      <c r="I40" s="1327"/>
      <c r="J40" s="1327"/>
      <c r="K40" s="1330"/>
    </row>
    <row r="41" spans="1:18" ht="15" customHeight="1">
      <c r="A41" s="1301"/>
      <c r="B41" s="1278" t="s">
        <v>355</v>
      </c>
      <c r="C41" s="1279"/>
      <c r="D41" s="1285">
        <v>2020</v>
      </c>
      <c r="E41" s="1316">
        <v>2311</v>
      </c>
      <c r="F41" s="1316"/>
      <c r="G41" s="1322">
        <v>100</v>
      </c>
      <c r="H41" s="1326">
        <v>92.3</v>
      </c>
      <c r="I41" s="1326">
        <v>7.4</v>
      </c>
      <c r="J41" s="1326">
        <v>0.3</v>
      </c>
      <c r="K41" s="1301"/>
    </row>
    <row r="42" spans="1:18" ht="15" customHeight="1">
      <c r="A42" s="1301"/>
      <c r="B42" s="1280" t="s">
        <v>356</v>
      </c>
      <c r="C42" s="1279"/>
      <c r="D42" s="1285">
        <v>2021</v>
      </c>
      <c r="E42" s="1316">
        <v>2397</v>
      </c>
      <c r="F42" s="1316"/>
      <c r="G42" s="1322">
        <v>99.999999999999986</v>
      </c>
      <c r="H42" s="1326">
        <v>92.35</v>
      </c>
      <c r="I42" s="1326">
        <v>7.35</v>
      </c>
      <c r="J42" s="1326">
        <v>0.3</v>
      </c>
      <c r="K42" s="1301"/>
    </row>
    <row r="43" spans="1:18" ht="15" customHeight="1">
      <c r="A43" s="1301"/>
      <c r="B43" s="1280"/>
      <c r="C43" s="1279"/>
      <c r="D43" s="1285">
        <v>2022</v>
      </c>
      <c r="E43" s="1316">
        <v>1860</v>
      </c>
      <c r="F43" s="1316"/>
      <c r="G43" s="1322">
        <v>99.999999999999986</v>
      </c>
      <c r="H43" s="1786">
        <v>90.11</v>
      </c>
      <c r="I43" s="1786">
        <v>9.6199999999999992</v>
      </c>
      <c r="J43" s="1786">
        <v>0.28000000000000003</v>
      </c>
      <c r="K43" s="1301"/>
    </row>
    <row r="44" spans="1:18" ht="15" customHeight="1">
      <c r="A44" s="1301"/>
      <c r="B44" s="1280"/>
      <c r="C44" s="1279"/>
      <c r="D44" s="1285"/>
      <c r="E44" s="1316"/>
      <c r="F44" s="1316"/>
      <c r="G44" s="1322"/>
      <c r="H44" s="1327"/>
      <c r="I44" s="1327"/>
      <c r="J44" s="1327"/>
      <c r="K44" s="1301"/>
    </row>
    <row r="45" spans="1:18" ht="15" customHeight="1">
      <c r="A45" s="1301"/>
      <c r="B45" s="1278" t="s">
        <v>357</v>
      </c>
      <c r="C45" s="1279"/>
      <c r="D45" s="1285">
        <v>2020</v>
      </c>
      <c r="E45" s="1316">
        <v>1121</v>
      </c>
      <c r="F45" s="1316"/>
      <c r="G45" s="1322">
        <v>100.01</v>
      </c>
      <c r="H45" s="1326">
        <v>91.53</v>
      </c>
      <c r="I45" s="1326">
        <v>7.31</v>
      </c>
      <c r="J45" s="1326">
        <v>1.1599999999999999</v>
      </c>
      <c r="K45" s="1301"/>
    </row>
    <row r="46" spans="1:18" ht="15" customHeight="1">
      <c r="A46" s="1301"/>
      <c r="B46" s="1280" t="s">
        <v>358</v>
      </c>
      <c r="C46" s="1279"/>
      <c r="D46" s="1285">
        <v>2021</v>
      </c>
      <c r="E46" s="1316">
        <v>1142</v>
      </c>
      <c r="F46" s="1316"/>
      <c r="G46" s="1322">
        <v>99.999999999999986</v>
      </c>
      <c r="H46" s="1326">
        <v>91.61</v>
      </c>
      <c r="I46" s="1326">
        <v>7.31</v>
      </c>
      <c r="J46" s="1326">
        <v>1.07</v>
      </c>
      <c r="K46" s="1301"/>
    </row>
    <row r="47" spans="1:18" ht="15" customHeight="1">
      <c r="A47" s="1301"/>
      <c r="B47" s="1280"/>
      <c r="C47" s="1279"/>
      <c r="D47" s="1285">
        <v>2022</v>
      </c>
      <c r="E47" s="1365">
        <v>941</v>
      </c>
      <c r="F47" s="1316"/>
      <c r="G47" s="1322">
        <v>99.999999999999986</v>
      </c>
      <c r="H47" s="1786">
        <v>89.64</v>
      </c>
      <c r="I47" s="1786">
        <v>9.16</v>
      </c>
      <c r="J47" s="1786">
        <v>1.2</v>
      </c>
      <c r="K47" s="1301"/>
    </row>
    <row r="48" spans="1:18" ht="15" customHeight="1">
      <c r="A48" s="1301"/>
      <c r="B48" s="1280"/>
      <c r="C48" s="1279"/>
      <c r="D48" s="1285"/>
      <c r="E48" s="1316"/>
      <c r="F48" s="1316"/>
      <c r="G48" s="1322"/>
      <c r="H48" s="1326"/>
      <c r="I48" s="1326"/>
      <c r="J48" s="1326"/>
      <c r="K48" s="1301"/>
    </row>
    <row r="49" spans="1:15" ht="15" customHeight="1">
      <c r="A49" s="1301"/>
      <c r="B49" s="1278" t="s">
        <v>924</v>
      </c>
      <c r="C49" s="1279"/>
      <c r="D49" s="1285">
        <v>2020</v>
      </c>
      <c r="E49" s="1316">
        <v>69</v>
      </c>
      <c r="F49" s="1316"/>
      <c r="G49" s="1322">
        <v>100</v>
      </c>
      <c r="H49" s="1326">
        <v>95.65</v>
      </c>
      <c r="I49" s="1326">
        <v>4.3499999999999996</v>
      </c>
      <c r="J49" s="1326">
        <v>0</v>
      </c>
      <c r="K49" s="1301"/>
    </row>
    <row r="50" spans="1:15" ht="15" customHeight="1">
      <c r="A50" s="1301"/>
      <c r="B50" s="1280" t="s">
        <v>925</v>
      </c>
      <c r="C50" s="1279"/>
      <c r="D50" s="1285">
        <v>2021</v>
      </c>
      <c r="E50" s="1365">
        <v>71</v>
      </c>
      <c r="F50" s="1316"/>
      <c r="G50" s="1322">
        <v>99.999999999999986</v>
      </c>
      <c r="H50" s="1326">
        <v>95.65</v>
      </c>
      <c r="I50" s="1326">
        <v>4.3499999999999996</v>
      </c>
      <c r="J50" s="1326">
        <v>0</v>
      </c>
      <c r="K50" s="1301"/>
    </row>
    <row r="51" spans="1:15" ht="15" customHeight="1">
      <c r="A51" s="1301"/>
      <c r="B51" s="1280"/>
      <c r="C51" s="1279"/>
      <c r="D51" s="1285">
        <v>2022</v>
      </c>
      <c r="E51" s="1365">
        <v>116</v>
      </c>
      <c r="F51" s="1316"/>
      <c r="G51" s="1322">
        <v>99.999999999999986</v>
      </c>
      <c r="H51" s="1786">
        <v>97.35</v>
      </c>
      <c r="I51" s="1786">
        <v>2.65</v>
      </c>
      <c r="J51" s="1326">
        <v>0</v>
      </c>
      <c r="K51" s="1301"/>
    </row>
    <row r="52" spans="1:15" ht="15" customHeight="1">
      <c r="A52" s="1301"/>
      <c r="B52" s="1280"/>
      <c r="C52" s="1279"/>
      <c r="D52" s="1285"/>
      <c r="E52" s="1316"/>
      <c r="F52" s="1316"/>
      <c r="G52" s="1322"/>
      <c r="H52" s="1327"/>
      <c r="I52" s="1327"/>
      <c r="J52" s="1327"/>
      <c r="K52" s="1301"/>
    </row>
    <row r="53" spans="1:15" ht="15" customHeight="1">
      <c r="A53" s="1301"/>
      <c r="B53" s="1278" t="s">
        <v>189</v>
      </c>
      <c r="C53" s="1279"/>
      <c r="D53" s="1285">
        <v>2020</v>
      </c>
      <c r="E53" s="1316">
        <v>22395</v>
      </c>
      <c r="F53" s="1316"/>
      <c r="G53" s="1322">
        <v>100.01</v>
      </c>
      <c r="H53" s="1326">
        <v>90.34</v>
      </c>
      <c r="I53" s="1326">
        <v>8.42</v>
      </c>
      <c r="J53" s="1326">
        <v>1.24</v>
      </c>
      <c r="K53" s="1301"/>
    </row>
    <row r="54" spans="1:15" ht="15" customHeight="1">
      <c r="A54" s="1301"/>
      <c r="B54" s="1280" t="s">
        <v>190</v>
      </c>
      <c r="C54" s="1279"/>
      <c r="D54" s="1285">
        <v>2021</v>
      </c>
      <c r="E54" s="1316">
        <v>23549</v>
      </c>
      <c r="F54" s="1316"/>
      <c r="G54" s="1322">
        <v>99.999999999999986</v>
      </c>
      <c r="H54" s="1326">
        <v>90.24</v>
      </c>
      <c r="I54" s="1326">
        <v>8.52</v>
      </c>
      <c r="J54" s="1326">
        <v>1.24</v>
      </c>
      <c r="K54" s="1301"/>
    </row>
    <row r="55" spans="1:15" ht="15" customHeight="1">
      <c r="A55" s="1301"/>
      <c r="B55" s="1280"/>
      <c r="C55" s="1279"/>
      <c r="D55" s="1285">
        <v>2022</v>
      </c>
      <c r="E55" s="1316">
        <v>22258</v>
      </c>
      <c r="F55" s="1316"/>
      <c r="G55" s="1322">
        <v>99.999999999999986</v>
      </c>
      <c r="H55" s="1786">
        <v>89.53</v>
      </c>
      <c r="I55" s="1786">
        <v>9.2100000000000009</v>
      </c>
      <c r="J55" s="1786">
        <v>1.26</v>
      </c>
      <c r="K55" s="1301"/>
    </row>
    <row r="56" spans="1:15" ht="15" customHeight="1">
      <c r="A56" s="1301"/>
      <c r="B56" s="1280"/>
      <c r="C56" s="1279"/>
      <c r="D56" s="1285"/>
      <c r="E56" s="1316"/>
      <c r="F56" s="1316"/>
      <c r="G56" s="1322"/>
      <c r="H56" s="1327"/>
      <c r="I56" s="1327"/>
      <c r="J56" s="1327"/>
      <c r="K56" s="1301"/>
    </row>
    <row r="57" spans="1:15" ht="15" customHeight="1">
      <c r="A57" s="1301"/>
      <c r="B57" s="1278" t="s">
        <v>192</v>
      </c>
      <c r="C57" s="1279"/>
      <c r="D57" s="1285">
        <v>2020</v>
      </c>
      <c r="E57" s="1316">
        <v>11789</v>
      </c>
      <c r="F57" s="1316"/>
      <c r="G57" s="1322">
        <v>99.999999999999986</v>
      </c>
      <c r="H57" s="1326">
        <v>88.81</v>
      </c>
      <c r="I57" s="1326">
        <v>10.130000000000001</v>
      </c>
      <c r="J57" s="1326">
        <v>1.06</v>
      </c>
      <c r="K57" s="1301"/>
    </row>
    <row r="58" spans="1:15" ht="15" customHeight="1">
      <c r="A58" s="1301"/>
      <c r="B58" s="1280" t="s">
        <v>193</v>
      </c>
      <c r="C58" s="1279"/>
      <c r="D58" s="1285">
        <v>2021</v>
      </c>
      <c r="E58" s="1316">
        <v>12346</v>
      </c>
      <c r="F58" s="1316"/>
      <c r="G58" s="1322">
        <v>99.999999999999986</v>
      </c>
      <c r="H58" s="1326">
        <v>88.7</v>
      </c>
      <c r="I58" s="1326">
        <v>10.25</v>
      </c>
      <c r="J58" s="1326">
        <v>1.05</v>
      </c>
      <c r="K58" s="1301"/>
      <c r="N58" s="1320"/>
      <c r="O58" s="1320"/>
    </row>
    <row r="59" spans="1:15" ht="15" customHeight="1">
      <c r="A59" s="1301"/>
      <c r="B59" s="1280"/>
      <c r="C59" s="1279"/>
      <c r="D59" s="1285">
        <v>2022</v>
      </c>
      <c r="E59" s="1316">
        <v>11474</v>
      </c>
      <c r="F59" s="1316"/>
      <c r="G59" s="1322">
        <v>99.999999999999986</v>
      </c>
      <c r="H59" s="1786">
        <v>88.77</v>
      </c>
      <c r="I59" s="1786">
        <v>10.36</v>
      </c>
      <c r="J59" s="1786">
        <v>0.88</v>
      </c>
      <c r="K59" s="1301"/>
      <c r="N59" s="1320"/>
      <c r="O59" s="1320"/>
    </row>
    <row r="60" spans="1:15" ht="15" customHeight="1">
      <c r="A60" s="1301"/>
      <c r="B60" s="1280"/>
      <c r="C60" s="1279"/>
      <c r="D60" s="1285"/>
      <c r="E60" s="1316"/>
      <c r="F60" s="1316"/>
      <c r="G60" s="1322"/>
      <c r="H60" s="1327"/>
      <c r="I60" s="1327"/>
      <c r="J60" s="1327"/>
      <c r="K60" s="1301"/>
      <c r="N60" s="1320"/>
      <c r="O60" s="1320"/>
    </row>
    <row r="61" spans="1:15" ht="15" customHeight="1">
      <c r="A61" s="1301"/>
      <c r="B61" s="1278" t="s">
        <v>359</v>
      </c>
      <c r="C61" s="1279"/>
      <c r="D61" s="1285">
        <v>2020</v>
      </c>
      <c r="E61" s="1316">
        <v>13382</v>
      </c>
      <c r="F61" s="1316"/>
      <c r="G61" s="1322">
        <v>99.999999999999986</v>
      </c>
      <c r="H61" s="1326">
        <v>79.5</v>
      </c>
      <c r="I61" s="1326">
        <v>17.73</v>
      </c>
      <c r="J61" s="1326">
        <v>2.77</v>
      </c>
      <c r="K61" s="1301"/>
      <c r="N61" s="1320"/>
      <c r="O61" s="1320"/>
    </row>
    <row r="62" spans="1:15" ht="15" customHeight="1">
      <c r="A62" s="1301"/>
      <c r="B62" s="1280" t="s">
        <v>360</v>
      </c>
      <c r="C62" s="1279"/>
      <c r="D62" s="1285">
        <v>2021</v>
      </c>
      <c r="E62" s="1316">
        <v>13939</v>
      </c>
      <c r="F62" s="1316"/>
      <c r="G62" s="1322">
        <v>99.999999999999986</v>
      </c>
      <c r="H62" s="1326">
        <v>79.36</v>
      </c>
      <c r="I62" s="1326">
        <v>17.86</v>
      </c>
      <c r="J62" s="1326">
        <v>2.78</v>
      </c>
      <c r="K62" s="1301"/>
      <c r="N62" s="1320"/>
      <c r="O62" s="1320"/>
    </row>
    <row r="63" spans="1:15" ht="15" customHeight="1">
      <c r="A63" s="1301"/>
      <c r="B63" s="1280"/>
      <c r="C63" s="1279"/>
      <c r="D63" s="1285">
        <v>2022</v>
      </c>
      <c r="E63" s="1316">
        <v>13344</v>
      </c>
      <c r="F63" s="1316"/>
      <c r="G63" s="1322">
        <v>99.999999999999986</v>
      </c>
      <c r="H63" s="1786">
        <v>77.5</v>
      </c>
      <c r="I63" s="1786">
        <v>19.77</v>
      </c>
      <c r="J63" s="1786">
        <v>2.73</v>
      </c>
      <c r="K63" s="1301"/>
      <c r="N63" s="1320"/>
      <c r="O63" s="1320"/>
    </row>
    <row r="64" spans="1:15" ht="15" customHeight="1">
      <c r="A64" s="1301"/>
      <c r="B64" s="1280"/>
      <c r="C64" s="1279"/>
      <c r="D64" s="1285"/>
      <c r="E64" s="1316"/>
      <c r="F64" s="1316"/>
      <c r="G64" s="1322"/>
      <c r="H64" s="1327"/>
      <c r="I64" s="1327"/>
      <c r="J64" s="1327"/>
      <c r="K64" s="1301"/>
      <c r="N64" s="1320"/>
      <c r="O64" s="1320"/>
    </row>
    <row r="65" spans="1:15" ht="15" customHeight="1">
      <c r="A65" s="1301"/>
      <c r="B65" s="1278" t="s">
        <v>361</v>
      </c>
      <c r="C65" s="1279"/>
      <c r="D65" s="1285">
        <v>2020</v>
      </c>
      <c r="E65" s="1337">
        <v>16631</v>
      </c>
      <c r="F65" s="1337"/>
      <c r="G65" s="1322">
        <v>100</v>
      </c>
      <c r="H65" s="1326">
        <v>80.349999999999994</v>
      </c>
      <c r="I65" s="1326">
        <v>14.17</v>
      </c>
      <c r="J65" s="1326">
        <v>5.48</v>
      </c>
      <c r="K65" s="1301"/>
      <c r="N65" s="1320"/>
      <c r="O65" s="1320"/>
    </row>
    <row r="66" spans="1:15" ht="15" customHeight="1">
      <c r="A66" s="1301"/>
      <c r="B66" s="1280" t="s">
        <v>362</v>
      </c>
      <c r="C66" s="1279"/>
      <c r="D66" s="1285">
        <v>2021</v>
      </c>
      <c r="E66" s="1337">
        <v>17265</v>
      </c>
      <c r="F66" s="1337"/>
      <c r="G66" s="1322">
        <v>99.999999999999986</v>
      </c>
      <c r="H66" s="1326">
        <v>80.260000000000005</v>
      </c>
      <c r="I66" s="1326">
        <v>14.2</v>
      </c>
      <c r="J66" s="1326">
        <v>5.54</v>
      </c>
      <c r="K66" s="1301"/>
    </row>
    <row r="67" spans="1:15" ht="15" customHeight="1">
      <c r="A67" s="1301"/>
      <c r="B67" s="1338"/>
      <c r="C67" s="1301"/>
      <c r="D67" s="1285">
        <v>2022</v>
      </c>
      <c r="E67" s="1790">
        <v>16547</v>
      </c>
      <c r="F67" s="1339"/>
      <c r="G67" s="1322">
        <v>99.999999999999986</v>
      </c>
      <c r="H67" s="1833">
        <v>81.2</v>
      </c>
      <c r="I67" s="1833">
        <v>13.57</v>
      </c>
      <c r="J67" s="1833">
        <v>5.23</v>
      </c>
      <c r="K67" s="1301"/>
    </row>
    <row r="68" spans="1:15" ht="21" customHeight="1" thickBot="1">
      <c r="A68" s="1304"/>
      <c r="B68" s="1340"/>
      <c r="C68" s="1341"/>
      <c r="D68" s="1342"/>
      <c r="E68" s="1343"/>
      <c r="F68" s="1343"/>
      <c r="G68" s="1834"/>
      <c r="H68" s="1341"/>
      <c r="I68" s="1341"/>
      <c r="J68" s="1341"/>
      <c r="K68" s="1341"/>
      <c r="L68" s="1286" t="s">
        <v>57</v>
      </c>
    </row>
    <row r="69" spans="1:15" s="1344" customFormat="1" ht="15" customHeight="1">
      <c r="B69" s="1345"/>
      <c r="D69" s="1346"/>
      <c r="E69" s="1347"/>
      <c r="F69" s="1347"/>
      <c r="K69" s="1348" t="s">
        <v>328</v>
      </c>
    </row>
    <row r="70" spans="1:15" s="1344" customFormat="1" ht="13.5" customHeight="1">
      <c r="D70" s="1346"/>
      <c r="E70" s="1347"/>
      <c r="F70" s="1347"/>
      <c r="G70" s="1347"/>
      <c r="K70" s="1349" t="s">
        <v>329</v>
      </c>
    </row>
    <row r="71" spans="1:15" ht="3.75" customHeight="1">
      <c r="B71" s="1350"/>
    </row>
    <row r="72" spans="1:15">
      <c r="B72" s="1301"/>
    </row>
  </sheetData>
  <mergeCells count="3">
    <mergeCell ref="G6:J7"/>
    <mergeCell ref="B36:C36"/>
    <mergeCell ref="B37:C37"/>
  </mergeCells>
  <printOptions horizontalCentered="1"/>
  <pageMargins left="0.39370078740157499" right="0.39370078740157499" top="0.74803149606299202" bottom="0.511811023622047" header="0.118110236220472" footer="0.39370078740157499"/>
  <pageSetup paperSize="9" scale="73" orientation="portrait" r:id="rId1"/>
  <headerFooter scaleWithDoc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92D050"/>
    <pageSetUpPr fitToPage="1"/>
  </sheetPr>
  <dimension ref="A1:Q54"/>
  <sheetViews>
    <sheetView showGridLines="0" tabSelected="1" topLeftCell="A25" zoomScaleNormal="100" zoomScaleSheetLayoutView="100" workbookViewId="0">
      <selection activeCell="O48" sqref="O48"/>
    </sheetView>
  </sheetViews>
  <sheetFormatPr defaultColWidth="8.42578125" defaultRowHeight="16.5"/>
  <cols>
    <col min="1" max="1" width="1" style="1287" customWidth="1"/>
    <col min="2" max="2" width="11.85546875" style="1287" customWidth="1"/>
    <col min="3" max="3" width="15.28515625" style="1287" customWidth="1"/>
    <col min="4" max="4" width="15.28515625" style="1351" customWidth="1"/>
    <col min="5" max="5" width="10" style="1287" customWidth="1"/>
    <col min="6" max="6" width="0.5703125" style="1287" customWidth="1"/>
    <col min="7" max="7" width="10.7109375" style="1287" customWidth="1"/>
    <col min="8" max="8" width="15.5703125" style="1287" customWidth="1"/>
    <col min="9" max="9" width="19.28515625" style="1287" customWidth="1"/>
    <col min="10" max="10" width="11.5703125" style="1287" customWidth="1"/>
    <col min="11" max="11" width="1.42578125" style="1287" customWidth="1"/>
    <col min="12" max="16384" width="8.42578125" style="1287"/>
  </cols>
  <sheetData>
    <row r="1" spans="1:17" ht="15" customHeight="1"/>
    <row r="2" spans="1:17">
      <c r="B2" s="1290" t="s">
        <v>330</v>
      </c>
      <c r="C2" s="1291" t="s">
        <v>898</v>
      </c>
      <c r="D2" s="1352"/>
      <c r="E2" s="1289"/>
      <c r="F2" s="1289"/>
      <c r="G2" s="1289"/>
      <c r="H2" s="1293"/>
      <c r="I2" s="1293"/>
      <c r="J2" s="1293"/>
    </row>
    <row r="3" spans="1:17">
      <c r="C3" s="1293" t="s">
        <v>1124</v>
      </c>
      <c r="D3" s="1352"/>
      <c r="E3" s="1289"/>
      <c r="F3" s="1289"/>
      <c r="G3" s="1289"/>
      <c r="H3" s="1293"/>
      <c r="I3" s="1293"/>
      <c r="J3" s="1293"/>
    </row>
    <row r="4" spans="1:17">
      <c r="B4" s="1294" t="s">
        <v>332</v>
      </c>
      <c r="C4" s="1286" t="s">
        <v>899</v>
      </c>
      <c r="D4" s="1353"/>
      <c r="E4" s="1289"/>
      <c r="F4" s="1289"/>
      <c r="G4" s="1289"/>
    </row>
    <row r="5" spans="1:17">
      <c r="A5" s="1286"/>
      <c r="C5" s="1296" t="s">
        <v>1125</v>
      </c>
      <c r="D5" s="1353"/>
      <c r="E5" s="1289"/>
      <c r="F5" s="1289"/>
      <c r="G5" s="1289"/>
    </row>
    <row r="6" spans="1:17" ht="10.5" customHeight="1" thickBot="1"/>
    <row r="7" spans="1:17" ht="8.1" customHeight="1" thickTop="1">
      <c r="A7" s="1297"/>
      <c r="B7" s="1298"/>
      <c r="C7" s="1298"/>
      <c r="D7" s="1354"/>
      <c r="E7" s="1298"/>
      <c r="F7" s="1298"/>
      <c r="G7" s="1877" t="s">
        <v>1298</v>
      </c>
      <c r="H7" s="1882"/>
      <c r="I7" s="1882"/>
      <c r="J7" s="1882"/>
      <c r="K7" s="1297"/>
    </row>
    <row r="8" spans="1:17" ht="18" customHeight="1" thickBot="1">
      <c r="A8" s="1301"/>
      <c r="B8" s="1302" t="s">
        <v>58</v>
      </c>
      <c r="C8" s="1279"/>
      <c r="D8" s="1284" t="s">
        <v>3</v>
      </c>
      <c r="E8" s="1303" t="s">
        <v>344</v>
      </c>
      <c r="F8" s="1279"/>
      <c r="G8" s="1883"/>
      <c r="H8" s="1883"/>
      <c r="I8" s="1883"/>
      <c r="J8" s="1883"/>
      <c r="K8" s="1304"/>
    </row>
    <row r="9" spans="1:17" ht="16.5" customHeight="1">
      <c r="A9" s="1301"/>
      <c r="B9" s="1355" t="s">
        <v>60</v>
      </c>
      <c r="C9" s="1356"/>
      <c r="D9" s="1357" t="s">
        <v>8</v>
      </c>
      <c r="E9" s="1309" t="s">
        <v>345</v>
      </c>
      <c r="F9" s="1303"/>
      <c r="G9" s="1303" t="s">
        <v>4</v>
      </c>
      <c r="H9" s="1308" t="s">
        <v>346</v>
      </c>
      <c r="I9" s="1308" t="s">
        <v>347</v>
      </c>
      <c r="J9" s="1303" t="s">
        <v>174</v>
      </c>
      <c r="K9" s="1301"/>
    </row>
    <row r="10" spans="1:17" ht="16.5" customHeight="1">
      <c r="A10" s="1301"/>
      <c r="B10" s="1279"/>
      <c r="C10" s="1279"/>
      <c r="D10" s="1358"/>
      <c r="E10" s="1279"/>
      <c r="F10" s="1307"/>
      <c r="G10" s="1309" t="s">
        <v>9</v>
      </c>
      <c r="H10" s="1310" t="s">
        <v>315</v>
      </c>
      <c r="I10" s="1310" t="s">
        <v>348</v>
      </c>
      <c r="J10" s="1310" t="s">
        <v>178</v>
      </c>
      <c r="K10" s="1301"/>
    </row>
    <row r="11" spans="1:17" ht="8.1" customHeight="1">
      <c r="A11" s="1311"/>
      <c r="B11" s="1312"/>
      <c r="C11" s="1312"/>
      <c r="D11" s="1359"/>
      <c r="E11" s="1312"/>
      <c r="F11" s="1312"/>
      <c r="G11" s="1312"/>
      <c r="H11" s="1312"/>
      <c r="I11" s="1312"/>
      <c r="J11" s="1312"/>
      <c r="K11" s="1311"/>
    </row>
    <row r="12" spans="1:17" ht="8.1" customHeight="1">
      <c r="A12" s="1301"/>
      <c r="B12" s="1279"/>
      <c r="C12" s="1279"/>
      <c r="D12" s="1358"/>
      <c r="E12" s="1279"/>
      <c r="F12" s="1279"/>
      <c r="G12" s="1279"/>
      <c r="H12" s="1279"/>
      <c r="I12" s="1279"/>
      <c r="J12" s="1279"/>
      <c r="K12" s="1301"/>
    </row>
    <row r="13" spans="1:17" ht="20.100000000000001" customHeight="1">
      <c r="A13" s="1301"/>
      <c r="B13" s="1278" t="s">
        <v>363</v>
      </c>
      <c r="C13" s="1279"/>
      <c r="D13" s="1285">
        <v>2020</v>
      </c>
      <c r="E13" s="1316">
        <v>2341</v>
      </c>
      <c r="F13" s="1835"/>
      <c r="G13" s="1360">
        <v>100</v>
      </c>
      <c r="H13" s="1360">
        <v>89.24</v>
      </c>
      <c r="I13" s="1360">
        <v>7.35</v>
      </c>
      <c r="J13" s="1360">
        <v>3.42</v>
      </c>
      <c r="K13" s="1319"/>
      <c r="M13" s="1361"/>
      <c r="N13" s="1361"/>
      <c r="O13" s="1361"/>
      <c r="P13" s="1361"/>
      <c r="Q13" s="1361"/>
    </row>
    <row r="14" spans="1:17" s="1332" customFormat="1" ht="20.100000000000001" customHeight="1">
      <c r="A14" s="1330"/>
      <c r="B14" s="1280" t="s">
        <v>364</v>
      </c>
      <c r="C14" s="1331"/>
      <c r="D14" s="1285">
        <v>2021</v>
      </c>
      <c r="E14" s="1316">
        <v>2437</v>
      </c>
      <c r="F14" s="1835"/>
      <c r="G14" s="1360">
        <v>100</v>
      </c>
      <c r="H14" s="1360">
        <v>89.13</v>
      </c>
      <c r="I14" s="1360">
        <v>7.42</v>
      </c>
      <c r="J14" s="1360">
        <v>3.45</v>
      </c>
      <c r="K14" s="1362"/>
      <c r="M14" s="1361"/>
      <c r="N14" s="1361"/>
      <c r="O14" s="1361"/>
      <c r="P14" s="1361"/>
      <c r="Q14" s="1361"/>
    </row>
    <row r="15" spans="1:17" s="1332" customFormat="1" ht="20.100000000000001" customHeight="1">
      <c r="A15" s="1330"/>
      <c r="B15" s="1280"/>
      <c r="C15" s="1331"/>
      <c r="D15" s="1285">
        <v>2022</v>
      </c>
      <c r="E15" s="1316">
        <v>2223</v>
      </c>
      <c r="F15" s="1836"/>
      <c r="G15" s="1360">
        <v>100</v>
      </c>
      <c r="H15" s="1791">
        <v>86.7</v>
      </c>
      <c r="I15" s="1791">
        <v>9.33</v>
      </c>
      <c r="J15" s="1791">
        <v>3.97</v>
      </c>
      <c r="K15" s="1362"/>
      <c r="M15" s="1361"/>
      <c r="N15" s="1361"/>
      <c r="O15" s="1361"/>
      <c r="P15" s="1361"/>
      <c r="Q15" s="1361"/>
    </row>
    <row r="16" spans="1:17" s="1332" customFormat="1" ht="20.100000000000001" customHeight="1">
      <c r="A16" s="1330"/>
      <c r="B16" s="1280"/>
      <c r="C16" s="1331"/>
      <c r="D16" s="1285"/>
      <c r="E16" s="1316"/>
      <c r="F16" s="1836"/>
      <c r="G16" s="1363"/>
      <c r="H16" s="1791"/>
      <c r="I16" s="1791"/>
      <c r="J16" s="1791"/>
      <c r="K16" s="1362"/>
      <c r="M16" s="1361"/>
      <c r="N16" s="1361"/>
      <c r="O16" s="1361"/>
      <c r="P16" s="1361"/>
      <c r="Q16" s="1361"/>
    </row>
    <row r="17" spans="1:17" ht="20.100000000000001" customHeight="1">
      <c r="A17" s="1301"/>
      <c r="B17" s="1364" t="s">
        <v>365</v>
      </c>
      <c r="C17" s="1279"/>
      <c r="D17" s="1285">
        <v>2020</v>
      </c>
      <c r="E17" s="1316">
        <v>736</v>
      </c>
      <c r="F17" s="1836"/>
      <c r="G17" s="1363">
        <v>100</v>
      </c>
      <c r="H17" s="1791">
        <v>74.73</v>
      </c>
      <c r="I17" s="1791">
        <v>13.18</v>
      </c>
      <c r="J17" s="1791">
        <v>12.09</v>
      </c>
      <c r="K17" s="1301"/>
      <c r="M17" s="1361"/>
      <c r="N17" s="1361"/>
      <c r="O17" s="1361"/>
      <c r="P17" s="1361"/>
      <c r="Q17" s="1361"/>
    </row>
    <row r="18" spans="1:17" ht="20.100000000000001" customHeight="1">
      <c r="A18" s="1301"/>
      <c r="B18" s="1364"/>
      <c r="C18" s="1279"/>
      <c r="D18" s="1285">
        <v>2021</v>
      </c>
      <c r="E18" s="1316">
        <v>759</v>
      </c>
      <c r="F18" s="1836"/>
      <c r="G18" s="1363">
        <v>100</v>
      </c>
      <c r="H18" s="1791">
        <v>74.290000000000006</v>
      </c>
      <c r="I18" s="1791">
        <v>13.26</v>
      </c>
      <c r="J18" s="1791">
        <v>12.45</v>
      </c>
      <c r="K18" s="1301"/>
      <c r="M18" s="1361"/>
      <c r="N18" s="1361"/>
      <c r="O18" s="1361"/>
      <c r="P18" s="1361"/>
      <c r="Q18" s="1361"/>
    </row>
    <row r="19" spans="1:17" ht="20.100000000000001" customHeight="1">
      <c r="A19" s="1301"/>
      <c r="B19" s="1364"/>
      <c r="C19" s="1279"/>
      <c r="D19" s="1285">
        <v>2022</v>
      </c>
      <c r="E19" s="1365">
        <v>698</v>
      </c>
      <c r="F19" s="1836"/>
      <c r="G19" s="1360">
        <v>100</v>
      </c>
      <c r="H19" s="1791">
        <v>70.67</v>
      </c>
      <c r="I19" s="1791">
        <v>16.149999999999999</v>
      </c>
      <c r="J19" s="1791">
        <v>13.19</v>
      </c>
      <c r="K19" s="1301"/>
      <c r="M19" s="1361"/>
      <c r="N19" s="1361"/>
      <c r="O19" s="1361"/>
      <c r="P19" s="1361"/>
      <c r="Q19" s="1361"/>
    </row>
    <row r="20" spans="1:17" ht="20.100000000000001" customHeight="1">
      <c r="A20" s="1301"/>
      <c r="B20" s="1364"/>
      <c r="C20" s="1279"/>
      <c r="D20" s="1285"/>
      <c r="E20" s="1316"/>
      <c r="F20" s="1836"/>
      <c r="G20" s="1363"/>
      <c r="H20" s="1791"/>
      <c r="I20" s="1791"/>
      <c r="J20" s="1791"/>
      <c r="K20" s="1301"/>
      <c r="M20" s="1361"/>
      <c r="N20" s="1361"/>
      <c r="O20" s="1361"/>
      <c r="P20" s="1361"/>
      <c r="Q20" s="1361"/>
    </row>
    <row r="21" spans="1:17" ht="20.100000000000001" customHeight="1">
      <c r="A21" s="1301"/>
      <c r="B21" s="1364" t="s">
        <v>366</v>
      </c>
      <c r="C21" s="1279"/>
      <c r="D21" s="1285">
        <v>2020</v>
      </c>
      <c r="E21" s="1316">
        <v>3612</v>
      </c>
      <c r="F21" s="1836"/>
      <c r="G21" s="1363">
        <v>100</v>
      </c>
      <c r="H21" s="1791">
        <v>73.09</v>
      </c>
      <c r="I21" s="1791">
        <v>16.47</v>
      </c>
      <c r="J21" s="1791">
        <v>10.44</v>
      </c>
      <c r="K21" s="1301"/>
      <c r="M21" s="1361"/>
      <c r="N21" s="1361"/>
      <c r="O21" s="1361"/>
      <c r="P21" s="1361"/>
      <c r="Q21" s="1361"/>
    </row>
    <row r="22" spans="1:17" ht="20.100000000000001" customHeight="1">
      <c r="A22" s="1301"/>
      <c r="B22" s="1280"/>
      <c r="C22" s="1279"/>
      <c r="D22" s="1285">
        <v>2021</v>
      </c>
      <c r="E22" s="1316">
        <v>3714</v>
      </c>
      <c r="F22" s="1836"/>
      <c r="G22" s="1363">
        <v>100</v>
      </c>
      <c r="H22" s="1791">
        <v>72.88</v>
      </c>
      <c r="I22" s="1791">
        <v>16.53</v>
      </c>
      <c r="J22" s="1791">
        <v>10.6</v>
      </c>
      <c r="K22" s="1301"/>
      <c r="M22" s="1361"/>
      <c r="N22" s="1361"/>
      <c r="O22" s="1361"/>
      <c r="P22" s="1361"/>
      <c r="Q22" s="1361"/>
    </row>
    <row r="23" spans="1:17" ht="20.100000000000001" customHeight="1">
      <c r="A23" s="1301"/>
      <c r="B23" s="1280"/>
      <c r="C23" s="1279"/>
      <c r="D23" s="1285">
        <v>2022</v>
      </c>
      <c r="E23" s="1316">
        <v>3712</v>
      </c>
      <c r="F23" s="1836"/>
      <c r="G23" s="1360">
        <v>100</v>
      </c>
      <c r="H23" s="1792">
        <v>74.849999999999994</v>
      </c>
      <c r="I23" s="1792">
        <v>16.559999999999999</v>
      </c>
      <c r="J23" s="1792">
        <v>8.6</v>
      </c>
      <c r="K23" s="1301"/>
      <c r="M23" s="1361"/>
      <c r="N23" s="1361"/>
      <c r="O23" s="1361"/>
      <c r="P23" s="1361"/>
      <c r="Q23" s="1361"/>
    </row>
    <row r="24" spans="1:17" ht="20.100000000000001" customHeight="1">
      <c r="A24" s="1301"/>
      <c r="B24" s="1280"/>
      <c r="C24" s="1279"/>
      <c r="D24" s="1285"/>
      <c r="E24" s="1316"/>
      <c r="F24" s="1837"/>
      <c r="G24" s="1363"/>
      <c r="H24" s="1793"/>
      <c r="I24" s="1793"/>
      <c r="J24" s="1793"/>
      <c r="K24" s="1301"/>
      <c r="M24" s="1361"/>
      <c r="N24" s="1361"/>
      <c r="O24" s="1361"/>
      <c r="P24" s="1361"/>
      <c r="Q24" s="1361"/>
    </row>
    <row r="25" spans="1:17" ht="30" customHeight="1">
      <c r="A25" s="1301"/>
      <c r="B25" s="1278" t="s">
        <v>895</v>
      </c>
      <c r="C25" s="1366"/>
      <c r="D25" s="1285">
        <v>2020</v>
      </c>
      <c r="E25" s="1316">
        <v>618</v>
      </c>
      <c r="F25" s="1838"/>
      <c r="G25" s="1363">
        <v>100.00999999999999</v>
      </c>
      <c r="H25" s="1794">
        <v>91.1</v>
      </c>
      <c r="I25" s="1794">
        <v>7.77</v>
      </c>
      <c r="J25" s="1794">
        <v>1.1299999999999999</v>
      </c>
      <c r="K25" s="1367"/>
      <c r="M25" s="1361"/>
      <c r="N25" s="1361"/>
      <c r="O25" s="1361"/>
      <c r="P25" s="1361"/>
      <c r="Q25" s="1361"/>
    </row>
    <row r="26" spans="1:17" ht="17.100000000000001" customHeight="1">
      <c r="A26" s="1301"/>
      <c r="B26" s="1278" t="s">
        <v>352</v>
      </c>
      <c r="C26" s="1279"/>
      <c r="D26" s="1285">
        <v>2021</v>
      </c>
      <c r="E26" s="1316">
        <v>659</v>
      </c>
      <c r="F26" s="1838"/>
      <c r="G26" s="1363">
        <v>100</v>
      </c>
      <c r="H26" s="1794">
        <v>90.35</v>
      </c>
      <c r="I26" s="1794">
        <v>8.36</v>
      </c>
      <c r="J26" s="1794">
        <v>1.29</v>
      </c>
      <c r="K26" s="1367"/>
    </row>
    <row r="27" spans="1:17" ht="17.100000000000001" customHeight="1">
      <c r="A27" s="1301"/>
      <c r="B27" s="1366" t="s">
        <v>896</v>
      </c>
      <c r="C27" s="1279"/>
      <c r="D27" s="1285">
        <v>2022</v>
      </c>
      <c r="E27" s="1365">
        <v>590</v>
      </c>
      <c r="F27" s="1838"/>
      <c r="G27" s="1360">
        <v>100</v>
      </c>
      <c r="H27" s="1794">
        <v>92.24</v>
      </c>
      <c r="I27" s="1794">
        <v>5.96</v>
      </c>
      <c r="J27" s="1794">
        <v>1.81</v>
      </c>
      <c r="K27" s="1367"/>
    </row>
    <row r="28" spans="1:17" ht="17.100000000000001" customHeight="1">
      <c r="A28" s="1301"/>
      <c r="B28" s="1368" t="s">
        <v>897</v>
      </c>
      <c r="C28" s="1279"/>
      <c r="D28" s="1285"/>
      <c r="E28" s="1316"/>
      <c r="F28" s="1838"/>
      <c r="G28" s="1363"/>
      <c r="H28" s="1794"/>
      <c r="I28" s="1794"/>
      <c r="J28" s="1794"/>
      <c r="K28" s="1301"/>
    </row>
    <row r="29" spans="1:17" ht="17.100000000000001" customHeight="1">
      <c r="A29" s="1301"/>
      <c r="B29" s="1368" t="s">
        <v>367</v>
      </c>
      <c r="C29" s="1279"/>
      <c r="D29" s="1285"/>
      <c r="E29" s="1316"/>
      <c r="F29" s="1839"/>
      <c r="G29" s="1363"/>
      <c r="H29" s="1795"/>
      <c r="I29" s="1795"/>
      <c r="J29" s="1795"/>
      <c r="K29" s="1301"/>
    </row>
    <row r="30" spans="1:17" ht="18" customHeight="1">
      <c r="A30" s="1301"/>
      <c r="B30" s="1369"/>
      <c r="C30" s="1279"/>
      <c r="D30" s="1285"/>
      <c r="E30" s="1316"/>
      <c r="F30" s="1839"/>
      <c r="G30" s="1363"/>
      <c r="H30" s="1795"/>
      <c r="I30" s="1795"/>
      <c r="J30" s="1795"/>
      <c r="K30" s="1301"/>
    </row>
    <row r="31" spans="1:17" ht="20.100000000000001" customHeight="1">
      <c r="A31" s="1301"/>
      <c r="B31" s="1278"/>
      <c r="C31" s="1279"/>
      <c r="D31" s="1285">
        <v>2020</v>
      </c>
      <c r="E31" s="1316">
        <v>1762</v>
      </c>
      <c r="F31" s="1840"/>
      <c r="G31" s="1363">
        <v>100</v>
      </c>
      <c r="H31" s="1796">
        <v>81.040000000000006</v>
      </c>
      <c r="I31" s="1796">
        <v>14.42</v>
      </c>
      <c r="J31" s="1796">
        <v>4.54</v>
      </c>
      <c r="K31" s="1301"/>
    </row>
    <row r="32" spans="1:17" ht="20.100000000000001" customHeight="1">
      <c r="A32" s="1301"/>
      <c r="B32" s="1366" t="s">
        <v>225</v>
      </c>
      <c r="C32" s="1279"/>
      <c r="D32" s="1285">
        <v>2021</v>
      </c>
      <c r="E32" s="1316">
        <v>1820</v>
      </c>
      <c r="F32" s="1840"/>
      <c r="G32" s="1363">
        <v>100</v>
      </c>
      <c r="H32" s="1796">
        <v>81.09</v>
      </c>
      <c r="I32" s="1796">
        <v>14.37</v>
      </c>
      <c r="J32" s="1796">
        <v>4.55</v>
      </c>
      <c r="K32" s="1301"/>
    </row>
    <row r="33" spans="1:11" ht="20.100000000000001" customHeight="1">
      <c r="A33" s="1301"/>
      <c r="B33" s="1369"/>
      <c r="C33" s="1279"/>
      <c r="D33" s="1285">
        <v>2022</v>
      </c>
      <c r="E33" s="1316">
        <v>1801</v>
      </c>
      <c r="F33" s="1371"/>
      <c r="G33" s="1360">
        <v>100</v>
      </c>
      <c r="H33" s="1797">
        <v>81.86</v>
      </c>
      <c r="I33" s="1797">
        <v>14.26</v>
      </c>
      <c r="J33" s="1797">
        <v>3.88</v>
      </c>
      <c r="K33" s="1301"/>
    </row>
    <row r="34" spans="1:11" ht="20.100000000000001" customHeight="1">
      <c r="A34" s="1301"/>
      <c r="B34" s="1369"/>
      <c r="C34" s="1279"/>
      <c r="D34" s="1285"/>
      <c r="E34" s="1316"/>
      <c r="F34" s="1371"/>
      <c r="G34" s="1363"/>
      <c r="H34" s="1797"/>
      <c r="I34" s="1797"/>
      <c r="J34" s="1797"/>
      <c r="K34" s="1301"/>
    </row>
    <row r="35" spans="1:11" ht="20.100000000000001" customHeight="1">
      <c r="A35" s="1301"/>
      <c r="B35" s="1278"/>
      <c r="C35" s="1279"/>
      <c r="D35" s="1285">
        <v>2020</v>
      </c>
      <c r="E35" s="1316">
        <v>3499</v>
      </c>
      <c r="F35" s="1371"/>
      <c r="G35" s="1363">
        <v>100</v>
      </c>
      <c r="H35" s="1797">
        <v>86.54</v>
      </c>
      <c r="I35" s="1797">
        <v>12.8</v>
      </c>
      <c r="J35" s="1797">
        <v>0.66</v>
      </c>
      <c r="K35" s="1301"/>
    </row>
    <row r="36" spans="1:11" ht="20.100000000000001" customHeight="1">
      <c r="A36" s="1301"/>
      <c r="B36" s="1366" t="s">
        <v>227</v>
      </c>
      <c r="C36" s="1279"/>
      <c r="D36" s="1285">
        <v>2021</v>
      </c>
      <c r="E36" s="1316">
        <v>3590</v>
      </c>
      <c r="F36" s="1371"/>
      <c r="G36" s="1363">
        <v>100</v>
      </c>
      <c r="H36" s="1797">
        <v>86.48</v>
      </c>
      <c r="I36" s="1797">
        <v>12.86</v>
      </c>
      <c r="J36" s="1797">
        <v>0.66</v>
      </c>
      <c r="K36" s="1301"/>
    </row>
    <row r="37" spans="1:11" ht="20.100000000000001" customHeight="1">
      <c r="A37" s="1301"/>
      <c r="B37" s="1280"/>
      <c r="C37" s="1279"/>
      <c r="D37" s="1285">
        <v>2022</v>
      </c>
      <c r="E37" s="1316">
        <v>3622</v>
      </c>
      <c r="F37" s="1371"/>
      <c r="G37" s="1360">
        <v>100</v>
      </c>
      <c r="H37" s="1797">
        <v>84.83</v>
      </c>
      <c r="I37" s="1797">
        <v>13.56</v>
      </c>
      <c r="J37" s="1797">
        <v>1.61</v>
      </c>
      <c r="K37" s="1301"/>
    </row>
    <row r="38" spans="1:11" ht="20.100000000000001" customHeight="1">
      <c r="A38" s="1301"/>
      <c r="B38" s="1369"/>
      <c r="C38" s="1279"/>
      <c r="D38" s="1285"/>
      <c r="E38" s="1316"/>
      <c r="F38" s="1371"/>
      <c r="G38" s="1363"/>
      <c r="H38" s="1797"/>
      <c r="I38" s="1797"/>
      <c r="J38" s="1797"/>
      <c r="K38" s="1301"/>
    </row>
    <row r="39" spans="1:11" ht="20.100000000000001" customHeight="1">
      <c r="A39" s="1301"/>
      <c r="B39" s="1278"/>
      <c r="C39" s="1279"/>
      <c r="D39" s="1285">
        <v>2020</v>
      </c>
      <c r="E39" s="1316">
        <v>1838</v>
      </c>
      <c r="F39" s="1371"/>
      <c r="G39" s="1363">
        <v>100</v>
      </c>
      <c r="H39" s="1797">
        <v>81.88</v>
      </c>
      <c r="I39" s="1797">
        <v>17.079999999999998</v>
      </c>
      <c r="J39" s="1797">
        <v>1.03</v>
      </c>
      <c r="K39" s="1301"/>
    </row>
    <row r="40" spans="1:11" ht="20.100000000000001" customHeight="1">
      <c r="A40" s="1301"/>
      <c r="B40" s="1366" t="s">
        <v>229</v>
      </c>
      <c r="C40" s="1279"/>
      <c r="D40" s="1285">
        <v>2021</v>
      </c>
      <c r="E40" s="1316">
        <v>1910</v>
      </c>
      <c r="F40" s="1371"/>
      <c r="G40" s="1363">
        <v>100</v>
      </c>
      <c r="H40" s="1797">
        <v>81.42</v>
      </c>
      <c r="I40" s="1797">
        <v>17.61</v>
      </c>
      <c r="J40" s="1797">
        <v>0.97</v>
      </c>
      <c r="K40" s="1301"/>
    </row>
    <row r="41" spans="1:11" ht="20.100000000000001" customHeight="1">
      <c r="A41" s="1301"/>
      <c r="B41" s="1369"/>
      <c r="C41" s="1279"/>
      <c r="D41" s="1285">
        <v>2022</v>
      </c>
      <c r="E41" s="1316">
        <v>1926</v>
      </c>
      <c r="F41" s="1371"/>
      <c r="G41" s="1360">
        <v>100</v>
      </c>
      <c r="H41" s="1797">
        <v>82.04</v>
      </c>
      <c r="I41" s="1797">
        <v>17.100000000000001</v>
      </c>
      <c r="J41" s="1797">
        <v>0.86</v>
      </c>
      <c r="K41" s="1301"/>
    </row>
    <row r="42" spans="1:11" ht="20.100000000000001" customHeight="1">
      <c r="A42" s="1301"/>
      <c r="B42" s="1369"/>
      <c r="C42" s="1279"/>
      <c r="D42" s="1285"/>
      <c r="E42" s="1316"/>
      <c r="F42" s="1371"/>
      <c r="G42" s="1363"/>
      <c r="H42" s="1797"/>
      <c r="I42" s="1797"/>
      <c r="J42" s="1797"/>
      <c r="K42" s="1301"/>
    </row>
    <row r="43" spans="1:11" ht="20.100000000000001" customHeight="1">
      <c r="A43" s="1301"/>
      <c r="B43" s="1278" t="s">
        <v>232</v>
      </c>
      <c r="C43" s="1279"/>
      <c r="D43" s="1285">
        <v>2020</v>
      </c>
      <c r="E43" s="1316">
        <v>3417</v>
      </c>
      <c r="F43" s="1371"/>
      <c r="G43" s="1363">
        <v>99.99</v>
      </c>
      <c r="H43" s="1797">
        <v>97.6</v>
      </c>
      <c r="I43" s="1797">
        <v>2.31</v>
      </c>
      <c r="J43" s="1797">
        <v>0.09</v>
      </c>
      <c r="K43" s="1301"/>
    </row>
    <row r="44" spans="1:11" ht="20.100000000000001" customHeight="1">
      <c r="A44" s="1301"/>
      <c r="B44" s="1280" t="s">
        <v>368</v>
      </c>
      <c r="C44" s="1279"/>
      <c r="D44" s="1285">
        <v>2021</v>
      </c>
      <c r="E44" s="1316">
        <v>3602</v>
      </c>
      <c r="F44" s="1371"/>
      <c r="G44" s="1363">
        <v>100</v>
      </c>
      <c r="H44" s="1797">
        <v>97.62</v>
      </c>
      <c r="I44" s="1797">
        <v>2.2999999999999998</v>
      </c>
      <c r="J44" s="1797">
        <v>0.09</v>
      </c>
      <c r="K44" s="1301"/>
    </row>
    <row r="45" spans="1:11" ht="20.100000000000001" customHeight="1">
      <c r="A45" s="1301"/>
      <c r="B45" s="1280"/>
      <c r="C45" s="1279"/>
      <c r="D45" s="1285">
        <v>2022</v>
      </c>
      <c r="E45" s="1316">
        <v>3484</v>
      </c>
      <c r="F45" s="1371"/>
      <c r="G45" s="1360">
        <v>100</v>
      </c>
      <c r="H45" s="1797">
        <v>96.49</v>
      </c>
      <c r="I45" s="1797">
        <v>3.36</v>
      </c>
      <c r="J45" s="1797">
        <v>0.15</v>
      </c>
      <c r="K45" s="1301"/>
    </row>
    <row r="46" spans="1:11" ht="20.100000000000001" customHeight="1">
      <c r="A46" s="1301"/>
      <c r="B46" s="1280"/>
      <c r="C46" s="1279"/>
      <c r="D46" s="1285"/>
      <c r="E46" s="1316"/>
      <c r="F46" s="1371"/>
      <c r="G46" s="1363"/>
      <c r="H46" s="1797"/>
      <c r="I46" s="1797"/>
      <c r="J46" s="1797"/>
      <c r="K46" s="1301"/>
    </row>
    <row r="47" spans="1:11" ht="20.100000000000001" customHeight="1">
      <c r="A47" s="1301"/>
      <c r="B47" s="1278" t="s">
        <v>369</v>
      </c>
      <c r="C47" s="1279"/>
      <c r="D47" s="1285">
        <v>2020</v>
      </c>
      <c r="E47" s="1371">
        <v>8487</v>
      </c>
      <c r="F47" s="1371"/>
      <c r="G47" s="1370">
        <v>99.99</v>
      </c>
      <c r="H47" s="1797">
        <v>97.74</v>
      </c>
      <c r="I47" s="1797">
        <v>2.09</v>
      </c>
      <c r="J47" s="1797">
        <v>0.18</v>
      </c>
      <c r="K47" s="1301"/>
    </row>
    <row r="48" spans="1:11" ht="20.100000000000001" customHeight="1">
      <c r="A48" s="1301"/>
      <c r="B48" s="1280" t="s">
        <v>370</v>
      </c>
      <c r="C48" s="1279"/>
      <c r="D48" s="1285">
        <v>2021</v>
      </c>
      <c r="E48" s="1371">
        <v>8917</v>
      </c>
      <c r="F48" s="1371"/>
      <c r="G48" s="1370">
        <v>100</v>
      </c>
      <c r="H48" s="1797">
        <v>97.74</v>
      </c>
      <c r="I48" s="1797">
        <v>2.08</v>
      </c>
      <c r="J48" s="1797">
        <v>0.18</v>
      </c>
      <c r="K48" s="1301"/>
    </row>
    <row r="49" spans="1:12" ht="20.100000000000001" customHeight="1">
      <c r="A49" s="1301"/>
      <c r="B49" s="1372"/>
      <c r="C49" s="1301"/>
      <c r="D49" s="1285">
        <v>2022</v>
      </c>
      <c r="E49" s="1373">
        <v>8809</v>
      </c>
      <c r="F49" s="1369"/>
      <c r="G49" s="1360">
        <v>100</v>
      </c>
      <c r="H49" s="1841">
        <v>98.34</v>
      </c>
      <c r="I49" s="1841">
        <v>1.44</v>
      </c>
      <c r="J49" s="1841">
        <v>0.21</v>
      </c>
      <c r="K49" s="1301"/>
    </row>
    <row r="50" spans="1:12" ht="3.75" customHeight="1" thickBot="1">
      <c r="A50" s="1304"/>
      <c r="B50" s="1340"/>
      <c r="C50" s="1341"/>
      <c r="D50" s="1374"/>
      <c r="E50" s="1341"/>
      <c r="F50" s="1341"/>
      <c r="G50" s="1341"/>
      <c r="H50" s="1341"/>
      <c r="I50" s="1341"/>
      <c r="J50" s="1341"/>
      <c r="K50" s="1341"/>
      <c r="L50" s="1286" t="s">
        <v>57</v>
      </c>
    </row>
    <row r="51" spans="1:12" s="1375" customFormat="1" ht="15" customHeight="1">
      <c r="B51" s="1376"/>
      <c r="D51" s="1377"/>
      <c r="K51" s="1348" t="s">
        <v>328</v>
      </c>
    </row>
    <row r="52" spans="1:12" s="1375" customFormat="1" ht="13.5" customHeight="1">
      <c r="D52" s="1377"/>
      <c r="K52" s="1349" t="s">
        <v>329</v>
      </c>
    </row>
    <row r="53" spans="1:12" ht="3.75" customHeight="1">
      <c r="B53" s="1350"/>
    </row>
    <row r="54" spans="1:12">
      <c r="B54" s="1301"/>
    </row>
  </sheetData>
  <mergeCells count="1">
    <mergeCell ref="G7:J8"/>
  </mergeCells>
  <printOptions horizontalCentered="1"/>
  <pageMargins left="0.39370078740157499" right="0.39370078740157499" top="0.74803149606299202" bottom="0.511811023622047" header="0.118110236220472" footer="0.39370078740157499"/>
  <pageSetup paperSize="9" scale="82" orientation="portrait" r:id="rId1"/>
  <headerFooter scaleWithDoc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92D050"/>
  </sheetPr>
  <dimension ref="A1:J45"/>
  <sheetViews>
    <sheetView showGridLines="0" tabSelected="1" view="pageBreakPreview" zoomScale="90" zoomScaleNormal="100" zoomScaleSheetLayoutView="90" workbookViewId="0">
      <selection activeCell="O48" sqref="O48"/>
    </sheetView>
  </sheetViews>
  <sheetFormatPr defaultColWidth="8.42578125" defaultRowHeight="16.5"/>
  <cols>
    <col min="1" max="1" width="1.5703125" style="1287" customWidth="1"/>
    <col min="2" max="2" width="13" style="1287" customWidth="1"/>
    <col min="3" max="3" width="4.7109375" style="1287" customWidth="1"/>
    <col min="4" max="4" width="14.28515625" style="1288" customWidth="1"/>
    <col min="5" max="5" width="18.140625" style="1288" customWidth="1"/>
    <col min="6" max="6" width="22.140625" style="1287" customWidth="1"/>
    <col min="7" max="7" width="20.28515625" style="1287" customWidth="1"/>
    <col min="8" max="8" width="18" style="1287" customWidth="1"/>
    <col min="9" max="9" width="1.42578125" style="1287" customWidth="1"/>
    <col min="10" max="16384" width="8.42578125" style="1287"/>
  </cols>
  <sheetData>
    <row r="1" spans="1:8" ht="15" customHeight="1"/>
    <row r="2" spans="1:8">
      <c r="B2" s="1290" t="s">
        <v>1034</v>
      </c>
      <c r="C2" s="1291" t="s">
        <v>1255</v>
      </c>
      <c r="D2" s="1292"/>
      <c r="E2" s="1292"/>
      <c r="G2" s="1293"/>
      <c r="H2" s="1293"/>
    </row>
    <row r="3" spans="1:8">
      <c r="B3" s="1290"/>
      <c r="C3" s="1291" t="s">
        <v>1279</v>
      </c>
      <c r="D3" s="1292"/>
      <c r="E3" s="1292"/>
      <c r="G3" s="1293"/>
      <c r="H3" s="1293"/>
    </row>
    <row r="4" spans="1:8">
      <c r="B4" s="1294" t="s">
        <v>1035</v>
      </c>
      <c r="C4" s="1286" t="s">
        <v>1256</v>
      </c>
      <c r="D4" s="1295"/>
      <c r="E4" s="1295"/>
    </row>
    <row r="5" spans="1:8">
      <c r="C5" s="1378" t="s">
        <v>1299</v>
      </c>
      <c r="D5" s="1295"/>
      <c r="E5" s="1295"/>
    </row>
    <row r="6" spans="1:8" ht="9.9499999999999993" customHeight="1" thickBot="1"/>
    <row r="7" spans="1:8" ht="8.1" customHeight="1" thickTop="1">
      <c r="A7" s="1297"/>
      <c r="B7" s="1297"/>
      <c r="C7" s="1379"/>
      <c r="D7" s="1379"/>
      <c r="E7" s="1297"/>
      <c r="F7" s="1297"/>
      <c r="G7" s="1297"/>
      <c r="H7" s="1297"/>
    </row>
    <row r="8" spans="1:8" ht="16.5" customHeight="1">
      <c r="A8" s="1301"/>
      <c r="B8" s="1350" t="s">
        <v>58</v>
      </c>
      <c r="D8" s="1381" t="s">
        <v>3</v>
      </c>
      <c r="E8" s="1382" t="s">
        <v>4</v>
      </c>
      <c r="F8" s="1383" t="s">
        <v>59</v>
      </c>
      <c r="G8" s="1383" t="s">
        <v>1040</v>
      </c>
      <c r="H8" s="1383" t="s">
        <v>89</v>
      </c>
    </row>
    <row r="9" spans="1:8" ht="16.5" customHeight="1">
      <c r="A9" s="1301"/>
      <c r="B9" s="1384" t="s">
        <v>60</v>
      </c>
      <c r="D9" s="1295" t="s">
        <v>8</v>
      </c>
      <c r="E9" s="1386" t="s">
        <v>9</v>
      </c>
      <c r="F9" s="1390" t="s">
        <v>1039</v>
      </c>
      <c r="G9" s="1390" t="s">
        <v>1041</v>
      </c>
      <c r="H9" s="1387" t="s">
        <v>307</v>
      </c>
    </row>
    <row r="10" spans="1:8">
      <c r="A10" s="1301"/>
      <c r="B10" s="1842" t="s">
        <v>1038</v>
      </c>
      <c r="E10" s="1389"/>
      <c r="G10" s="1390"/>
      <c r="H10" s="1387" t="s">
        <v>310</v>
      </c>
    </row>
    <row r="11" spans="1:8">
      <c r="A11" s="1301"/>
      <c r="B11" s="1338"/>
      <c r="E11" s="1389"/>
      <c r="F11" s="1390"/>
      <c r="G11" s="1390"/>
      <c r="H11" s="1390" t="s">
        <v>312</v>
      </c>
    </row>
    <row r="12" spans="1:8">
      <c r="A12" s="1301"/>
      <c r="B12" s="1338"/>
      <c r="E12" s="1389"/>
      <c r="F12" s="1390"/>
      <c r="G12" s="1390"/>
      <c r="H12" s="1390" t="s">
        <v>64</v>
      </c>
    </row>
    <row r="13" spans="1:8" ht="8.1" customHeight="1">
      <c r="A13" s="1311"/>
      <c r="B13" s="1798"/>
      <c r="C13" s="1311"/>
      <c r="D13" s="1391"/>
      <c r="E13" s="1311"/>
      <c r="F13" s="1311"/>
      <c r="G13" s="1311"/>
      <c r="H13" s="1311"/>
    </row>
    <row r="14" spans="1:8" ht="8.1" customHeight="1">
      <c r="A14" s="1301"/>
      <c r="B14" s="1338"/>
      <c r="E14" s="1301"/>
      <c r="F14" s="1301"/>
      <c r="G14" s="1301"/>
      <c r="H14" s="1301"/>
    </row>
    <row r="15" spans="1:8" ht="15" customHeight="1">
      <c r="A15" s="1301"/>
      <c r="B15" s="1799" t="s">
        <v>4</v>
      </c>
      <c r="D15" s="1288">
        <v>2021</v>
      </c>
      <c r="E15" s="1403">
        <f>SUM(F15,G15,H15,'6.16 (2)'!E14,'6.16 (2)'!F14,'6.16 (2)'!G14,'6.16 (2)'!H14,)</f>
        <v>149418</v>
      </c>
      <c r="F15" s="1403">
        <f t="shared" ref="F15:H16" si="0">SUM(F18,F21,F24,F27,F30,F33,F36,F39)</f>
        <v>43796</v>
      </c>
      <c r="G15" s="1403">
        <f t="shared" si="0"/>
        <v>829</v>
      </c>
      <c r="H15" s="1403">
        <f t="shared" si="0"/>
        <v>52661</v>
      </c>
    </row>
    <row r="16" spans="1:8" ht="15" customHeight="1">
      <c r="A16" s="1301"/>
      <c r="B16" s="1800" t="s">
        <v>9</v>
      </c>
      <c r="D16" s="1288">
        <v>2022</v>
      </c>
      <c r="E16" s="1403">
        <f>SUM(F16,G16,H16,'6.16 (2)'!E15,'6.16 (2)'!F15,'6.16 (2)'!G15,'6.16 (2)'!H15,)</f>
        <v>142154</v>
      </c>
      <c r="F16" s="1403">
        <f t="shared" si="0"/>
        <v>45085</v>
      </c>
      <c r="G16" s="1403">
        <f t="shared" si="0"/>
        <v>871</v>
      </c>
      <c r="H16" s="1403">
        <f t="shared" si="0"/>
        <v>45341</v>
      </c>
    </row>
    <row r="17" spans="1:8" ht="15" customHeight="1">
      <c r="A17" s="1301"/>
      <c r="B17" s="1402"/>
      <c r="E17" s="1403"/>
      <c r="F17" s="1403"/>
      <c r="G17" s="1403"/>
      <c r="H17" s="1403"/>
    </row>
    <row r="18" spans="1:8" ht="15" customHeight="1">
      <c r="A18" s="1301"/>
      <c r="B18" s="1799" t="s">
        <v>1042</v>
      </c>
      <c r="D18" s="1288">
        <v>2021</v>
      </c>
      <c r="E18" s="1401">
        <f>SUM(F18,G18,H18,'6.16 (2)'!E17,'6.16 (2)'!F17,'6.16 (2)'!G17,'6.16 (2)'!H17,)</f>
        <v>32</v>
      </c>
      <c r="F18" s="1401">
        <v>10</v>
      </c>
      <c r="G18" s="1401" t="s">
        <v>31</v>
      </c>
      <c r="H18" s="1401">
        <v>7</v>
      </c>
    </row>
    <row r="19" spans="1:8" ht="15" customHeight="1">
      <c r="A19" s="1301"/>
      <c r="B19" s="1799"/>
      <c r="D19" s="1288">
        <v>2022</v>
      </c>
      <c r="E19" s="1401">
        <f>SUM(F19,G19,H19,'6.16 (2)'!E18,'6.16 (2)'!F18,'6.16 (2)'!G18,'6.16 (2)'!H18,)</f>
        <v>1</v>
      </c>
      <c r="F19" s="1401">
        <v>1</v>
      </c>
      <c r="G19" s="1401" t="s">
        <v>31</v>
      </c>
      <c r="H19" s="1401" t="s">
        <v>31</v>
      </c>
    </row>
    <row r="20" spans="1:8" ht="15" customHeight="1">
      <c r="A20" s="1301"/>
      <c r="B20" s="1799"/>
      <c r="E20" s="1403"/>
      <c r="F20" s="1401"/>
      <c r="G20" s="1401"/>
      <c r="H20" s="1401"/>
    </row>
    <row r="21" spans="1:8" ht="15" customHeight="1">
      <c r="A21" s="1301"/>
      <c r="B21" s="1799">
        <v>5</v>
      </c>
      <c r="D21" s="1288">
        <v>2021</v>
      </c>
      <c r="E21" s="1401">
        <f>SUM(F21,G21,H21,'6.16 (2)'!E20,'6.16 (2)'!F20,'6.16 (2)'!G20,'6.16 (2)'!H20,)</f>
        <v>2742</v>
      </c>
      <c r="F21" s="1401">
        <v>604</v>
      </c>
      <c r="G21" s="1401">
        <v>22</v>
      </c>
      <c r="H21" s="1401">
        <v>843</v>
      </c>
    </row>
    <row r="22" spans="1:8" ht="15" customHeight="1">
      <c r="A22" s="1301"/>
      <c r="B22" s="1799"/>
      <c r="D22" s="1288">
        <v>2022</v>
      </c>
      <c r="E22" s="1401">
        <f>SUM(F22,G22,H22,'6.16 (2)'!E21,'6.16 (2)'!F21,'6.16 (2)'!G21,'6.16 (2)'!H21,)</f>
        <v>983</v>
      </c>
      <c r="F22" s="1401">
        <v>253</v>
      </c>
      <c r="G22" s="1401">
        <v>2</v>
      </c>
      <c r="H22" s="1401">
        <v>208</v>
      </c>
    </row>
    <row r="23" spans="1:8" ht="15" customHeight="1">
      <c r="A23" s="1301"/>
      <c r="B23" s="1799"/>
      <c r="E23" s="1403"/>
      <c r="F23" s="1401"/>
      <c r="G23" s="1401"/>
      <c r="H23" s="1401"/>
    </row>
    <row r="24" spans="1:8" ht="15" customHeight="1">
      <c r="A24" s="1301"/>
      <c r="B24" s="1799">
        <v>4.5</v>
      </c>
      <c r="D24" s="1288">
        <v>2021</v>
      </c>
      <c r="E24" s="1401">
        <f>SUM(F24,G24,H24,'6.16 (2)'!E23,'6.16 (2)'!F23,'6.16 (2)'!G23,'6.16 (2)'!H23,)</f>
        <v>20674</v>
      </c>
      <c r="F24" s="1401">
        <v>3711</v>
      </c>
      <c r="G24" s="1401">
        <v>103</v>
      </c>
      <c r="H24" s="1401">
        <v>7230</v>
      </c>
    </row>
    <row r="25" spans="1:8" ht="15" customHeight="1">
      <c r="A25" s="1301"/>
      <c r="B25" s="1799"/>
      <c r="D25" s="1288">
        <v>2022</v>
      </c>
      <c r="E25" s="1401">
        <f>SUM(F25,G25,H25,'6.16 (2)'!E24,'6.16 (2)'!F24,'6.16 (2)'!G24,'6.16 (2)'!H24,)</f>
        <v>11660</v>
      </c>
      <c r="F25" s="1401">
        <v>2526</v>
      </c>
      <c r="G25" s="1401">
        <v>67</v>
      </c>
      <c r="H25" s="1401">
        <v>3142</v>
      </c>
    </row>
    <row r="26" spans="1:8" ht="15" customHeight="1">
      <c r="A26" s="1301"/>
      <c r="B26" s="1799"/>
      <c r="E26" s="1403"/>
      <c r="F26" s="1401"/>
      <c r="G26" s="1401"/>
      <c r="H26" s="1401"/>
    </row>
    <row r="27" spans="1:8" ht="15" customHeight="1">
      <c r="A27" s="1301"/>
      <c r="B27" s="1799">
        <v>4</v>
      </c>
      <c r="D27" s="1288">
        <v>2021</v>
      </c>
      <c r="E27" s="1401">
        <f>SUM(F27,G27,H27,'6.16 (2)'!E26,'6.16 (2)'!F26,'6.16 (2)'!G26,'6.16 (2)'!H26,)</f>
        <v>64526</v>
      </c>
      <c r="F27" s="1401">
        <v>14043</v>
      </c>
      <c r="G27" s="1401">
        <v>199</v>
      </c>
      <c r="H27" s="1401">
        <v>24214</v>
      </c>
    </row>
    <row r="28" spans="1:8" ht="15" customHeight="1">
      <c r="A28" s="1301"/>
      <c r="B28" s="1799"/>
      <c r="D28" s="1288">
        <v>2022</v>
      </c>
      <c r="E28" s="1401">
        <f>SUM(F28,G28,H28,'6.16 (2)'!E27,'6.16 (2)'!F27,'6.16 (2)'!G27,'6.16 (2)'!H27,)</f>
        <v>55152</v>
      </c>
      <c r="F28" s="1401">
        <v>12963</v>
      </c>
      <c r="G28" s="1401">
        <v>209</v>
      </c>
      <c r="H28" s="1401">
        <v>17104</v>
      </c>
    </row>
    <row r="29" spans="1:8" ht="15" customHeight="1">
      <c r="A29" s="1301"/>
      <c r="B29" s="1799"/>
      <c r="E29" s="1403"/>
      <c r="F29" s="1401"/>
      <c r="G29" s="1401"/>
      <c r="H29" s="1401"/>
    </row>
    <row r="30" spans="1:8" ht="15" customHeight="1">
      <c r="A30" s="1301"/>
      <c r="B30" s="1799">
        <v>3.5</v>
      </c>
      <c r="D30" s="1288">
        <v>2021</v>
      </c>
      <c r="E30" s="1401">
        <f>SUM(F30,G30,H30,'6.16 (2)'!E29,'6.16 (2)'!F29,'6.16 (2)'!G29,'6.16 (2)'!H29,)</f>
        <v>45171</v>
      </c>
      <c r="F30" s="1401">
        <v>16523</v>
      </c>
      <c r="G30" s="1401">
        <v>267</v>
      </c>
      <c r="H30" s="1401">
        <v>16090</v>
      </c>
    </row>
    <row r="31" spans="1:8" ht="15" customHeight="1">
      <c r="A31" s="1301"/>
      <c r="B31" s="1799"/>
      <c r="D31" s="1288">
        <v>2022</v>
      </c>
      <c r="E31" s="1401">
        <f>SUM(F31,G31,H31,'6.16 (2)'!E30,'6.16 (2)'!F30,'6.16 (2)'!G30,'6.16 (2)'!H30,)</f>
        <v>54364</v>
      </c>
      <c r="F31" s="1401">
        <v>18999</v>
      </c>
      <c r="G31" s="1401">
        <v>281</v>
      </c>
      <c r="H31" s="1401">
        <v>19038</v>
      </c>
    </row>
    <row r="32" spans="1:8" ht="15" customHeight="1">
      <c r="A32" s="1301"/>
      <c r="B32" s="1799"/>
      <c r="E32" s="1403"/>
      <c r="F32" s="1401"/>
      <c r="G32" s="1401"/>
      <c r="H32" s="1401"/>
    </row>
    <row r="33" spans="1:10" ht="15" customHeight="1">
      <c r="A33" s="1301"/>
      <c r="B33" s="1799">
        <v>3</v>
      </c>
      <c r="D33" s="1288">
        <v>2021</v>
      </c>
      <c r="E33" s="1401">
        <f>SUM(F33,G33,H33,'6.16 (2)'!E32,'6.16 (2)'!F32,'6.16 (2)'!G32,'6.16 (2)'!H32,)</f>
        <v>13089</v>
      </c>
      <c r="F33" s="1401">
        <v>6971</v>
      </c>
      <c r="G33" s="1401">
        <v>162</v>
      </c>
      <c r="H33" s="1401">
        <v>3632</v>
      </c>
    </row>
    <row r="34" spans="1:10" ht="15" customHeight="1">
      <c r="A34" s="1301"/>
      <c r="B34" s="1799"/>
      <c r="D34" s="1288">
        <v>2022</v>
      </c>
      <c r="E34" s="1401">
        <f>SUM(F34,G34,H34,'6.16 (2)'!E33,'6.16 (2)'!F33,'6.16 (2)'!G33,'6.16 (2)'!H33,)</f>
        <v>16671</v>
      </c>
      <c r="F34" s="1401">
        <v>8454</v>
      </c>
      <c r="G34" s="1401">
        <v>220</v>
      </c>
      <c r="H34" s="1401">
        <v>5062</v>
      </c>
    </row>
    <row r="35" spans="1:10" ht="15" customHeight="1">
      <c r="A35" s="1301"/>
      <c r="B35" s="1799"/>
      <c r="E35" s="1403"/>
      <c r="F35" s="1401"/>
      <c r="G35" s="1401"/>
      <c r="H35" s="1401"/>
    </row>
    <row r="36" spans="1:10" ht="15" customHeight="1">
      <c r="A36" s="1301"/>
      <c r="B36" s="1799">
        <v>2.5</v>
      </c>
      <c r="D36" s="1288">
        <v>2021</v>
      </c>
      <c r="E36" s="1401">
        <f>SUM(F36,G36,H36,'6.16 (2)'!E35,'6.16 (2)'!F35,'6.16 (2)'!G35,'6.16 (2)'!H35,)</f>
        <v>2984</v>
      </c>
      <c r="F36" s="1401">
        <v>1831</v>
      </c>
      <c r="G36" s="1401">
        <v>65</v>
      </c>
      <c r="H36" s="1401">
        <v>611</v>
      </c>
    </row>
    <row r="37" spans="1:10" ht="15" customHeight="1">
      <c r="A37" s="1301"/>
      <c r="B37" s="1799"/>
      <c r="D37" s="1288">
        <v>2022</v>
      </c>
      <c r="E37" s="1401">
        <f>SUM(F37,G37,H37,'6.16 (2)'!E36,'6.16 (2)'!F36,'6.16 (2)'!G36,'6.16 (2)'!H36,)</f>
        <v>3155</v>
      </c>
      <c r="F37" s="1401">
        <v>1810</v>
      </c>
      <c r="G37" s="1401">
        <v>85</v>
      </c>
      <c r="H37" s="1401">
        <v>748</v>
      </c>
    </row>
    <row r="38" spans="1:10" ht="15" customHeight="1">
      <c r="A38" s="1301"/>
      <c r="B38" s="1799"/>
      <c r="E38" s="1403"/>
      <c r="F38" s="1401"/>
      <c r="G38" s="1401"/>
      <c r="H38" s="1401"/>
    </row>
    <row r="39" spans="1:10" ht="15" customHeight="1">
      <c r="A39" s="1301"/>
      <c r="B39" s="1799">
        <v>2</v>
      </c>
      <c r="D39" s="1288">
        <v>2021</v>
      </c>
      <c r="E39" s="1401">
        <f>SUM(F39,G39,H39,'6.16 (2)'!E38,'6.16 (2)'!F38,'6.16 (2)'!G38,'6.16 (2)'!H38,)</f>
        <v>200</v>
      </c>
      <c r="F39" s="1401">
        <v>103</v>
      </c>
      <c r="G39" s="1401">
        <v>11</v>
      </c>
      <c r="H39" s="1401">
        <v>34</v>
      </c>
    </row>
    <row r="40" spans="1:10" ht="15" customHeight="1">
      <c r="A40" s="1301"/>
      <c r="B40" s="1402"/>
      <c r="D40" s="1288">
        <v>2022</v>
      </c>
      <c r="E40" s="1401">
        <f>SUM(F40,G40,H40,'6.16 (2)'!E39,'6.16 (2)'!F39,'6.16 (2)'!G39,'6.16 (2)'!H39,)</f>
        <v>168</v>
      </c>
      <c r="F40" s="1401">
        <v>79</v>
      </c>
      <c r="G40" s="1401">
        <v>7</v>
      </c>
      <c r="H40" s="1401">
        <v>39</v>
      </c>
    </row>
    <row r="41" spans="1:10" ht="17.25" thickBot="1">
      <c r="A41" s="1304"/>
      <c r="B41" s="1341"/>
      <c r="C41" s="1342"/>
      <c r="D41" s="1342"/>
      <c r="E41" s="1341"/>
      <c r="F41" s="1341"/>
      <c r="G41" s="1341"/>
      <c r="H41" s="1341"/>
      <c r="I41" s="1286" t="s">
        <v>57</v>
      </c>
      <c r="J41" s="1286"/>
    </row>
    <row r="42" spans="1:10" s="1375" customFormat="1" ht="15" customHeight="1">
      <c r="B42" s="1376"/>
      <c r="D42" s="1400"/>
      <c r="E42" s="1400"/>
      <c r="I42" s="1348" t="s">
        <v>328</v>
      </c>
    </row>
    <row r="43" spans="1:10" s="1375" customFormat="1" ht="13.5" customHeight="1">
      <c r="D43" s="1400"/>
      <c r="E43" s="1400"/>
      <c r="I43" s="1349" t="s">
        <v>329</v>
      </c>
    </row>
    <row r="44" spans="1:10" ht="3.75" customHeight="1">
      <c r="B44" s="1350"/>
    </row>
    <row r="45" spans="1:10">
      <c r="B45" s="1301"/>
    </row>
  </sheetData>
  <printOptions horizontalCentered="1"/>
  <pageMargins left="0.35433070866141736" right="0.31496062992125984" top="0.74803149606299213" bottom="0.51181102362204722" header="0.11811023622047245" footer="0.39370078740157483"/>
  <pageSetup paperSize="9" scale="85" orientation="portrait" r:id="rId1"/>
  <headerFooter scaleWithDoc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>
    <tabColor rgb="FF92D050"/>
  </sheetPr>
  <dimension ref="A1:R89"/>
  <sheetViews>
    <sheetView tabSelected="1" view="pageBreakPreview" topLeftCell="A58" zoomScaleNormal="100" zoomScaleSheetLayoutView="100" workbookViewId="0">
      <selection activeCell="O48" sqref="O48"/>
    </sheetView>
  </sheetViews>
  <sheetFormatPr defaultColWidth="10.42578125" defaultRowHeight="16.5"/>
  <cols>
    <col min="1" max="1" width="1.140625" style="169" customWidth="1"/>
    <col min="2" max="2" width="11.140625" style="169" customWidth="1"/>
    <col min="3" max="3" width="6.85546875" style="169" customWidth="1"/>
    <col min="4" max="4" width="8.5703125" style="170" customWidth="1"/>
    <col min="5" max="5" width="1.140625" style="170" customWidth="1"/>
    <col min="6" max="8" width="16.140625" style="171" customWidth="1"/>
    <col min="9" max="9" width="1.140625" style="170" customWidth="1"/>
    <col min="10" max="12" width="16.140625" style="171" customWidth="1"/>
    <col min="13" max="13" width="1.140625" style="171" customWidth="1"/>
    <col min="14" max="14" width="11" style="169" customWidth="1"/>
    <col min="15" max="15" width="1" style="169" customWidth="1"/>
    <col min="16" max="16" width="11" style="169" customWidth="1"/>
    <col min="17" max="17" width="12.5703125" style="169" customWidth="1"/>
    <col min="18" max="18" width="11" style="169" customWidth="1"/>
    <col min="19" max="16384" width="10.42578125" style="169"/>
  </cols>
  <sheetData>
    <row r="1" spans="1:16" ht="8.1" customHeight="1"/>
    <row r="2" spans="1:16" ht="8.1" customHeight="1"/>
    <row r="3" spans="1:16" s="172" customFormat="1" ht="16.5" customHeight="1">
      <c r="B3" s="173" t="s">
        <v>1026</v>
      </c>
      <c r="C3" s="174" t="s">
        <v>1253</v>
      </c>
      <c r="D3" s="175"/>
      <c r="E3" s="175"/>
      <c r="F3" s="176"/>
      <c r="G3" s="176"/>
      <c r="H3" s="176"/>
      <c r="I3" s="175"/>
      <c r="J3" s="176"/>
      <c r="K3" s="176"/>
      <c r="L3" s="176"/>
      <c r="M3" s="176"/>
      <c r="N3" s="177"/>
      <c r="O3" s="177"/>
      <c r="P3" s="177"/>
    </row>
    <row r="4" spans="1:16" s="178" customFormat="1" ht="16.5" customHeight="1">
      <c r="B4" s="179" t="s">
        <v>1027</v>
      </c>
      <c r="C4" s="180" t="s">
        <v>1265</v>
      </c>
      <c r="D4" s="181"/>
      <c r="E4" s="181"/>
      <c r="F4" s="179"/>
      <c r="G4" s="179"/>
      <c r="H4" s="179"/>
      <c r="I4" s="181"/>
      <c r="J4" s="179"/>
      <c r="K4" s="179"/>
      <c r="L4" s="179"/>
      <c r="M4" s="179"/>
      <c r="N4" s="180"/>
      <c r="O4" s="180"/>
      <c r="P4" s="180"/>
    </row>
    <row r="5" spans="1:16" s="182" customFormat="1" ht="9.9499999999999993" customHeight="1" thickBot="1">
      <c r="B5" s="183"/>
      <c r="C5" s="183"/>
      <c r="D5" s="184"/>
      <c r="E5" s="184"/>
      <c r="F5" s="185"/>
      <c r="G5" s="185"/>
      <c r="H5" s="185"/>
      <c r="I5" s="184"/>
      <c r="J5" s="185"/>
      <c r="K5" s="185"/>
      <c r="L5" s="185"/>
      <c r="M5" s="185"/>
    </row>
    <row r="6" spans="1:16" s="191" customFormat="1" ht="5.25" customHeight="1" thickTop="1">
      <c r="A6" s="186"/>
      <c r="B6" s="187"/>
      <c r="C6" s="188"/>
      <c r="D6" s="189"/>
      <c r="E6" s="189"/>
      <c r="F6" s="190"/>
      <c r="G6" s="190"/>
      <c r="H6" s="190"/>
      <c r="I6" s="189"/>
      <c r="J6" s="190"/>
      <c r="K6" s="190"/>
      <c r="L6" s="190"/>
      <c r="M6" s="190"/>
    </row>
    <row r="7" spans="1:16" s="191" customFormat="1" ht="14.25" customHeight="1">
      <c r="A7" s="197"/>
      <c r="B7" s="192" t="s">
        <v>2</v>
      </c>
      <c r="C7" s="193"/>
      <c r="D7" s="194" t="s">
        <v>3</v>
      </c>
      <c r="E7" s="199"/>
      <c r="F7" s="1851" t="s">
        <v>4</v>
      </c>
      <c r="G7" s="1851"/>
      <c r="H7" s="1851"/>
      <c r="I7" s="199"/>
      <c r="J7" s="1851" t="s">
        <v>5</v>
      </c>
      <c r="K7" s="1851"/>
      <c r="L7" s="1851"/>
      <c r="M7" s="194"/>
    </row>
    <row r="8" spans="1:16" s="191" customFormat="1" ht="14.25" customHeight="1">
      <c r="A8" s="197"/>
      <c r="B8" s="197" t="s">
        <v>7</v>
      </c>
      <c r="C8" s="198"/>
      <c r="D8" s="199" t="s">
        <v>8</v>
      </c>
      <c r="E8" s="199"/>
      <c r="F8" s="1852" t="s">
        <v>9</v>
      </c>
      <c r="G8" s="1852"/>
      <c r="H8" s="1852"/>
      <c r="I8" s="199"/>
      <c r="J8" s="1852" t="s">
        <v>10</v>
      </c>
      <c r="K8" s="1852"/>
      <c r="L8" s="1852"/>
      <c r="M8" s="199"/>
    </row>
    <row r="9" spans="1:16" s="191" customFormat="1" ht="14.25" customHeight="1">
      <c r="A9" s="197"/>
      <c r="B9" s="197"/>
      <c r="C9" s="198"/>
      <c r="D9" s="1228"/>
      <c r="E9" s="1228"/>
      <c r="F9" s="988" t="s">
        <v>4</v>
      </c>
      <c r="G9" s="988" t="s">
        <v>37</v>
      </c>
      <c r="H9" s="988" t="s">
        <v>38</v>
      </c>
      <c r="I9" s="1228"/>
      <c r="J9" s="1853" t="s">
        <v>1020</v>
      </c>
      <c r="K9" s="1853"/>
      <c r="L9" s="1853"/>
      <c r="M9" s="1228"/>
    </row>
    <row r="10" spans="1:16" s="191" customFormat="1" ht="14.25" customHeight="1">
      <c r="A10" s="197"/>
      <c r="B10" s="197"/>
      <c r="C10" s="198"/>
      <c r="D10" s="1228"/>
      <c r="E10" s="1228"/>
      <c r="F10" s="976" t="s">
        <v>9</v>
      </c>
      <c r="G10" s="976" t="s">
        <v>39</v>
      </c>
      <c r="H10" s="976" t="s">
        <v>40</v>
      </c>
      <c r="I10" s="1228"/>
      <c r="J10" s="1854" t="s">
        <v>1021</v>
      </c>
      <c r="K10" s="1854"/>
      <c r="L10" s="1854"/>
      <c r="M10" s="1228"/>
    </row>
    <row r="11" spans="1:16" s="191" customFormat="1">
      <c r="A11" s="197"/>
      <c r="B11" s="197"/>
      <c r="C11" s="198"/>
      <c r="D11" s="199"/>
      <c r="E11" s="199"/>
      <c r="I11" s="199"/>
      <c r="J11" s="195" t="s">
        <v>4</v>
      </c>
      <c r="K11" s="195" t="s">
        <v>37</v>
      </c>
      <c r="L11" s="195" t="s">
        <v>38</v>
      </c>
      <c r="M11" s="195"/>
    </row>
    <row r="12" spans="1:16" s="191" customFormat="1">
      <c r="A12" s="197"/>
      <c r="B12" s="197"/>
      <c r="C12" s="198"/>
      <c r="D12" s="199"/>
      <c r="E12" s="199"/>
      <c r="I12" s="199"/>
      <c r="J12" s="200" t="s">
        <v>9</v>
      </c>
      <c r="K12" s="200" t="s">
        <v>39</v>
      </c>
      <c r="L12" s="200" t="s">
        <v>40</v>
      </c>
      <c r="M12" s="200"/>
    </row>
    <row r="13" spans="1:16" s="191" customFormat="1" ht="7.5" customHeight="1">
      <c r="A13" s="203"/>
      <c r="B13" s="203"/>
      <c r="C13" s="204"/>
      <c r="D13" s="205"/>
      <c r="E13" s="205"/>
      <c r="F13" s="206"/>
      <c r="G13" s="206"/>
      <c r="H13" s="206"/>
      <c r="I13" s="205"/>
      <c r="J13" s="206"/>
      <c r="K13" s="206"/>
      <c r="L13" s="206"/>
      <c r="M13" s="206"/>
    </row>
    <row r="14" spans="1:16" ht="6.95" customHeight="1">
      <c r="B14" s="309"/>
      <c r="C14" s="309"/>
      <c r="D14" s="310"/>
      <c r="E14" s="310"/>
      <c r="F14" s="311"/>
      <c r="G14" s="311"/>
      <c r="H14" s="311"/>
      <c r="I14" s="310"/>
      <c r="J14" s="311"/>
      <c r="K14" s="311"/>
      <c r="L14" s="311"/>
      <c r="M14" s="311"/>
    </row>
    <row r="15" spans="1:16" s="207" customFormat="1" ht="15" customHeight="1">
      <c r="B15" s="213" t="s">
        <v>14</v>
      </c>
      <c r="C15" s="213"/>
      <c r="D15" s="214">
        <v>2020</v>
      </c>
      <c r="E15" s="214"/>
      <c r="F15" s="216">
        <f t="shared" ref="F15:H17" si="0">SUM(F19,F23,F27,F31,F35,F39,F43,F47,F51,F55,F59,F63,F67,F71,F75,F79)</f>
        <v>4632547</v>
      </c>
      <c r="G15" s="216">
        <f t="shared" si="0"/>
        <v>2338015</v>
      </c>
      <c r="H15" s="216">
        <f t="shared" si="0"/>
        <v>2294532</v>
      </c>
      <c r="I15" s="450"/>
      <c r="J15" s="216">
        <f t="shared" ref="J15:L17" si="1">SUM(J19,J23,J27,J31,J35,J39,J43,J47,J51,J55,J59,J63,J67,J71,J75,J79)</f>
        <v>2741995</v>
      </c>
      <c r="K15" s="216">
        <f t="shared" si="1"/>
        <v>1406511</v>
      </c>
      <c r="L15" s="216">
        <f t="shared" si="1"/>
        <v>1335484</v>
      </c>
      <c r="M15" s="216"/>
    </row>
    <row r="16" spans="1:16" s="207" customFormat="1" ht="15" customHeight="1">
      <c r="B16" s="213"/>
      <c r="C16" s="213"/>
      <c r="D16" s="214">
        <v>2021</v>
      </c>
      <c r="E16" s="214"/>
      <c r="F16" s="216">
        <f t="shared" si="0"/>
        <v>4794317</v>
      </c>
      <c r="G16" s="216">
        <f t="shared" si="0"/>
        <v>2435502</v>
      </c>
      <c r="H16" s="216">
        <f t="shared" si="0"/>
        <v>2358815</v>
      </c>
      <c r="I16" s="450"/>
      <c r="J16" s="216">
        <f t="shared" si="1"/>
        <v>2766234</v>
      </c>
      <c r="K16" s="216">
        <f t="shared" si="1"/>
        <v>1419336</v>
      </c>
      <c r="L16" s="216">
        <f t="shared" si="1"/>
        <v>1346898</v>
      </c>
      <c r="M16" s="216"/>
    </row>
    <row r="17" spans="2:17" s="207" customFormat="1" ht="15" customHeight="1">
      <c r="B17" s="213"/>
      <c r="C17" s="213"/>
      <c r="D17" s="214">
        <v>2022</v>
      </c>
      <c r="E17" s="214"/>
      <c r="F17" s="216">
        <f t="shared" si="0"/>
        <v>4819914</v>
      </c>
      <c r="G17" s="216">
        <f t="shared" si="0"/>
        <v>2451761</v>
      </c>
      <c r="H17" s="216">
        <f t="shared" si="0"/>
        <v>2368153</v>
      </c>
      <c r="I17" s="450"/>
      <c r="J17" s="216">
        <f t="shared" si="1"/>
        <v>2770015</v>
      </c>
      <c r="K17" s="216">
        <f t="shared" si="1"/>
        <v>1421657</v>
      </c>
      <c r="L17" s="216">
        <f t="shared" si="1"/>
        <v>1348358</v>
      </c>
      <c r="M17" s="216"/>
    </row>
    <row r="18" spans="2:17" s="207" customFormat="1" ht="8.1" customHeight="1">
      <c r="B18" s="213"/>
      <c r="C18" s="213"/>
      <c r="D18" s="219"/>
      <c r="E18" s="219"/>
      <c r="F18" s="451"/>
      <c r="G18" s="56"/>
      <c r="H18" s="56"/>
      <c r="I18" s="452"/>
      <c r="J18" s="56"/>
      <c r="K18" s="56"/>
      <c r="L18" s="56"/>
      <c r="M18" s="216"/>
      <c r="N18" s="215"/>
      <c r="O18" s="212"/>
      <c r="P18" s="216"/>
      <c r="Q18" s="216"/>
    </row>
    <row r="19" spans="2:17" s="207" customFormat="1" ht="15" customHeight="1">
      <c r="B19" s="220" t="s">
        <v>15</v>
      </c>
      <c r="C19" s="220"/>
      <c r="D19" s="219">
        <v>2020</v>
      </c>
      <c r="E19" s="219"/>
      <c r="F19" s="451">
        <f>SUM(G19:H19)</f>
        <v>567992</v>
      </c>
      <c r="G19" s="56">
        <f>SUM(K19,'6.3  (2)'!G19,'6.3  (2)'!K18)</f>
        <v>289280</v>
      </c>
      <c r="H19" s="56">
        <f>SUM(L19,'6.3  (2)'!H19,'6.3  (2)'!L18)</f>
        <v>278712</v>
      </c>
      <c r="I19" s="452"/>
      <c r="J19" s="56">
        <f>SUM(K19:L19)</f>
        <v>331190</v>
      </c>
      <c r="K19" s="56">
        <v>170166</v>
      </c>
      <c r="L19" s="56">
        <v>161024</v>
      </c>
      <c r="M19" s="56"/>
      <c r="N19" s="223"/>
      <c r="O19" s="224"/>
    </row>
    <row r="20" spans="2:17" s="207" customFormat="1" ht="15" customHeight="1">
      <c r="B20" s="220"/>
      <c r="C20" s="220"/>
      <c r="D20" s="219">
        <v>2021</v>
      </c>
      <c r="E20" s="219"/>
      <c r="F20" s="451">
        <f>SUM(G20:H20)</f>
        <v>577755</v>
      </c>
      <c r="G20" s="56">
        <f>SUM(K20,'6.3  (2)'!G20,'6.3  (2)'!K19)</f>
        <v>294445</v>
      </c>
      <c r="H20" s="56">
        <f>SUM(L20,'6.3  (2)'!H20,'6.3  (2)'!L19)</f>
        <v>283310</v>
      </c>
      <c r="I20" s="452"/>
      <c r="J20" s="56">
        <f>SUM(K20:L20)</f>
        <v>331877</v>
      </c>
      <c r="K20" s="56">
        <v>170636</v>
      </c>
      <c r="L20" s="56">
        <v>161241</v>
      </c>
      <c r="M20" s="56"/>
      <c r="N20" s="223"/>
      <c r="O20" s="224"/>
      <c r="P20" s="56"/>
      <c r="Q20" s="56"/>
    </row>
    <row r="21" spans="2:17" s="207" customFormat="1" ht="15" customHeight="1">
      <c r="B21" s="220"/>
      <c r="C21" s="220"/>
      <c r="D21" s="219">
        <v>2022</v>
      </c>
      <c r="E21" s="219"/>
      <c r="F21" s="56">
        <f>SUM(G21:H21)</f>
        <v>576401</v>
      </c>
      <c r="G21" s="56">
        <f>SUM(K21,'6.3  (2)'!G21,'6.3  (2)'!K20)</f>
        <v>293971</v>
      </c>
      <c r="H21" s="56">
        <f>SUM(L21,'6.3  (2)'!H21,'6.3  (2)'!L20)</f>
        <v>282430</v>
      </c>
      <c r="I21" s="452"/>
      <c r="J21" s="56">
        <f>SUM(K21:L21)</f>
        <v>331205</v>
      </c>
      <c r="K21" s="56">
        <v>170042</v>
      </c>
      <c r="L21" s="56">
        <v>161163</v>
      </c>
      <c r="M21" s="56"/>
      <c r="N21" s="223"/>
      <c r="O21" s="224"/>
      <c r="P21" s="56"/>
      <c r="Q21" s="56"/>
    </row>
    <row r="22" spans="2:17" s="207" customFormat="1" ht="8.1" customHeight="1">
      <c r="B22" s="220"/>
      <c r="C22" s="220"/>
      <c r="D22" s="219"/>
      <c r="E22" s="219"/>
      <c r="F22" s="451"/>
      <c r="G22" s="56"/>
      <c r="H22" s="56"/>
      <c r="I22" s="452"/>
      <c r="J22" s="56"/>
      <c r="K22" s="56"/>
      <c r="L22" s="56"/>
      <c r="M22" s="56"/>
      <c r="N22" s="223"/>
      <c r="O22" s="224"/>
      <c r="P22" s="56"/>
      <c r="Q22" s="56"/>
    </row>
    <row r="23" spans="2:17" s="207" customFormat="1" ht="15" customHeight="1">
      <c r="B23" s="220" t="s">
        <v>16</v>
      </c>
      <c r="C23" s="220"/>
      <c r="D23" s="219">
        <v>2020</v>
      </c>
      <c r="E23" s="219"/>
      <c r="F23" s="451">
        <f>SUM(G23:H23)</f>
        <v>328362</v>
      </c>
      <c r="G23" s="56">
        <f>SUM(K23,'6.3  (2)'!G23,'6.3  (2)'!K22)</f>
        <v>164763</v>
      </c>
      <c r="H23" s="56">
        <f>SUM(L23,'6.3  (2)'!H23,'6.3  (2)'!L22)</f>
        <v>163599</v>
      </c>
      <c r="I23" s="452"/>
      <c r="J23" s="56">
        <f>SUM(K23:L23)</f>
        <v>189170</v>
      </c>
      <c r="K23" s="56">
        <v>96275</v>
      </c>
      <c r="L23" s="56">
        <v>92895</v>
      </c>
      <c r="M23" s="56"/>
      <c r="N23" s="223"/>
      <c r="O23" s="224"/>
    </row>
    <row r="24" spans="2:17" s="207" customFormat="1" ht="15" customHeight="1">
      <c r="B24" s="220"/>
      <c r="C24" s="220"/>
      <c r="D24" s="219">
        <v>2021</v>
      </c>
      <c r="E24" s="219"/>
      <c r="F24" s="451">
        <f>SUM(G24:H24)</f>
        <v>335564</v>
      </c>
      <c r="G24" s="56">
        <f>SUM(K24,'6.3  (2)'!G24,'6.3  (2)'!K23)</f>
        <v>168277</v>
      </c>
      <c r="H24" s="56">
        <f>SUM(L24,'6.3  (2)'!H24,'6.3  (2)'!L23)</f>
        <v>167287</v>
      </c>
      <c r="I24" s="452"/>
      <c r="J24" s="56">
        <f>SUM(K24:L24)</f>
        <v>189245</v>
      </c>
      <c r="K24" s="56">
        <v>96543</v>
      </c>
      <c r="L24" s="56">
        <v>92702</v>
      </c>
      <c r="M24" s="56"/>
      <c r="N24" s="223"/>
      <c r="O24" s="224"/>
      <c r="P24" s="56"/>
      <c r="Q24" s="56"/>
    </row>
    <row r="25" spans="2:17" s="207" customFormat="1" ht="15" customHeight="1">
      <c r="B25" s="220"/>
      <c r="C25" s="220"/>
      <c r="D25" s="219">
        <v>2022</v>
      </c>
      <c r="E25" s="219"/>
      <c r="F25" s="56">
        <f>SUM(G25:H25)</f>
        <v>336753</v>
      </c>
      <c r="G25" s="56">
        <f>SUM(K25,'6.3  (2)'!G25,'6.3  (2)'!K24)</f>
        <v>169512</v>
      </c>
      <c r="H25" s="56">
        <f>SUM(L25,'6.3  (2)'!H25,'6.3  (2)'!L24)</f>
        <v>167241</v>
      </c>
      <c r="I25" s="452"/>
      <c r="J25" s="56">
        <f>SUM(K25:L25)</f>
        <v>188524</v>
      </c>
      <c r="K25" s="56">
        <v>96184</v>
      </c>
      <c r="L25" s="56">
        <v>92340</v>
      </c>
      <c r="M25" s="56"/>
      <c r="N25" s="223"/>
      <c r="O25" s="224"/>
      <c r="P25" s="56"/>
      <c r="Q25" s="56"/>
    </row>
    <row r="26" spans="2:17" s="207" customFormat="1" ht="8.1" customHeight="1">
      <c r="B26" s="220"/>
      <c r="C26" s="220"/>
      <c r="D26" s="219"/>
      <c r="E26" s="219"/>
      <c r="F26" s="451"/>
      <c r="G26" s="56"/>
      <c r="H26" s="56"/>
      <c r="I26" s="452"/>
      <c r="J26" s="56"/>
      <c r="K26" s="56"/>
      <c r="L26" s="56"/>
      <c r="M26" s="56"/>
      <c r="N26" s="223"/>
      <c r="O26" s="224"/>
      <c r="P26" s="56"/>
      <c r="Q26" s="56"/>
    </row>
    <row r="27" spans="2:17" s="207" customFormat="1" ht="15" customHeight="1">
      <c r="B27" s="220" t="s">
        <v>17</v>
      </c>
      <c r="C27" s="220"/>
      <c r="D27" s="219">
        <v>2020</v>
      </c>
      <c r="E27" s="219"/>
      <c r="F27" s="451">
        <f>SUM(G27:H27)</f>
        <v>250227</v>
      </c>
      <c r="G27" s="56">
        <f>SUM(K27,'6.3  (2)'!G27,'6.3  (2)'!K26)</f>
        <v>111108</v>
      </c>
      <c r="H27" s="56">
        <f>SUM(L27,'6.3  (2)'!H27,'6.3  (2)'!L26)</f>
        <v>139119</v>
      </c>
      <c r="I27" s="452"/>
      <c r="J27" s="56">
        <f>SUM(K27:L27)</f>
        <v>170674</v>
      </c>
      <c r="K27" s="56">
        <v>87073</v>
      </c>
      <c r="L27" s="56">
        <v>83601</v>
      </c>
      <c r="M27" s="56"/>
      <c r="N27" s="223"/>
      <c r="O27" s="224"/>
    </row>
    <row r="28" spans="2:17" s="207" customFormat="1" ht="15" customHeight="1">
      <c r="B28" s="220"/>
      <c r="C28" s="220"/>
      <c r="D28" s="219">
        <v>2021</v>
      </c>
      <c r="E28" s="219"/>
      <c r="F28" s="451">
        <f>SUM(G28:H28)</f>
        <v>287737</v>
      </c>
      <c r="G28" s="56">
        <f>SUM(K28,'6.3  (2)'!G28,'6.3  (2)'!K27)</f>
        <v>144587</v>
      </c>
      <c r="H28" s="56">
        <f>SUM(L28,'6.3  (2)'!H28,'6.3  (2)'!L27)</f>
        <v>143150</v>
      </c>
      <c r="I28" s="452"/>
      <c r="J28" s="56">
        <f>SUM(K28:L28)</f>
        <v>171563</v>
      </c>
      <c r="K28" s="56">
        <v>87567</v>
      </c>
      <c r="L28" s="56">
        <v>83996</v>
      </c>
      <c r="M28" s="56"/>
      <c r="N28" s="223"/>
      <c r="O28" s="224"/>
      <c r="P28" s="56"/>
      <c r="Q28" s="56"/>
    </row>
    <row r="29" spans="2:17" s="207" customFormat="1" ht="15" customHeight="1">
      <c r="B29" s="220"/>
      <c r="C29" s="220"/>
      <c r="D29" s="219">
        <v>2022</v>
      </c>
      <c r="E29" s="219"/>
      <c r="F29" s="56">
        <f>SUM(G29:H29)</f>
        <v>290311</v>
      </c>
      <c r="G29" s="56">
        <f>SUM(K29,'6.3  (2)'!G29,'6.3  (2)'!K28)</f>
        <v>145944</v>
      </c>
      <c r="H29" s="56">
        <f>SUM(L29,'6.3  (2)'!H29,'6.3  (2)'!L28)</f>
        <v>144367</v>
      </c>
      <c r="I29" s="452"/>
      <c r="J29" s="56">
        <f>SUM(K29:L29)</f>
        <v>172145</v>
      </c>
      <c r="K29" s="56">
        <v>87780</v>
      </c>
      <c r="L29" s="56">
        <v>84365</v>
      </c>
      <c r="M29" s="56"/>
      <c r="N29" s="223"/>
      <c r="O29" s="224"/>
      <c r="P29" s="56"/>
      <c r="Q29" s="56"/>
    </row>
    <row r="30" spans="2:17" s="207" customFormat="1" ht="8.1" customHeight="1">
      <c r="B30" s="220"/>
      <c r="C30" s="220"/>
      <c r="D30" s="219"/>
      <c r="E30" s="219"/>
      <c r="F30" s="451"/>
      <c r="G30" s="56"/>
      <c r="H30" s="56"/>
      <c r="I30" s="452"/>
      <c r="J30" s="56"/>
      <c r="K30" s="56"/>
      <c r="L30" s="56"/>
      <c r="M30" s="56"/>
      <c r="N30" s="223"/>
      <c r="O30" s="224"/>
      <c r="P30" s="56"/>
      <c r="Q30" s="56"/>
    </row>
    <row r="31" spans="2:17" s="207" customFormat="1" ht="15" customHeight="1">
      <c r="B31" s="220" t="s">
        <v>18</v>
      </c>
      <c r="C31" s="226"/>
      <c r="D31" s="219">
        <v>2020</v>
      </c>
      <c r="E31" s="219"/>
      <c r="F31" s="451">
        <f>SUM(G31:H31)</f>
        <v>145553</v>
      </c>
      <c r="G31" s="56">
        <f>SUM(K31,'6.3  (2)'!G31,'6.3  (2)'!K30)</f>
        <v>73931</v>
      </c>
      <c r="H31" s="56">
        <f>SUM(L31,'6.3  (2)'!H31,'6.3  (2)'!L30)</f>
        <v>71622</v>
      </c>
      <c r="I31" s="452"/>
      <c r="J31" s="56">
        <f>SUM(K31:L31)</f>
        <v>84174</v>
      </c>
      <c r="K31" s="56">
        <v>43080</v>
      </c>
      <c r="L31" s="56">
        <v>41094</v>
      </c>
      <c r="M31" s="56"/>
      <c r="N31" s="223"/>
      <c r="O31" s="227"/>
    </row>
    <row r="32" spans="2:17" s="207" customFormat="1" ht="15" customHeight="1">
      <c r="B32" s="220"/>
      <c r="C32" s="226"/>
      <c r="D32" s="219">
        <v>2021</v>
      </c>
      <c r="E32" s="219"/>
      <c r="F32" s="451">
        <f>SUM(G32:H32)</f>
        <v>149921</v>
      </c>
      <c r="G32" s="56">
        <f>SUM(K32,'6.3  (2)'!G32,'6.3  (2)'!K31)</f>
        <v>76288</v>
      </c>
      <c r="H32" s="56">
        <f>SUM(L32,'6.3  (2)'!H32,'6.3  (2)'!L31)</f>
        <v>73633</v>
      </c>
      <c r="I32" s="452"/>
      <c r="J32" s="56">
        <f>SUM(K32:L32)</f>
        <v>85433</v>
      </c>
      <c r="K32" s="56">
        <v>43955</v>
      </c>
      <c r="L32" s="56">
        <v>41478</v>
      </c>
      <c r="M32" s="56"/>
      <c r="N32" s="223"/>
      <c r="O32" s="227"/>
      <c r="P32" s="56"/>
      <c r="Q32" s="56"/>
    </row>
    <row r="33" spans="2:17" s="207" customFormat="1" ht="15" customHeight="1">
      <c r="B33" s="220"/>
      <c r="C33" s="226"/>
      <c r="D33" s="219">
        <v>2022</v>
      </c>
      <c r="E33" s="219"/>
      <c r="F33" s="56">
        <f>SUM(G33:H33)</f>
        <v>150571</v>
      </c>
      <c r="G33" s="56">
        <f>SUM(K33,'6.3  (2)'!G33,'6.3  (2)'!K32)</f>
        <v>76713</v>
      </c>
      <c r="H33" s="56">
        <f>SUM(L33,'6.3  (2)'!H33,'6.3  (2)'!L32)</f>
        <v>73858</v>
      </c>
      <c r="I33" s="452"/>
      <c r="J33" s="56">
        <f>SUM(K33:L33)</f>
        <v>86269</v>
      </c>
      <c r="K33" s="56">
        <v>44411</v>
      </c>
      <c r="L33" s="56">
        <v>41858</v>
      </c>
      <c r="M33" s="56"/>
      <c r="N33" s="223"/>
      <c r="O33" s="227"/>
      <c r="P33" s="56"/>
      <c r="Q33" s="56"/>
    </row>
    <row r="34" spans="2:17" s="207" customFormat="1" ht="8.1" customHeight="1">
      <c r="B34" s="220"/>
      <c r="C34" s="226"/>
      <c r="D34" s="219"/>
      <c r="E34" s="219"/>
      <c r="F34" s="451"/>
      <c r="G34" s="56"/>
      <c r="H34" s="56"/>
      <c r="I34" s="452"/>
      <c r="J34" s="56"/>
      <c r="K34" s="56"/>
      <c r="L34" s="56"/>
      <c r="M34" s="56"/>
      <c r="N34" s="223"/>
      <c r="O34" s="227"/>
      <c r="P34" s="56"/>
      <c r="Q34" s="56"/>
    </row>
    <row r="35" spans="2:17" s="207" customFormat="1" ht="15" customHeight="1">
      <c r="B35" s="220" t="s">
        <v>19</v>
      </c>
      <c r="C35" s="208"/>
      <c r="D35" s="219">
        <v>2020</v>
      </c>
      <c r="E35" s="219"/>
      <c r="F35" s="451">
        <f>SUM(G35:H35)</f>
        <v>186259</v>
      </c>
      <c r="G35" s="56">
        <f>SUM(K35,'6.3  (2)'!G35,'6.3  (2)'!K34)</f>
        <v>94772</v>
      </c>
      <c r="H35" s="56">
        <f>SUM(L35,'6.3  (2)'!H35,'6.3  (2)'!L34)</f>
        <v>91487</v>
      </c>
      <c r="I35" s="452"/>
      <c r="J35" s="56">
        <f>SUM(K35:L35)</f>
        <v>105196</v>
      </c>
      <c r="K35" s="56">
        <v>53946</v>
      </c>
      <c r="L35" s="56">
        <v>51250</v>
      </c>
      <c r="M35" s="56"/>
      <c r="N35" s="223"/>
      <c r="O35" s="224"/>
    </row>
    <row r="36" spans="2:17" s="207" customFormat="1" ht="15" customHeight="1">
      <c r="B36" s="220"/>
      <c r="C36" s="208"/>
      <c r="D36" s="219">
        <v>2021</v>
      </c>
      <c r="E36" s="219"/>
      <c r="F36" s="451">
        <f>SUM(G36:H36)</f>
        <v>193306</v>
      </c>
      <c r="G36" s="56">
        <f>SUM(K36,'6.3  (2)'!G36,'6.3  (2)'!K35)</f>
        <v>98755</v>
      </c>
      <c r="H36" s="56">
        <f>SUM(L36,'6.3  (2)'!H36,'6.3  (2)'!L35)</f>
        <v>94551</v>
      </c>
      <c r="I36" s="452"/>
      <c r="J36" s="56">
        <f>SUM(K36:L36)</f>
        <v>107601</v>
      </c>
      <c r="K36" s="56">
        <v>55378</v>
      </c>
      <c r="L36" s="56">
        <v>52223</v>
      </c>
      <c r="M36" s="56"/>
      <c r="N36" s="223"/>
      <c r="O36" s="224"/>
      <c r="P36" s="56"/>
      <c r="Q36" s="56"/>
    </row>
    <row r="37" spans="2:17" s="207" customFormat="1" ht="15" customHeight="1">
      <c r="B37" s="220"/>
      <c r="C37" s="208"/>
      <c r="D37" s="219">
        <v>2022</v>
      </c>
      <c r="E37" s="219"/>
      <c r="F37" s="56">
        <f>SUM(G37:H37)</f>
        <v>195267</v>
      </c>
      <c r="G37" s="56">
        <f>SUM(K37,'6.3  (2)'!G37,'6.3  (2)'!K36)</f>
        <v>99928</v>
      </c>
      <c r="H37" s="56">
        <f>SUM(L37,'6.3  (2)'!H37,'6.3  (2)'!L36)</f>
        <v>95339</v>
      </c>
      <c r="I37" s="452"/>
      <c r="J37" s="56">
        <f>SUM(K37:L37)</f>
        <v>108856</v>
      </c>
      <c r="K37" s="56">
        <v>56120</v>
      </c>
      <c r="L37" s="56">
        <v>52736</v>
      </c>
      <c r="M37" s="56"/>
      <c r="N37" s="223"/>
      <c r="O37" s="224"/>
      <c r="P37" s="56"/>
      <c r="Q37" s="56"/>
    </row>
    <row r="38" spans="2:17" s="207" customFormat="1" ht="8.1" customHeight="1">
      <c r="B38" s="220"/>
      <c r="C38" s="208"/>
      <c r="D38" s="219"/>
      <c r="E38" s="219"/>
      <c r="F38" s="451"/>
      <c r="G38" s="56"/>
      <c r="H38" s="56"/>
      <c r="I38" s="452"/>
      <c r="J38" s="56"/>
      <c r="K38" s="56"/>
      <c r="L38" s="56"/>
      <c r="M38" s="56"/>
      <c r="N38" s="223"/>
      <c r="O38" s="224"/>
      <c r="P38" s="56"/>
      <c r="Q38" s="56"/>
    </row>
    <row r="39" spans="2:17" s="207" customFormat="1" ht="15" customHeight="1">
      <c r="B39" s="220" t="s">
        <v>20</v>
      </c>
      <c r="C39" s="208"/>
      <c r="D39" s="219">
        <v>2020</v>
      </c>
      <c r="E39" s="219"/>
      <c r="F39" s="451">
        <f>SUM(G39:H39)</f>
        <v>244772</v>
      </c>
      <c r="G39" s="56">
        <f>SUM(K39,'6.3  (2)'!G39,'6.3  (2)'!K38)</f>
        <v>124688</v>
      </c>
      <c r="H39" s="56">
        <f>SUM(L39,'6.3  (2)'!H39,'6.3  (2)'!L38)</f>
        <v>120084</v>
      </c>
      <c r="I39" s="452"/>
      <c r="J39" s="56">
        <f>SUM(K39:L39)</f>
        <v>147764</v>
      </c>
      <c r="K39" s="56">
        <v>75751</v>
      </c>
      <c r="L39" s="56">
        <v>72013</v>
      </c>
      <c r="M39" s="56"/>
      <c r="N39" s="223"/>
      <c r="O39" s="224"/>
    </row>
    <row r="40" spans="2:17" s="207" customFormat="1" ht="15" customHeight="1">
      <c r="B40" s="220"/>
      <c r="C40" s="208"/>
      <c r="D40" s="219">
        <v>2021</v>
      </c>
      <c r="E40" s="219"/>
      <c r="F40" s="451">
        <f>SUM(G40:H40)</f>
        <v>253700</v>
      </c>
      <c r="G40" s="56">
        <f>SUM(K40,'6.3  (2)'!G40,'6.3  (2)'!K39)</f>
        <v>129214</v>
      </c>
      <c r="H40" s="56">
        <f>SUM(L40,'6.3  (2)'!H40,'6.3  (2)'!L39)</f>
        <v>124486</v>
      </c>
      <c r="I40" s="452"/>
      <c r="J40" s="56">
        <f>SUM(K40:L40)</f>
        <v>150671</v>
      </c>
      <c r="K40" s="56">
        <v>77120</v>
      </c>
      <c r="L40" s="56">
        <v>73551</v>
      </c>
      <c r="M40" s="56"/>
      <c r="N40" s="223"/>
      <c r="O40" s="224"/>
      <c r="P40" s="56"/>
      <c r="Q40" s="56"/>
    </row>
    <row r="41" spans="2:17" s="207" customFormat="1" ht="15" customHeight="1">
      <c r="B41" s="220"/>
      <c r="C41" s="208"/>
      <c r="D41" s="219">
        <v>2022</v>
      </c>
      <c r="E41" s="219"/>
      <c r="F41" s="56">
        <f>SUM(G41:H41)</f>
        <v>256990</v>
      </c>
      <c r="G41" s="56">
        <f>SUM(K41,'6.3  (2)'!G41,'6.3  (2)'!K40)</f>
        <v>130865</v>
      </c>
      <c r="H41" s="56">
        <f>SUM(L41,'6.3  (2)'!H41,'6.3  (2)'!L40)</f>
        <v>126125</v>
      </c>
      <c r="I41" s="452"/>
      <c r="J41" s="56">
        <f>SUM(K41:L41)</f>
        <v>151624</v>
      </c>
      <c r="K41" s="56">
        <v>77478</v>
      </c>
      <c r="L41" s="56">
        <v>74146</v>
      </c>
      <c r="M41" s="56"/>
      <c r="N41" s="223"/>
      <c r="O41" s="224"/>
      <c r="P41" s="56"/>
      <c r="Q41" s="56"/>
    </row>
    <row r="42" spans="2:17" s="207" customFormat="1" ht="8.1" customHeight="1">
      <c r="B42" s="220"/>
      <c r="C42" s="208"/>
      <c r="D42" s="219"/>
      <c r="E42" s="219"/>
      <c r="F42" s="451"/>
      <c r="G42" s="56"/>
      <c r="H42" s="56"/>
      <c r="I42" s="452"/>
      <c r="J42" s="56"/>
      <c r="K42" s="56"/>
      <c r="L42" s="56"/>
      <c r="M42" s="56"/>
      <c r="N42" s="223"/>
      <c r="O42" s="224"/>
      <c r="P42" s="56"/>
      <c r="Q42" s="56"/>
    </row>
    <row r="43" spans="2:17" s="207" customFormat="1" ht="15" customHeight="1">
      <c r="B43" s="220" t="s">
        <v>21</v>
      </c>
      <c r="C43" s="208"/>
      <c r="D43" s="219">
        <v>2020</v>
      </c>
      <c r="E43" s="219"/>
      <c r="F43" s="451">
        <f>SUM(G43:H43)</f>
        <v>228433</v>
      </c>
      <c r="G43" s="56">
        <f>SUM(K43,'6.3  (2)'!G43,'6.3  (2)'!K42)</f>
        <v>116124</v>
      </c>
      <c r="H43" s="56">
        <f>SUM(L43,'6.3  (2)'!H43,'6.3  (2)'!L42)</f>
        <v>112309</v>
      </c>
      <c r="I43" s="452"/>
      <c r="J43" s="56">
        <f>SUM(K43:L43)</f>
        <v>130713</v>
      </c>
      <c r="K43" s="56">
        <v>66946</v>
      </c>
      <c r="L43" s="56">
        <v>63767</v>
      </c>
      <c r="M43" s="56"/>
      <c r="N43" s="223"/>
      <c r="O43" s="224"/>
    </row>
    <row r="44" spans="2:17" s="207" customFormat="1" ht="15" customHeight="1">
      <c r="B44" s="220"/>
      <c r="C44" s="208"/>
      <c r="D44" s="219">
        <v>2021</v>
      </c>
      <c r="E44" s="219"/>
      <c r="F44" s="451">
        <f>SUM(G44:H44)</f>
        <v>232660</v>
      </c>
      <c r="G44" s="56">
        <f>SUM(K44,'6.3  (2)'!G44,'6.3  (2)'!K43)</f>
        <v>118332</v>
      </c>
      <c r="H44" s="56">
        <f>SUM(L44,'6.3  (2)'!H44,'6.3  (2)'!L43)</f>
        <v>114328</v>
      </c>
      <c r="I44" s="452"/>
      <c r="J44" s="56">
        <f>SUM(K44:L44)</f>
        <v>130447</v>
      </c>
      <c r="K44" s="56">
        <v>66687</v>
      </c>
      <c r="L44" s="56">
        <v>63760</v>
      </c>
      <c r="M44" s="56"/>
      <c r="N44" s="223"/>
      <c r="O44" s="224"/>
      <c r="P44" s="56"/>
      <c r="Q44" s="56"/>
    </row>
    <row r="45" spans="2:17" s="207" customFormat="1" ht="15" customHeight="1">
      <c r="B45" s="220"/>
      <c r="C45" s="208"/>
      <c r="D45" s="219">
        <v>2022</v>
      </c>
      <c r="E45" s="219"/>
      <c r="F45" s="56">
        <f>SUM(G45:H45)</f>
        <v>231555</v>
      </c>
      <c r="G45" s="56">
        <f>SUM(K45,'6.3  (2)'!G45,'6.3  (2)'!K44)</f>
        <v>118134</v>
      </c>
      <c r="H45" s="56">
        <f>SUM(L45,'6.3  (2)'!H45,'6.3  (2)'!L44)</f>
        <v>113421</v>
      </c>
      <c r="I45" s="452"/>
      <c r="J45" s="56">
        <f>SUM(K45:L45)</f>
        <v>129598</v>
      </c>
      <c r="K45" s="56">
        <v>66349</v>
      </c>
      <c r="L45" s="56">
        <v>63249</v>
      </c>
      <c r="M45" s="56"/>
      <c r="N45" s="223"/>
      <c r="O45" s="224"/>
      <c r="P45" s="56"/>
      <c r="Q45" s="56"/>
    </row>
    <row r="46" spans="2:17" s="207" customFormat="1" ht="8.1" customHeight="1">
      <c r="B46" s="220"/>
      <c r="C46" s="208"/>
      <c r="D46" s="219"/>
      <c r="E46" s="219"/>
      <c r="F46" s="451"/>
      <c r="G46" s="56"/>
      <c r="H46" s="56"/>
      <c r="I46" s="452"/>
      <c r="J46" s="56"/>
      <c r="K46" s="56"/>
      <c r="L46" s="56"/>
      <c r="M46" s="56"/>
      <c r="N46" s="223"/>
      <c r="O46" s="224"/>
      <c r="P46" s="56"/>
      <c r="Q46" s="56"/>
    </row>
    <row r="47" spans="2:17" s="207" customFormat="1" ht="15" customHeight="1">
      <c r="B47" s="220" t="s">
        <v>22</v>
      </c>
      <c r="C47" s="208"/>
      <c r="D47" s="219">
        <v>2020</v>
      </c>
      <c r="E47" s="219"/>
      <c r="F47" s="451">
        <f>SUM(G47:H47)</f>
        <v>357528</v>
      </c>
      <c r="G47" s="56">
        <f>SUM(K47,'6.3  (2)'!G47,'6.3  (2)'!K46)</f>
        <v>182139</v>
      </c>
      <c r="H47" s="56">
        <f>SUM(L47,'6.3  (2)'!H47,'6.3  (2)'!L46)</f>
        <v>175389</v>
      </c>
      <c r="I47" s="452"/>
      <c r="J47" s="56">
        <f>SUM(K47:L47)</f>
        <v>200614</v>
      </c>
      <c r="K47" s="56">
        <v>103170</v>
      </c>
      <c r="L47" s="56">
        <v>97444</v>
      </c>
      <c r="M47" s="56"/>
      <c r="N47" s="223"/>
      <c r="O47" s="224"/>
    </row>
    <row r="48" spans="2:17" s="207" customFormat="1" ht="15" customHeight="1">
      <c r="B48" s="220"/>
      <c r="C48" s="208"/>
      <c r="D48" s="219">
        <v>2021</v>
      </c>
      <c r="E48" s="219"/>
      <c r="F48" s="451">
        <f>SUM(G48:H48)</f>
        <v>366318</v>
      </c>
      <c r="G48" s="56">
        <f>SUM(K48,'6.3  (2)'!G48,'6.3  (2)'!K47)</f>
        <v>186807</v>
      </c>
      <c r="H48" s="56">
        <f>SUM(L48,'6.3  (2)'!H48,'6.3  (2)'!L47)</f>
        <v>179511</v>
      </c>
      <c r="I48" s="452"/>
      <c r="J48" s="56">
        <f>SUM(K48:L48)</f>
        <v>201034</v>
      </c>
      <c r="K48" s="56">
        <v>103371</v>
      </c>
      <c r="L48" s="56">
        <v>97663</v>
      </c>
      <c r="M48" s="56"/>
      <c r="N48" s="223"/>
      <c r="O48" s="224"/>
      <c r="P48" s="56"/>
      <c r="Q48" s="56"/>
    </row>
    <row r="49" spans="2:17" s="207" customFormat="1" ht="15" customHeight="1">
      <c r="B49" s="220"/>
      <c r="C49" s="208"/>
      <c r="D49" s="219">
        <v>2022</v>
      </c>
      <c r="E49" s="219"/>
      <c r="F49" s="56">
        <f>SUM(G49:H49)</f>
        <v>366671</v>
      </c>
      <c r="G49" s="56">
        <f>SUM(K49,'6.3  (2)'!G49,'6.3  (2)'!K48)</f>
        <v>186894</v>
      </c>
      <c r="H49" s="56">
        <f>SUM(L49,'6.3  (2)'!H49,'6.3  (2)'!L48)</f>
        <v>179777</v>
      </c>
      <c r="I49" s="452"/>
      <c r="J49" s="56">
        <f>SUM(K49:L49)</f>
        <v>200543</v>
      </c>
      <c r="K49" s="56">
        <v>103142</v>
      </c>
      <c r="L49" s="56">
        <v>97401</v>
      </c>
      <c r="M49" s="56"/>
      <c r="N49" s="223"/>
      <c r="O49" s="224"/>
      <c r="P49" s="56"/>
      <c r="Q49" s="56"/>
    </row>
    <row r="50" spans="2:17" s="207" customFormat="1" ht="8.1" customHeight="1">
      <c r="B50" s="220"/>
      <c r="C50" s="208"/>
      <c r="D50" s="219"/>
      <c r="E50" s="219"/>
      <c r="F50" s="451"/>
      <c r="G50" s="56"/>
      <c r="H50" s="56"/>
      <c r="I50" s="452"/>
      <c r="J50" s="56"/>
      <c r="K50" s="56"/>
      <c r="L50" s="56"/>
      <c r="M50" s="56"/>
      <c r="N50" s="223"/>
      <c r="O50" s="224"/>
      <c r="P50" s="56"/>
      <c r="Q50" s="56"/>
    </row>
    <row r="51" spans="2:17" s="207" customFormat="1" ht="15" customHeight="1">
      <c r="B51" s="220" t="s">
        <v>23</v>
      </c>
      <c r="C51" s="226"/>
      <c r="D51" s="219">
        <v>2020</v>
      </c>
      <c r="E51" s="219"/>
      <c r="F51" s="451">
        <f>SUM(G51:H51)</f>
        <v>41744</v>
      </c>
      <c r="G51" s="56">
        <f>SUM(K51,'6.3  (2)'!G51,'6.3  (2)'!K50)</f>
        <v>21275</v>
      </c>
      <c r="H51" s="56">
        <f>SUM(L51,'6.3  (2)'!H51,'6.3  (2)'!L50)</f>
        <v>20469</v>
      </c>
      <c r="I51" s="452"/>
      <c r="J51" s="56">
        <f>SUM(K51:L51)</f>
        <v>23729</v>
      </c>
      <c r="K51" s="56">
        <v>12267</v>
      </c>
      <c r="L51" s="56">
        <v>11462</v>
      </c>
      <c r="M51" s="56"/>
      <c r="N51" s="223"/>
      <c r="O51" s="227"/>
    </row>
    <row r="52" spans="2:17" s="207" customFormat="1" ht="15" customHeight="1">
      <c r="B52" s="220"/>
      <c r="C52" s="226"/>
      <c r="D52" s="219">
        <v>2021</v>
      </c>
      <c r="E52" s="219"/>
      <c r="F52" s="451">
        <f>SUM(G52:H52)</f>
        <v>43850</v>
      </c>
      <c r="G52" s="56">
        <f>SUM(K52,'6.3  (2)'!G52,'6.3  (2)'!K51)</f>
        <v>22483</v>
      </c>
      <c r="H52" s="56">
        <f>SUM(L52,'6.3  (2)'!H52,'6.3  (2)'!L51)</f>
        <v>21367</v>
      </c>
      <c r="I52" s="452"/>
      <c r="J52" s="56">
        <f>SUM(K52:L52)</f>
        <v>24175</v>
      </c>
      <c r="K52" s="56">
        <v>12483</v>
      </c>
      <c r="L52" s="56">
        <v>11692</v>
      </c>
      <c r="M52" s="56"/>
      <c r="N52" s="223"/>
      <c r="O52" s="227"/>
      <c r="P52" s="56"/>
      <c r="Q52" s="56"/>
    </row>
    <row r="53" spans="2:17" s="207" customFormat="1" ht="15" customHeight="1">
      <c r="B53" s="220"/>
      <c r="C53" s="226"/>
      <c r="D53" s="219">
        <v>2022</v>
      </c>
      <c r="E53" s="219"/>
      <c r="F53" s="56">
        <f>SUM(G53:H53)</f>
        <v>44315</v>
      </c>
      <c r="G53" s="56">
        <f>SUM(K53,'6.3  (2)'!G53,'6.3  (2)'!K52)</f>
        <v>22777</v>
      </c>
      <c r="H53" s="56">
        <f>SUM(L53,'6.3  (2)'!H53,'6.3  (2)'!L52)</f>
        <v>21538</v>
      </c>
      <c r="I53" s="452"/>
      <c r="J53" s="56">
        <f>SUM(K53:L53)</f>
        <v>24253</v>
      </c>
      <c r="K53" s="56">
        <v>12551</v>
      </c>
      <c r="L53" s="56">
        <v>11702</v>
      </c>
      <c r="M53" s="56"/>
      <c r="N53" s="223"/>
      <c r="O53" s="227"/>
      <c r="P53" s="56"/>
      <c r="Q53" s="56"/>
    </row>
    <row r="54" spans="2:17" s="207" customFormat="1" ht="8.1" customHeight="1">
      <c r="B54" s="220"/>
      <c r="C54" s="226"/>
      <c r="D54" s="219"/>
      <c r="E54" s="219"/>
      <c r="F54" s="451"/>
      <c r="G54" s="56"/>
      <c r="H54" s="56"/>
      <c r="I54" s="452"/>
      <c r="J54" s="56"/>
      <c r="K54" s="56"/>
      <c r="L54" s="56"/>
      <c r="M54" s="56"/>
      <c r="N54" s="223"/>
      <c r="O54" s="227"/>
      <c r="P54" s="56"/>
    </row>
    <row r="55" spans="2:17" s="207" customFormat="1" ht="15" customHeight="1">
      <c r="B55" s="220" t="s">
        <v>24</v>
      </c>
      <c r="C55" s="208"/>
      <c r="D55" s="219">
        <v>2020</v>
      </c>
      <c r="E55" s="219"/>
      <c r="F55" s="451">
        <f>SUM(G55:H55)</f>
        <v>891510</v>
      </c>
      <c r="G55" s="56">
        <f>SUM(K55,'6.3  (2)'!G55,'6.3  (2)'!K54)</f>
        <v>451872</v>
      </c>
      <c r="H55" s="56">
        <f>SUM(L55,'6.3  (2)'!H55,'6.3  (2)'!L54)</f>
        <v>439638</v>
      </c>
      <c r="I55" s="452"/>
      <c r="J55" s="56">
        <f>SUM(K55:L55)</f>
        <v>535486</v>
      </c>
      <c r="K55" s="56">
        <v>274429</v>
      </c>
      <c r="L55" s="56">
        <v>261057</v>
      </c>
      <c r="M55" s="56"/>
      <c r="N55" s="223"/>
      <c r="O55" s="224"/>
    </row>
    <row r="56" spans="2:17" s="207" customFormat="1" ht="15" customHeight="1">
      <c r="B56" s="220"/>
      <c r="C56" s="208"/>
      <c r="D56" s="219">
        <v>2021</v>
      </c>
      <c r="E56" s="219"/>
      <c r="F56" s="451">
        <f>SUM(G56:H56)</f>
        <v>916308</v>
      </c>
      <c r="G56" s="56">
        <f>SUM(K56,'6.3  (2)'!G56,'6.3  (2)'!K55)</f>
        <v>465056</v>
      </c>
      <c r="H56" s="56">
        <f>SUM(L56,'6.3  (2)'!H56,'6.3  (2)'!L55)</f>
        <v>451252</v>
      </c>
      <c r="I56" s="452"/>
      <c r="J56" s="56">
        <f>SUM(K56:L56)</f>
        <v>545086</v>
      </c>
      <c r="K56" s="56">
        <v>279424</v>
      </c>
      <c r="L56" s="56">
        <v>265662</v>
      </c>
      <c r="M56" s="56"/>
      <c r="N56" s="223"/>
      <c r="O56" s="224"/>
      <c r="P56" s="56"/>
      <c r="Q56" s="56"/>
    </row>
    <row r="57" spans="2:17" s="207" customFormat="1" ht="15" customHeight="1">
      <c r="B57" s="220"/>
      <c r="C57" s="208"/>
      <c r="D57" s="219">
        <v>2022</v>
      </c>
      <c r="E57" s="219"/>
      <c r="F57" s="56">
        <f>SUM(G57:H57)</f>
        <v>923587</v>
      </c>
      <c r="G57" s="56">
        <f>SUM(K57,'6.3  (2)'!G57,'6.3  (2)'!K56)</f>
        <v>469410</v>
      </c>
      <c r="H57" s="56">
        <f>SUM(L57,'6.3  (2)'!H57,'6.3  (2)'!L56)</f>
        <v>454177</v>
      </c>
      <c r="I57" s="452"/>
      <c r="J57" s="56">
        <f>SUM(K57:L57)</f>
        <v>548622</v>
      </c>
      <c r="K57" s="56">
        <v>281261</v>
      </c>
      <c r="L57" s="56">
        <v>267361</v>
      </c>
      <c r="M57" s="56"/>
      <c r="N57" s="223"/>
      <c r="O57" s="224"/>
      <c r="P57" s="56"/>
      <c r="Q57" s="56"/>
    </row>
    <row r="58" spans="2:17" s="207" customFormat="1" ht="8.1" customHeight="1">
      <c r="B58" s="220"/>
      <c r="C58" s="208"/>
      <c r="D58" s="219"/>
      <c r="E58" s="219"/>
      <c r="F58" s="451"/>
      <c r="G58" s="56"/>
      <c r="H58" s="56"/>
      <c r="I58" s="452"/>
      <c r="J58" s="56"/>
      <c r="K58" s="56"/>
      <c r="L58" s="56"/>
      <c r="M58" s="56"/>
      <c r="N58" s="223"/>
      <c r="O58" s="224"/>
      <c r="P58" s="56"/>
      <c r="Q58" s="56"/>
    </row>
    <row r="59" spans="2:17" s="207" customFormat="1" ht="15" customHeight="1">
      <c r="B59" s="220" t="s">
        <v>25</v>
      </c>
      <c r="C59" s="208"/>
      <c r="D59" s="219">
        <v>2020</v>
      </c>
      <c r="E59" s="219"/>
      <c r="F59" s="451">
        <f>SUM(G59:H59)</f>
        <v>222178</v>
      </c>
      <c r="G59" s="56">
        <f>SUM(K59,'6.3  (2)'!G59,'6.3  (2)'!K58)</f>
        <v>111881</v>
      </c>
      <c r="H59" s="56">
        <f>SUM(L59,'6.3  (2)'!H59,'6.3  (2)'!L58)</f>
        <v>110297</v>
      </c>
      <c r="I59" s="452"/>
      <c r="J59" s="56">
        <f>SUM(K59:L59)</f>
        <v>130208</v>
      </c>
      <c r="K59" s="56">
        <v>66654</v>
      </c>
      <c r="L59" s="56">
        <v>63554</v>
      </c>
      <c r="M59" s="56"/>
      <c r="N59" s="223"/>
      <c r="O59" s="224"/>
    </row>
    <row r="60" spans="2:17" s="207" customFormat="1" ht="15" customHeight="1">
      <c r="B60" s="220"/>
      <c r="C60" s="208"/>
      <c r="D60" s="219">
        <v>2021</v>
      </c>
      <c r="E60" s="219"/>
      <c r="F60" s="451">
        <f>SUM(G60:H60)</f>
        <v>231262</v>
      </c>
      <c r="G60" s="56">
        <f>SUM(K60,'6.3  (2)'!G60,'6.3  (2)'!K59)</f>
        <v>116353</v>
      </c>
      <c r="H60" s="56">
        <f>SUM(L60,'6.3  (2)'!H60,'6.3  (2)'!L59)</f>
        <v>114909</v>
      </c>
      <c r="I60" s="452"/>
      <c r="J60" s="56">
        <f>SUM(K60:L60)</f>
        <v>132839</v>
      </c>
      <c r="K60" s="56">
        <v>67917</v>
      </c>
      <c r="L60" s="56">
        <v>64922</v>
      </c>
      <c r="M60" s="56"/>
      <c r="N60" s="223"/>
      <c r="O60" s="224"/>
      <c r="P60" s="56"/>
      <c r="Q60" s="56"/>
    </row>
    <row r="61" spans="2:17" s="207" customFormat="1" ht="15" customHeight="1">
      <c r="B61" s="220"/>
      <c r="C61" s="208"/>
      <c r="D61" s="219">
        <v>2022</v>
      </c>
      <c r="E61" s="219"/>
      <c r="F61" s="56">
        <f>SUM(G61:H61)</f>
        <v>234860</v>
      </c>
      <c r="G61" s="56">
        <f>SUM(K61,'6.3  (2)'!G61,'6.3  (2)'!K60)</f>
        <v>118456</v>
      </c>
      <c r="H61" s="56">
        <f>SUM(L61,'6.3  (2)'!H61,'6.3  (2)'!L60)</f>
        <v>116404</v>
      </c>
      <c r="I61" s="452"/>
      <c r="J61" s="56">
        <f>SUM(K61:L61)</f>
        <v>134557</v>
      </c>
      <c r="K61" s="56">
        <v>69018</v>
      </c>
      <c r="L61" s="56">
        <v>65539</v>
      </c>
      <c r="M61" s="56"/>
      <c r="N61" s="223"/>
      <c r="O61" s="224"/>
      <c r="P61" s="56"/>
      <c r="Q61" s="56"/>
    </row>
    <row r="62" spans="2:17" s="207" customFormat="1" ht="8.1" customHeight="1">
      <c r="B62" s="220"/>
      <c r="C62" s="208"/>
      <c r="D62" s="219"/>
      <c r="E62" s="219"/>
      <c r="F62" s="451"/>
      <c r="G62" s="56"/>
      <c r="H62" s="56"/>
      <c r="I62" s="452"/>
      <c r="J62" s="56"/>
      <c r="K62" s="56"/>
      <c r="L62" s="56"/>
      <c r="M62" s="56"/>
      <c r="N62" s="223"/>
      <c r="O62" s="224"/>
      <c r="P62" s="56"/>
      <c r="Q62" s="56"/>
    </row>
    <row r="63" spans="2:17" s="207" customFormat="1" ht="15" customHeight="1">
      <c r="B63" s="220" t="s">
        <v>26</v>
      </c>
      <c r="C63" s="208"/>
      <c r="D63" s="219">
        <v>2020</v>
      </c>
      <c r="E63" s="219"/>
      <c r="F63" s="451">
        <f>SUM(G63:H63)</f>
        <v>480128</v>
      </c>
      <c r="G63" s="56">
        <f>SUM(K63,'6.3  (2)'!G63,'6.3  (2)'!K62)</f>
        <v>245089</v>
      </c>
      <c r="H63" s="56">
        <f>SUM(L63,'6.3  (2)'!H63,'6.3  (2)'!L62)</f>
        <v>235039</v>
      </c>
      <c r="I63" s="452"/>
      <c r="J63" s="56">
        <f>SUM(K63:L63)</f>
        <v>289528</v>
      </c>
      <c r="K63" s="56">
        <v>149491</v>
      </c>
      <c r="L63" s="56">
        <v>140037</v>
      </c>
      <c r="M63" s="56"/>
      <c r="N63" s="223"/>
      <c r="O63" s="224"/>
    </row>
    <row r="64" spans="2:17" s="207" customFormat="1" ht="15" customHeight="1">
      <c r="B64" s="220"/>
      <c r="C64" s="208"/>
      <c r="D64" s="219">
        <v>2021</v>
      </c>
      <c r="E64" s="219"/>
      <c r="F64" s="451">
        <f>SUM(G64:H64)</f>
        <v>501129</v>
      </c>
      <c r="G64" s="56">
        <f>SUM(K64,'6.3  (2)'!G64,'6.3  (2)'!K63)</f>
        <v>255526</v>
      </c>
      <c r="H64" s="56">
        <f>SUM(L64,'6.3  (2)'!H64,'6.3  (2)'!L63)</f>
        <v>245603</v>
      </c>
      <c r="I64" s="452"/>
      <c r="J64" s="56">
        <f>SUM(K64:L64)</f>
        <v>292188</v>
      </c>
      <c r="K64" s="56">
        <v>150804</v>
      </c>
      <c r="L64" s="56">
        <v>141384</v>
      </c>
      <c r="M64" s="56"/>
      <c r="N64" s="223"/>
      <c r="O64" s="224"/>
      <c r="P64" s="56"/>
      <c r="Q64" s="56"/>
    </row>
    <row r="65" spans="2:17" s="207" customFormat="1" ht="15" customHeight="1">
      <c r="B65" s="220"/>
      <c r="C65" s="208"/>
      <c r="D65" s="219">
        <v>2022</v>
      </c>
      <c r="E65" s="219"/>
      <c r="F65" s="56">
        <f>SUM(G65:H65)</f>
        <v>507490</v>
      </c>
      <c r="G65" s="56">
        <f>SUM(K65,'6.3  (2)'!G65,'6.3  (2)'!K64)</f>
        <v>259190</v>
      </c>
      <c r="H65" s="56">
        <f>SUM(L65,'6.3  (2)'!H65,'6.3  (2)'!L64)</f>
        <v>248300</v>
      </c>
      <c r="I65" s="452"/>
      <c r="J65" s="56">
        <f>SUM(K65:L65)</f>
        <v>292541</v>
      </c>
      <c r="K65" s="56">
        <v>151118</v>
      </c>
      <c r="L65" s="56">
        <v>141423</v>
      </c>
      <c r="M65" s="56"/>
      <c r="N65" s="223"/>
      <c r="O65" s="224"/>
      <c r="P65" s="56"/>
      <c r="Q65" s="56"/>
    </row>
    <row r="66" spans="2:17" s="207" customFormat="1" ht="8.1" customHeight="1">
      <c r="B66" s="220"/>
      <c r="C66" s="208"/>
      <c r="D66" s="219"/>
      <c r="E66" s="219"/>
      <c r="F66" s="451"/>
      <c r="G66" s="56"/>
      <c r="H66" s="56"/>
      <c r="I66" s="452"/>
      <c r="J66" s="56"/>
      <c r="K66" s="56"/>
      <c r="L66" s="56"/>
      <c r="M66" s="56"/>
      <c r="N66" s="223"/>
      <c r="O66" s="224"/>
      <c r="P66" s="56"/>
      <c r="Q66" s="56"/>
    </row>
    <row r="67" spans="2:17" s="207" customFormat="1" ht="15" customHeight="1">
      <c r="B67" s="220" t="s">
        <v>27</v>
      </c>
      <c r="C67" s="208"/>
      <c r="D67" s="219">
        <v>2020</v>
      </c>
      <c r="E67" s="219"/>
      <c r="F67" s="451">
        <f>SUM(G67:H67)</f>
        <v>426448</v>
      </c>
      <c r="G67" s="56">
        <f>SUM(K67,'6.3  (2)'!G67,'6.3  (2)'!K66)</f>
        <v>218148</v>
      </c>
      <c r="H67" s="56">
        <f>SUM(L67,'6.3  (2)'!H67,'6.3  (2)'!L66)</f>
        <v>208300</v>
      </c>
      <c r="I67" s="452"/>
      <c r="J67" s="56">
        <f>SUM(K67:L67)</f>
        <v>242258</v>
      </c>
      <c r="K67" s="56">
        <v>125314</v>
      </c>
      <c r="L67" s="56">
        <v>116944</v>
      </c>
      <c r="M67" s="56"/>
      <c r="N67" s="223"/>
      <c r="O67" s="224"/>
    </row>
    <row r="68" spans="2:17" s="207" customFormat="1" ht="15" customHeight="1">
      <c r="B68" s="220"/>
      <c r="C68" s="208"/>
      <c r="D68" s="219">
        <v>2021</v>
      </c>
      <c r="E68" s="219"/>
      <c r="F68" s="451">
        <f>SUM(G68:H68)</f>
        <v>435117</v>
      </c>
      <c r="G68" s="56">
        <f>SUM(K68,'6.3  (2)'!G68,'6.3  (2)'!K67)</f>
        <v>222149</v>
      </c>
      <c r="H68" s="56">
        <f>SUM(L68,'6.3  (2)'!H68,'6.3  (2)'!L67)</f>
        <v>212968</v>
      </c>
      <c r="I68" s="452"/>
      <c r="J68" s="56">
        <f>SUM(K68:L68)</f>
        <v>239373</v>
      </c>
      <c r="K68" s="56">
        <v>123695</v>
      </c>
      <c r="L68" s="56">
        <v>115678</v>
      </c>
      <c r="M68" s="56"/>
      <c r="N68" s="223"/>
      <c r="O68" s="224"/>
      <c r="P68" s="56"/>
      <c r="Q68" s="56"/>
    </row>
    <row r="69" spans="2:17" s="207" customFormat="1" ht="15" customHeight="1">
      <c r="B69" s="220"/>
      <c r="C69" s="208"/>
      <c r="D69" s="219">
        <v>2022</v>
      </c>
      <c r="E69" s="219"/>
      <c r="F69" s="56">
        <f>SUM(G69:H69)</f>
        <v>432770</v>
      </c>
      <c r="G69" s="56">
        <f>SUM(K69,'6.3  (2)'!G69,'6.3  (2)'!K68)</f>
        <v>221481</v>
      </c>
      <c r="H69" s="56">
        <f>SUM(L69,'6.3  (2)'!H69,'6.3  (2)'!L68)</f>
        <v>211289</v>
      </c>
      <c r="I69" s="452"/>
      <c r="J69" s="56">
        <f>SUM(K69:L69)</f>
        <v>235319</v>
      </c>
      <c r="K69" s="56">
        <v>121663</v>
      </c>
      <c r="L69" s="56">
        <v>113656</v>
      </c>
      <c r="M69" s="56"/>
      <c r="N69" s="223"/>
      <c r="O69" s="224"/>
      <c r="P69" s="56"/>
      <c r="Q69" s="56"/>
    </row>
    <row r="70" spans="2:17" s="207" customFormat="1" ht="8.1" customHeight="1">
      <c r="B70" s="220"/>
      <c r="C70" s="208"/>
      <c r="D70" s="219"/>
      <c r="E70" s="219"/>
      <c r="F70" s="451"/>
      <c r="G70" s="56"/>
      <c r="H70" s="56"/>
      <c r="I70" s="452"/>
      <c r="J70" s="56"/>
      <c r="K70" s="56"/>
      <c r="L70" s="56"/>
      <c r="M70" s="56"/>
      <c r="O70" s="224"/>
      <c r="P70" s="56"/>
      <c r="Q70" s="56"/>
    </row>
    <row r="71" spans="2:17" s="207" customFormat="1" ht="15" customHeight="1">
      <c r="B71" s="220" t="s">
        <v>28</v>
      </c>
      <c r="C71" s="226"/>
      <c r="D71" s="219">
        <v>2020</v>
      </c>
      <c r="E71" s="219"/>
      <c r="F71" s="451">
        <f>SUM(G71:H71)</f>
        <v>216405</v>
      </c>
      <c r="G71" s="56">
        <f>SUM(K71,'6.3  (2)'!G71,'6.3  (2)'!K70)</f>
        <v>109651</v>
      </c>
      <c r="H71" s="56">
        <f>SUM(L71,'6.3  (2)'!H71,'6.3  (2)'!L70)</f>
        <v>106754</v>
      </c>
      <c r="I71" s="452"/>
      <c r="J71" s="56">
        <f>SUM(K71:L71)</f>
        <v>131465</v>
      </c>
      <c r="K71" s="56">
        <v>66743</v>
      </c>
      <c r="L71" s="56">
        <v>64722</v>
      </c>
      <c r="M71" s="56"/>
      <c r="N71" s="223"/>
      <c r="O71" s="227"/>
    </row>
    <row r="72" spans="2:17" s="207" customFormat="1" ht="15" customHeight="1">
      <c r="B72" s="220"/>
      <c r="C72" s="226"/>
      <c r="D72" s="219">
        <v>2021</v>
      </c>
      <c r="E72" s="219"/>
      <c r="F72" s="451">
        <f>SUM(G72:H72)</f>
        <v>221121</v>
      </c>
      <c r="G72" s="56">
        <f>SUM(K72,'6.3  (2)'!G72,'6.3  (2)'!K71)</f>
        <v>112077</v>
      </c>
      <c r="H72" s="56">
        <f>SUM(L72,'6.3  (2)'!H72,'6.3  (2)'!L71)</f>
        <v>109044</v>
      </c>
      <c r="I72" s="452"/>
      <c r="J72" s="56">
        <f>SUM(K72:L72)</f>
        <v>133248</v>
      </c>
      <c r="K72" s="56">
        <v>67672</v>
      </c>
      <c r="L72" s="56">
        <v>65576</v>
      </c>
      <c r="M72" s="56"/>
      <c r="N72" s="223"/>
      <c r="O72" s="227"/>
    </row>
    <row r="73" spans="2:17" s="207" customFormat="1" ht="15" customHeight="1">
      <c r="B73" s="220"/>
      <c r="C73" s="226"/>
      <c r="D73" s="219">
        <v>2022</v>
      </c>
      <c r="E73" s="219"/>
      <c r="F73" s="56">
        <f>SUM(G73:H73)</f>
        <v>221326</v>
      </c>
      <c r="G73" s="56">
        <f>SUM(K73,'6.3  (2)'!G73,'6.3  (2)'!K72)</f>
        <v>112081</v>
      </c>
      <c r="H73" s="56">
        <f>SUM(L73,'6.3  (2)'!H73,'6.3  (2)'!L72)</f>
        <v>109245</v>
      </c>
      <c r="I73" s="452"/>
      <c r="J73" s="56">
        <f>SUM(K73:L73)</f>
        <v>133531</v>
      </c>
      <c r="K73" s="56">
        <v>67883</v>
      </c>
      <c r="L73" s="56">
        <v>65648</v>
      </c>
      <c r="M73" s="56"/>
      <c r="N73" s="223"/>
      <c r="O73" s="227"/>
    </row>
    <row r="74" spans="2:17" s="207" customFormat="1" ht="8.1" customHeight="1">
      <c r="B74" s="220"/>
      <c r="C74" s="226"/>
      <c r="D74" s="219"/>
      <c r="E74" s="219"/>
      <c r="F74" s="451"/>
      <c r="G74" s="56"/>
      <c r="H74" s="56"/>
      <c r="I74" s="452"/>
      <c r="J74" s="56"/>
      <c r="K74" s="56"/>
      <c r="L74" s="56"/>
      <c r="M74" s="56"/>
      <c r="N74" s="223"/>
      <c r="O74" s="227"/>
    </row>
    <row r="75" spans="2:17" s="207" customFormat="1" ht="15" customHeight="1">
      <c r="B75" s="220" t="s">
        <v>29</v>
      </c>
      <c r="C75" s="226"/>
      <c r="D75" s="219">
        <v>2020</v>
      </c>
      <c r="E75" s="219"/>
      <c r="F75" s="451">
        <f>SUM(G75:H75)</f>
        <v>15676</v>
      </c>
      <c r="G75" s="56">
        <f>SUM(K75,'6.3  (2)'!G75,'6.3  (2)'!K74)</f>
        <v>8081</v>
      </c>
      <c r="H75" s="56">
        <f>SUM(L75,'6.3  (2)'!H75,'6.3  (2)'!L74)</f>
        <v>7595</v>
      </c>
      <c r="I75" s="452"/>
      <c r="J75" s="56">
        <f>SUM(K75:L75)</f>
        <v>9703</v>
      </c>
      <c r="K75" s="56">
        <v>4989</v>
      </c>
      <c r="L75" s="56">
        <v>4714</v>
      </c>
      <c r="M75" s="56"/>
      <c r="N75" s="223"/>
      <c r="O75" s="227"/>
    </row>
    <row r="76" spans="2:17" s="207" customFormat="1" ht="15" customHeight="1">
      <c r="B76" s="220"/>
      <c r="C76" s="226"/>
      <c r="D76" s="219">
        <v>2021</v>
      </c>
      <c r="E76" s="219"/>
      <c r="F76" s="451">
        <f>SUM(G76:H76)</f>
        <v>16484</v>
      </c>
      <c r="G76" s="56">
        <f>SUM(K76,'6.3  (2)'!G76,'6.3  (2)'!K75)</f>
        <v>8527</v>
      </c>
      <c r="H76" s="56">
        <f>SUM(L76,'6.3  (2)'!H76,'6.3  (2)'!L75)</f>
        <v>7957</v>
      </c>
      <c r="I76" s="452"/>
      <c r="J76" s="56">
        <f>SUM(K76:L76)</f>
        <v>9864</v>
      </c>
      <c r="K76" s="56">
        <v>5100</v>
      </c>
      <c r="L76" s="56">
        <v>4764</v>
      </c>
      <c r="M76" s="56"/>
      <c r="N76" s="223"/>
      <c r="O76" s="227"/>
    </row>
    <row r="77" spans="2:17" s="207" customFormat="1" ht="15" customHeight="1">
      <c r="B77" s="220"/>
      <c r="C77" s="226"/>
      <c r="D77" s="219">
        <v>2022</v>
      </c>
      <c r="E77" s="219"/>
      <c r="F77" s="56">
        <f>SUM(G77:H77)</f>
        <v>16978</v>
      </c>
      <c r="G77" s="56">
        <f>SUM(K77,'6.3  (2)'!G77,'6.3  (2)'!K76)</f>
        <v>8698</v>
      </c>
      <c r="H77" s="56">
        <f>SUM(L77,'6.3  (2)'!H77,'6.3  (2)'!L76)</f>
        <v>8280</v>
      </c>
      <c r="I77" s="452"/>
      <c r="J77" s="56">
        <f>SUM(K77:L77)</f>
        <v>9925</v>
      </c>
      <c r="K77" s="56">
        <v>5152</v>
      </c>
      <c r="L77" s="56">
        <v>4773</v>
      </c>
      <c r="M77" s="56"/>
      <c r="N77" s="223"/>
      <c r="O77" s="227"/>
    </row>
    <row r="78" spans="2:17" s="207" customFormat="1" ht="8.1" customHeight="1">
      <c r="B78" s="220"/>
      <c r="C78" s="226"/>
      <c r="D78" s="219"/>
      <c r="E78" s="219"/>
      <c r="F78" s="451"/>
      <c r="G78" s="56"/>
      <c r="H78" s="56"/>
      <c r="I78" s="452"/>
      <c r="J78" s="56"/>
      <c r="K78" s="56"/>
      <c r="L78" s="56"/>
      <c r="M78" s="56"/>
      <c r="N78" s="223"/>
      <c r="O78" s="227"/>
    </row>
    <row r="79" spans="2:17" s="207" customFormat="1" ht="15" customHeight="1">
      <c r="B79" s="220" t="s">
        <v>30</v>
      </c>
      <c r="C79" s="226"/>
      <c r="D79" s="219">
        <v>2020</v>
      </c>
      <c r="E79" s="219"/>
      <c r="F79" s="451">
        <f>SUM(G79:H79)</f>
        <v>29332</v>
      </c>
      <c r="G79" s="56">
        <f>SUM(K79,'6.3  (2)'!G79,'6.3  (2)'!K78)</f>
        <v>15213</v>
      </c>
      <c r="H79" s="56">
        <f>SUM(L79,'6.3  (2)'!H79,'6.3  (2)'!L78)</f>
        <v>14119</v>
      </c>
      <c r="I79" s="452"/>
      <c r="J79" s="56">
        <f>SUM(K79:L79)</f>
        <v>20123</v>
      </c>
      <c r="K79" s="56">
        <v>10217</v>
      </c>
      <c r="L79" s="56">
        <v>9906</v>
      </c>
      <c r="M79" s="56"/>
      <c r="N79" s="223"/>
      <c r="O79" s="227"/>
    </row>
    <row r="80" spans="2:17" s="207" customFormat="1" ht="15" customHeight="1">
      <c r="B80" s="220"/>
      <c r="C80" s="226"/>
      <c r="D80" s="219">
        <v>2021</v>
      </c>
      <c r="F80" s="451">
        <f>SUM(G80:H80)</f>
        <v>32085</v>
      </c>
      <c r="G80" s="56">
        <f>SUM(K80,'6.3  (2)'!G80,'6.3  (2)'!K79)</f>
        <v>16626</v>
      </c>
      <c r="H80" s="56">
        <f>SUM(L80,'6.3  (2)'!H80,'6.3  (2)'!L79)</f>
        <v>15459</v>
      </c>
      <c r="J80" s="56">
        <f>SUM(K80:L80)</f>
        <v>21590</v>
      </c>
      <c r="K80" s="56">
        <v>10984</v>
      </c>
      <c r="L80" s="56">
        <v>10606</v>
      </c>
      <c r="M80" s="56"/>
      <c r="N80" s="223"/>
      <c r="O80" s="227"/>
      <c r="P80" s="56"/>
      <c r="Q80" s="56"/>
    </row>
    <row r="81" spans="1:18" s="207" customFormat="1" ht="15" customHeight="1">
      <c r="B81" s="220"/>
      <c r="C81" s="226"/>
      <c r="D81" s="219">
        <v>2022</v>
      </c>
      <c r="F81" s="451">
        <f>SUM(G81:H81)</f>
        <v>34069</v>
      </c>
      <c r="G81" s="56">
        <f>SUM(K81,'6.3  (2)'!G81,'6.3  (2)'!K80)</f>
        <v>17707</v>
      </c>
      <c r="H81" s="56">
        <f>SUM(L81,'6.3  (2)'!H81,'6.3  (2)'!L80)</f>
        <v>16362</v>
      </c>
      <c r="J81" s="56">
        <f>SUM(K81:L81)</f>
        <v>22503</v>
      </c>
      <c r="K81" s="56">
        <v>11505</v>
      </c>
      <c r="L81" s="56">
        <v>10998</v>
      </c>
      <c r="M81" s="56"/>
      <c r="N81" s="223"/>
      <c r="O81" s="227"/>
      <c r="P81" s="56"/>
      <c r="Q81" s="56"/>
      <c r="R81" s="230"/>
    </row>
    <row r="82" spans="1:18" s="207" customFormat="1" ht="6.95" customHeight="1" thickBot="1">
      <c r="B82" s="232"/>
      <c r="C82" s="233"/>
      <c r="D82" s="234"/>
      <c r="E82" s="234"/>
      <c r="F82" s="235"/>
      <c r="G82" s="235"/>
      <c r="H82" s="235"/>
      <c r="I82" s="234"/>
      <c r="J82" s="235"/>
      <c r="K82" s="235"/>
      <c r="L82" s="235"/>
      <c r="M82" s="235"/>
      <c r="N82" s="223"/>
      <c r="O82" s="227"/>
      <c r="P82" s="237"/>
      <c r="Q82" s="237"/>
      <c r="R82" s="221"/>
    </row>
    <row r="83" spans="1:18" s="238" customFormat="1" ht="15.75" customHeight="1">
      <c r="A83" s="314"/>
      <c r="B83" s="239"/>
      <c r="D83" s="240"/>
      <c r="E83" s="315"/>
      <c r="F83" s="243"/>
      <c r="G83" s="243"/>
      <c r="I83" s="244"/>
      <c r="J83" s="244"/>
      <c r="M83" s="244" t="s">
        <v>32</v>
      </c>
    </row>
    <row r="84" spans="1:18" s="238" customFormat="1" ht="15.75" customHeight="1">
      <c r="D84" s="240"/>
      <c r="E84" s="315"/>
      <c r="F84" s="243"/>
      <c r="G84" s="243"/>
      <c r="I84" s="247"/>
      <c r="J84" s="247"/>
      <c r="M84" s="247" t="s">
        <v>33</v>
      </c>
    </row>
    <row r="85" spans="1:18" s="238" customFormat="1" ht="16.5" customHeight="1">
      <c r="B85" s="317" t="s">
        <v>1262</v>
      </c>
      <c r="D85" s="240"/>
      <c r="E85" s="315"/>
      <c r="F85" s="243"/>
      <c r="G85" s="243"/>
    </row>
    <row r="86" spans="1:18" s="248" customFormat="1" ht="15.75" customHeight="1">
      <c r="B86" s="249" t="s">
        <v>1272</v>
      </c>
      <c r="D86" s="250"/>
      <c r="F86" s="251"/>
      <c r="G86" s="318"/>
    </row>
    <row r="87" spans="1:18" s="321" customFormat="1" ht="15" customHeight="1">
      <c r="B87" s="252" t="s">
        <v>1273</v>
      </c>
      <c r="C87" s="319"/>
      <c r="D87" s="250"/>
      <c r="E87" s="320"/>
      <c r="F87" s="320"/>
      <c r="G87" s="320"/>
    </row>
    <row r="88" spans="1:18">
      <c r="B88" s="249" t="s">
        <v>34</v>
      </c>
      <c r="C88" s="261"/>
      <c r="D88" s="262"/>
      <c r="E88" s="258"/>
      <c r="F88" s="258"/>
      <c r="G88" s="258"/>
      <c r="H88" s="169"/>
      <c r="I88" s="169"/>
      <c r="J88" s="169"/>
      <c r="K88" s="169"/>
      <c r="L88" s="169"/>
      <c r="M88" s="169"/>
    </row>
    <row r="89" spans="1:18" ht="15" customHeight="1">
      <c r="B89" s="252" t="s">
        <v>1314</v>
      </c>
      <c r="E89" s="171"/>
      <c r="H89" s="169"/>
      <c r="I89" s="169"/>
      <c r="J89" s="169"/>
      <c r="K89" s="169"/>
      <c r="L89" s="169"/>
      <c r="M89" s="169"/>
    </row>
  </sheetData>
  <mergeCells count="6">
    <mergeCell ref="J9:L9"/>
    <mergeCell ref="J10:L10"/>
    <mergeCell ref="F7:H7"/>
    <mergeCell ref="J7:L7"/>
    <mergeCell ref="F8:H8"/>
    <mergeCell ref="J8:L8"/>
  </mergeCells>
  <printOptions horizontalCentered="1"/>
  <pageMargins left="0.55118110236220474" right="0.55118110236220474" top="0.39370078740157483" bottom="0.59055118110236227" header="0.39370078740157483" footer="0.39370078740157483"/>
  <pageSetup paperSize="9" scale="65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193E9-69EC-4D08-8C9D-59C101F508D7}">
  <sheetPr>
    <tabColor rgb="FF92D050"/>
  </sheetPr>
  <dimension ref="A1:J44"/>
  <sheetViews>
    <sheetView showGridLines="0" tabSelected="1" view="pageBreakPreview" zoomScale="90" zoomScaleNormal="100" zoomScaleSheetLayoutView="90" workbookViewId="0">
      <selection activeCell="O48" sqref="O48"/>
    </sheetView>
  </sheetViews>
  <sheetFormatPr defaultColWidth="8.42578125" defaultRowHeight="16.5"/>
  <cols>
    <col min="1" max="1" width="1.5703125" style="1287" customWidth="1"/>
    <col min="2" max="2" width="13" style="1287" customWidth="1"/>
    <col min="3" max="3" width="4.7109375" style="1287" customWidth="1"/>
    <col min="4" max="4" width="14.28515625" style="1288" customWidth="1"/>
    <col min="5" max="5" width="18.140625" style="1288" customWidth="1"/>
    <col min="6" max="7" width="18" style="1287" customWidth="1"/>
    <col min="8" max="8" width="22.140625" style="1287" customWidth="1"/>
    <col min="9" max="9" width="1.42578125" style="1287" customWidth="1"/>
    <col min="10" max="16384" width="8.42578125" style="1287"/>
  </cols>
  <sheetData>
    <row r="1" spans="1:9" ht="15" customHeight="1"/>
    <row r="2" spans="1:9">
      <c r="B2" s="1290" t="s">
        <v>1034</v>
      </c>
      <c r="C2" s="1291" t="s">
        <v>1255</v>
      </c>
      <c r="D2" s="1292"/>
      <c r="E2" s="1292"/>
      <c r="G2" s="1293"/>
      <c r="H2" s="1293"/>
    </row>
    <row r="3" spans="1:9">
      <c r="B3" s="1290"/>
      <c r="C3" s="1291" t="s">
        <v>1281</v>
      </c>
      <c r="D3" s="1292"/>
      <c r="E3" s="1292"/>
      <c r="G3" s="1293"/>
      <c r="H3" s="1293"/>
    </row>
    <row r="4" spans="1:9">
      <c r="B4" s="1294" t="s">
        <v>1035</v>
      </c>
      <c r="C4" s="1286" t="s">
        <v>1256</v>
      </c>
      <c r="D4" s="1295"/>
      <c r="E4" s="1295"/>
    </row>
    <row r="5" spans="1:9">
      <c r="C5" s="1378" t="s">
        <v>1300</v>
      </c>
      <c r="D5" s="1295"/>
      <c r="E5" s="1295"/>
    </row>
    <row r="6" spans="1:9" ht="9.9499999999999993" customHeight="1" thickBot="1"/>
    <row r="7" spans="1:9" ht="8.1" customHeight="1" thickTop="1">
      <c r="A7" s="1297"/>
      <c r="B7" s="1297"/>
      <c r="C7" s="1297"/>
      <c r="D7" s="1379"/>
      <c r="E7" s="1297"/>
      <c r="F7" s="1297"/>
      <c r="G7" s="1297"/>
      <c r="H7" s="1297"/>
      <c r="I7" s="1297"/>
    </row>
    <row r="8" spans="1:9" ht="16.5" customHeight="1">
      <c r="A8" s="1301"/>
      <c r="B8" s="1380" t="s">
        <v>1037</v>
      </c>
      <c r="C8" s="1319"/>
      <c r="D8" s="1381" t="s">
        <v>58</v>
      </c>
      <c r="E8" s="1383" t="s">
        <v>773</v>
      </c>
      <c r="F8" s="1383" t="s">
        <v>772</v>
      </c>
      <c r="G8" s="1383" t="s">
        <v>769</v>
      </c>
      <c r="H8" s="1383" t="s">
        <v>59</v>
      </c>
      <c r="I8" s="1301"/>
    </row>
    <row r="9" spans="1:9" ht="16.5" customHeight="1">
      <c r="A9" s="1301"/>
      <c r="B9" s="1384" t="s">
        <v>1036</v>
      </c>
      <c r="C9" s="1301"/>
      <c r="D9" s="1384" t="s">
        <v>60</v>
      </c>
      <c r="E9" s="1390" t="s">
        <v>774</v>
      </c>
      <c r="F9" s="1390"/>
      <c r="G9" s="1390" t="s">
        <v>771</v>
      </c>
      <c r="H9" s="1387" t="s">
        <v>2</v>
      </c>
      <c r="I9" s="1301"/>
    </row>
    <row r="10" spans="1:9">
      <c r="A10" s="1301"/>
      <c r="B10" s="1388"/>
      <c r="C10" s="1301"/>
      <c r="D10" s="1381" t="s">
        <v>1038</v>
      </c>
      <c r="E10" s="1287"/>
      <c r="F10" s="1390"/>
      <c r="G10" s="1387"/>
      <c r="H10" s="1390" t="s">
        <v>1254</v>
      </c>
      <c r="I10" s="1301"/>
    </row>
    <row r="11" spans="1:9">
      <c r="A11" s="1301"/>
      <c r="B11" s="1388"/>
      <c r="C11" s="1301"/>
      <c r="D11" s="1385"/>
      <c r="E11" s="1390"/>
      <c r="F11" s="1390"/>
      <c r="G11" s="1390"/>
      <c r="H11" s="1390" t="s">
        <v>51</v>
      </c>
      <c r="I11" s="1301"/>
    </row>
    <row r="12" spans="1:9" ht="8.1" customHeight="1">
      <c r="A12" s="1311"/>
      <c r="B12" s="1311"/>
      <c r="C12" s="1311"/>
      <c r="D12" s="1391"/>
      <c r="E12" s="1311"/>
      <c r="F12" s="1311"/>
      <c r="G12" s="1311"/>
      <c r="H12" s="1311"/>
      <c r="I12" s="1311"/>
    </row>
    <row r="13" spans="1:9" ht="8.1" customHeight="1">
      <c r="A13" s="1301"/>
      <c r="B13" s="1301"/>
      <c r="C13" s="1301"/>
      <c r="D13" s="1385"/>
      <c r="E13" s="1301"/>
      <c r="F13" s="1301"/>
      <c r="G13" s="1301"/>
      <c r="H13" s="1301"/>
      <c r="I13" s="1301"/>
    </row>
    <row r="14" spans="1:9" ht="15" customHeight="1">
      <c r="A14" s="1301"/>
      <c r="B14" s="1799" t="s">
        <v>4</v>
      </c>
      <c r="D14" s="1288">
        <v>2021</v>
      </c>
      <c r="E14" s="1403">
        <f t="shared" ref="E14:H15" si="0">SUM(E17,E20,E23,E26,E29,E32,E35,E38)</f>
        <v>29932</v>
      </c>
      <c r="F14" s="1403">
        <f t="shared" si="0"/>
        <v>9537</v>
      </c>
      <c r="G14" s="1403">
        <f t="shared" si="0"/>
        <v>10503</v>
      </c>
      <c r="H14" s="1403">
        <f t="shared" si="0"/>
        <v>2160</v>
      </c>
    </row>
    <row r="15" spans="1:9" ht="15" customHeight="1">
      <c r="A15" s="1301"/>
      <c r="B15" s="1800" t="s">
        <v>9</v>
      </c>
      <c r="D15" s="1288">
        <v>2022</v>
      </c>
      <c r="E15" s="1403">
        <f t="shared" si="0"/>
        <v>23237</v>
      </c>
      <c r="F15" s="1403">
        <f t="shared" si="0"/>
        <v>13405</v>
      </c>
      <c r="G15" s="1403">
        <f t="shared" si="0"/>
        <v>12178</v>
      </c>
      <c r="H15" s="1403">
        <f t="shared" si="0"/>
        <v>2037</v>
      </c>
    </row>
    <row r="16" spans="1:9" ht="15" customHeight="1">
      <c r="A16" s="1301"/>
      <c r="B16" s="1402"/>
      <c r="E16" s="1403"/>
      <c r="F16" s="1403"/>
      <c r="G16" s="1403"/>
      <c r="H16" s="1403"/>
    </row>
    <row r="17" spans="1:8" ht="15" customHeight="1">
      <c r="A17" s="1301"/>
      <c r="B17" s="1402" t="s">
        <v>1042</v>
      </c>
      <c r="D17" s="1288">
        <v>2021</v>
      </c>
      <c r="E17" s="1801">
        <v>15</v>
      </c>
      <c r="F17" s="1801" t="s">
        <v>31</v>
      </c>
      <c r="G17" s="1801" t="s">
        <v>31</v>
      </c>
      <c r="H17" s="1801" t="s">
        <v>31</v>
      </c>
    </row>
    <row r="18" spans="1:8" ht="15" customHeight="1">
      <c r="A18" s="1301"/>
      <c r="B18" s="1402"/>
      <c r="D18" s="1288">
        <v>2022</v>
      </c>
      <c r="E18" s="1801" t="s">
        <v>31</v>
      </c>
      <c r="F18" s="1801" t="s">
        <v>31</v>
      </c>
      <c r="G18" s="1801" t="s">
        <v>31</v>
      </c>
      <c r="H18" s="1801" t="s">
        <v>31</v>
      </c>
    </row>
    <row r="19" spans="1:8" ht="15" customHeight="1">
      <c r="A19" s="1301"/>
      <c r="B19" s="1402"/>
      <c r="E19" s="1801"/>
      <c r="F19" s="1801"/>
      <c r="G19" s="1801"/>
      <c r="H19" s="1801"/>
    </row>
    <row r="20" spans="1:8" ht="15" customHeight="1">
      <c r="A20" s="1301"/>
      <c r="B20" s="1402">
        <v>5</v>
      </c>
      <c r="D20" s="1288">
        <v>2021</v>
      </c>
      <c r="E20" s="1801">
        <v>946</v>
      </c>
      <c r="F20" s="1801">
        <v>112</v>
      </c>
      <c r="G20" s="1801">
        <v>213</v>
      </c>
      <c r="H20" s="1801">
        <v>2</v>
      </c>
    </row>
    <row r="21" spans="1:8" ht="15" customHeight="1">
      <c r="A21" s="1301"/>
      <c r="B21" s="1402"/>
      <c r="D21" s="1288">
        <v>2022</v>
      </c>
      <c r="E21" s="1801">
        <v>390</v>
      </c>
      <c r="F21" s="1801">
        <v>44</v>
      </c>
      <c r="G21" s="1801">
        <v>86</v>
      </c>
      <c r="H21" s="1801" t="s">
        <v>31</v>
      </c>
    </row>
    <row r="22" spans="1:8" ht="15" customHeight="1">
      <c r="A22" s="1301"/>
      <c r="B22" s="1402"/>
      <c r="E22" s="1801"/>
      <c r="F22" s="1801"/>
      <c r="G22" s="1801"/>
      <c r="H22" s="1801"/>
    </row>
    <row r="23" spans="1:8" ht="15" customHeight="1">
      <c r="A23" s="1301"/>
      <c r="B23" s="1402">
        <v>4.5</v>
      </c>
      <c r="D23" s="1288">
        <v>2021</v>
      </c>
      <c r="E23" s="1801">
        <v>6360</v>
      </c>
      <c r="F23" s="1801">
        <v>1301</v>
      </c>
      <c r="G23" s="1801">
        <v>1926</v>
      </c>
      <c r="H23" s="1801">
        <v>43</v>
      </c>
    </row>
    <row r="24" spans="1:8" ht="15" customHeight="1">
      <c r="A24" s="1301"/>
      <c r="B24" s="1402"/>
      <c r="D24" s="1288">
        <v>2022</v>
      </c>
      <c r="E24" s="1801">
        <v>3724</v>
      </c>
      <c r="F24" s="1801">
        <v>1047</v>
      </c>
      <c r="G24" s="1801">
        <v>1146</v>
      </c>
      <c r="H24" s="1801">
        <v>8</v>
      </c>
    </row>
    <row r="25" spans="1:8" ht="15" customHeight="1">
      <c r="A25" s="1301"/>
      <c r="B25" s="1402"/>
      <c r="E25" s="1801"/>
      <c r="F25" s="1801"/>
      <c r="G25" s="1801"/>
      <c r="H25" s="1801"/>
    </row>
    <row r="26" spans="1:8" ht="15" customHeight="1">
      <c r="A26" s="1301"/>
      <c r="B26" s="1402">
        <v>4</v>
      </c>
      <c r="D26" s="1288">
        <v>2021</v>
      </c>
      <c r="E26" s="1801">
        <v>16364</v>
      </c>
      <c r="F26" s="1801">
        <v>4375</v>
      </c>
      <c r="G26" s="1801">
        <v>4980</v>
      </c>
      <c r="H26" s="1801">
        <v>351</v>
      </c>
    </row>
    <row r="27" spans="1:8" ht="15" customHeight="1">
      <c r="A27" s="1301"/>
      <c r="B27" s="1402"/>
      <c r="D27" s="1288">
        <v>2022</v>
      </c>
      <c r="E27" s="1801">
        <v>13218</v>
      </c>
      <c r="F27" s="1801">
        <v>5908</v>
      </c>
      <c r="G27" s="1801">
        <v>5451</v>
      </c>
      <c r="H27" s="1801">
        <v>299</v>
      </c>
    </row>
    <row r="28" spans="1:8" ht="15" customHeight="1">
      <c r="A28" s="1301"/>
      <c r="B28" s="1402"/>
      <c r="E28" s="1801"/>
      <c r="F28" s="1801"/>
      <c r="G28" s="1801"/>
      <c r="H28" s="1801"/>
    </row>
    <row r="29" spans="1:8" ht="15" customHeight="1">
      <c r="A29" s="1301"/>
      <c r="B29" s="1402">
        <v>3.5</v>
      </c>
      <c r="D29" s="1288">
        <v>2021</v>
      </c>
      <c r="E29" s="1801">
        <v>5814</v>
      </c>
      <c r="F29" s="1801">
        <v>2988</v>
      </c>
      <c r="G29" s="1801">
        <v>2707</v>
      </c>
      <c r="H29" s="1801">
        <v>782</v>
      </c>
    </row>
    <row r="30" spans="1:8" ht="15" customHeight="1">
      <c r="A30" s="1301"/>
      <c r="B30" s="1402"/>
      <c r="D30" s="1288">
        <v>2022</v>
      </c>
      <c r="E30" s="1801">
        <v>5652</v>
      </c>
      <c r="F30" s="1801">
        <v>5102</v>
      </c>
      <c r="G30" s="1801">
        <v>4428</v>
      </c>
      <c r="H30" s="1801">
        <v>864</v>
      </c>
    </row>
    <row r="31" spans="1:8" ht="15" customHeight="1">
      <c r="A31" s="1301"/>
      <c r="B31" s="1402"/>
      <c r="E31" s="1801"/>
      <c r="F31" s="1801"/>
      <c r="G31" s="1801"/>
      <c r="H31" s="1801"/>
    </row>
    <row r="32" spans="1:8" ht="15" customHeight="1">
      <c r="A32" s="1301"/>
      <c r="B32" s="1402">
        <v>3</v>
      </c>
      <c r="D32" s="1288">
        <v>2021</v>
      </c>
      <c r="E32" s="1801">
        <v>428</v>
      </c>
      <c r="F32" s="1801">
        <v>677</v>
      </c>
      <c r="G32" s="1801">
        <v>581</v>
      </c>
      <c r="H32" s="1801">
        <v>638</v>
      </c>
    </row>
    <row r="33" spans="1:10" ht="15" customHeight="1">
      <c r="A33" s="1301"/>
      <c r="B33" s="1402"/>
      <c r="D33" s="1288">
        <v>2022</v>
      </c>
      <c r="E33" s="1801">
        <v>252</v>
      </c>
      <c r="F33" s="1801">
        <v>1139</v>
      </c>
      <c r="G33" s="1801">
        <v>939</v>
      </c>
      <c r="H33" s="1801">
        <v>605</v>
      </c>
    </row>
    <row r="34" spans="1:10" ht="15" customHeight="1">
      <c r="A34" s="1301"/>
      <c r="B34" s="1402"/>
      <c r="E34" s="1801"/>
      <c r="F34" s="1801"/>
      <c r="G34" s="1801"/>
      <c r="H34" s="1801"/>
    </row>
    <row r="35" spans="1:10" ht="15" customHeight="1">
      <c r="A35" s="1301"/>
      <c r="B35" s="1402">
        <v>2.5</v>
      </c>
      <c r="D35" s="1288">
        <v>2021</v>
      </c>
      <c r="E35" s="1801">
        <v>5</v>
      </c>
      <c r="F35" s="1801">
        <v>80</v>
      </c>
      <c r="G35" s="1801">
        <v>91</v>
      </c>
      <c r="H35" s="1801">
        <v>301</v>
      </c>
    </row>
    <row r="36" spans="1:10" ht="15" customHeight="1">
      <c r="A36" s="1301"/>
      <c r="B36" s="1402"/>
      <c r="D36" s="1288">
        <v>2022</v>
      </c>
      <c r="E36" s="1801">
        <v>1</v>
      </c>
      <c r="F36" s="1801">
        <v>153</v>
      </c>
      <c r="G36" s="1801">
        <v>124</v>
      </c>
      <c r="H36" s="1801">
        <v>234</v>
      </c>
    </row>
    <row r="37" spans="1:10" ht="15" customHeight="1">
      <c r="A37" s="1301"/>
      <c r="B37" s="1402"/>
      <c r="E37" s="1801"/>
      <c r="F37" s="1801"/>
      <c r="G37" s="1801"/>
      <c r="H37" s="1801"/>
    </row>
    <row r="38" spans="1:10" ht="15" customHeight="1">
      <c r="A38" s="1301"/>
      <c r="B38" s="1402">
        <v>2</v>
      </c>
      <c r="D38" s="1288">
        <v>2021</v>
      </c>
      <c r="E38" s="1801" t="s">
        <v>31</v>
      </c>
      <c r="F38" s="1801">
        <v>4</v>
      </c>
      <c r="G38" s="1801">
        <v>5</v>
      </c>
      <c r="H38" s="1801">
        <v>43</v>
      </c>
    </row>
    <row r="39" spans="1:10" ht="15" customHeight="1">
      <c r="A39" s="1301"/>
      <c r="B39" s="1402"/>
      <c r="D39" s="1288">
        <v>2022</v>
      </c>
      <c r="E39" s="1801" t="s">
        <v>31</v>
      </c>
      <c r="F39" s="1801">
        <v>12</v>
      </c>
      <c r="G39" s="1801">
        <v>4</v>
      </c>
      <c r="H39" s="1801">
        <v>27</v>
      </c>
    </row>
    <row r="40" spans="1:10" ht="17.25" thickBot="1">
      <c r="A40" s="1304"/>
      <c r="B40" s="1341"/>
      <c r="C40" s="1342"/>
      <c r="D40" s="1342"/>
      <c r="E40" s="1341"/>
      <c r="F40" s="1341"/>
      <c r="G40" s="1341"/>
      <c r="H40" s="1341"/>
      <c r="I40" s="1286" t="s">
        <v>57</v>
      </c>
      <c r="J40" s="1286"/>
    </row>
    <row r="41" spans="1:10" s="1375" customFormat="1" ht="15" customHeight="1">
      <c r="B41" s="1376"/>
      <c r="D41" s="1400"/>
      <c r="E41" s="1400"/>
      <c r="I41" s="1348" t="s">
        <v>328</v>
      </c>
    </row>
    <row r="42" spans="1:10" s="1375" customFormat="1" ht="13.5" customHeight="1">
      <c r="D42" s="1400"/>
      <c r="E42" s="1400"/>
      <c r="I42" s="1349" t="s">
        <v>329</v>
      </c>
    </row>
    <row r="43" spans="1:10" ht="3.75" customHeight="1">
      <c r="B43" s="1350"/>
    </row>
    <row r="44" spans="1:10">
      <c r="B44" s="1301"/>
    </row>
  </sheetData>
  <printOptions horizontalCentered="1"/>
  <pageMargins left="0.35433070866141736" right="0.31496062992125984" top="0.74803149606299213" bottom="0.51181102362204722" header="0.11811023622047245" footer="0.39370078740157483"/>
  <pageSetup paperSize="9" scale="85" orientation="portrait" r:id="rId1"/>
  <headerFooter scaleWithDoc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0">
    <tabColor rgb="FF92D050"/>
    <pageSetUpPr fitToPage="1"/>
  </sheetPr>
  <dimension ref="A1:N79"/>
  <sheetViews>
    <sheetView showGridLines="0" tabSelected="1" view="pageBreakPreview" zoomScaleNormal="100" zoomScaleSheetLayoutView="100" workbookViewId="0">
      <selection activeCell="O48" sqref="O48"/>
    </sheetView>
  </sheetViews>
  <sheetFormatPr defaultColWidth="9.140625" defaultRowHeight="16.5"/>
  <cols>
    <col min="1" max="1" width="1.140625" style="64" customWidth="1"/>
    <col min="2" max="2" width="12" style="64" customWidth="1"/>
    <col min="3" max="3" width="10" style="64" customWidth="1"/>
    <col min="4" max="4" width="11.5703125" style="999" customWidth="1"/>
    <col min="5" max="5" width="14.5703125" style="64" customWidth="1"/>
    <col min="6" max="6" width="1.42578125" style="64" customWidth="1"/>
    <col min="7" max="7" width="8.5703125" style="64" customWidth="1"/>
    <col min="8" max="8" width="7.7109375" style="1000" customWidth="1"/>
    <col min="9" max="9" width="13.7109375" style="64" customWidth="1"/>
    <col min="10" max="10" width="1.42578125" style="64" customWidth="1"/>
    <col min="11" max="11" width="8.5703125" style="64" customWidth="1"/>
    <col min="12" max="12" width="9.5703125" style="64" customWidth="1"/>
    <col min="13" max="13" width="13.7109375" style="64" customWidth="1"/>
    <col min="14" max="14" width="1.140625" style="64" customWidth="1"/>
    <col min="15" max="16384" width="9.140625" style="64"/>
  </cols>
  <sheetData>
    <row r="1" spans="1:14" ht="15" customHeight="1"/>
    <row r="2" spans="1:14">
      <c r="B2" s="1001" t="s">
        <v>936</v>
      </c>
      <c r="C2" s="1035" t="s">
        <v>1234</v>
      </c>
      <c r="D2" s="1003"/>
    </row>
    <row r="3" spans="1:14" ht="15" customHeight="1">
      <c r="B3" s="1004" t="s">
        <v>937</v>
      </c>
      <c r="C3" s="1036" t="s">
        <v>1235</v>
      </c>
      <c r="D3" s="1006"/>
    </row>
    <row r="4" spans="1:14" ht="15" customHeight="1"/>
    <row r="5" spans="1:14" ht="10.5" customHeight="1">
      <c r="A5" s="1007"/>
      <c r="B5" s="1007"/>
      <c r="C5" s="1008" t="s">
        <v>57</v>
      </c>
      <c r="D5" s="1009"/>
      <c r="E5" s="1007"/>
      <c r="F5" s="1007"/>
      <c r="G5" s="1008" t="s">
        <v>57</v>
      </c>
      <c r="H5" s="1010"/>
      <c r="I5" s="1007"/>
      <c r="J5" s="1007"/>
      <c r="K5" s="1007"/>
      <c r="L5" s="1007"/>
      <c r="M5" s="1007"/>
      <c r="N5" s="1007"/>
    </row>
    <row r="6" spans="1:14">
      <c r="A6" s="66"/>
      <c r="B6" s="67" t="s">
        <v>371</v>
      </c>
      <c r="C6" s="67"/>
      <c r="D6" s="1011" t="s">
        <v>3</v>
      </c>
      <c r="E6" s="1012" t="s">
        <v>344</v>
      </c>
      <c r="F6" s="1012"/>
      <c r="G6" s="1884" t="s">
        <v>372</v>
      </c>
      <c r="H6" s="1884"/>
      <c r="I6" s="1884"/>
      <c r="J6" s="68"/>
      <c r="K6" s="1884" t="s">
        <v>373</v>
      </c>
      <c r="L6" s="1884"/>
      <c r="M6" s="1884"/>
      <c r="N6" s="66"/>
    </row>
    <row r="7" spans="1:14">
      <c r="A7" s="66"/>
      <c r="B7" s="74" t="s">
        <v>374</v>
      </c>
      <c r="C7" s="68"/>
      <c r="D7" s="1013" t="s">
        <v>8</v>
      </c>
      <c r="E7" s="1012" t="s">
        <v>375</v>
      </c>
      <c r="F7" s="1014"/>
      <c r="G7" s="1885" t="s">
        <v>376</v>
      </c>
      <c r="H7" s="1885"/>
      <c r="I7" s="1885"/>
      <c r="J7" s="68"/>
      <c r="K7" s="1885" t="s">
        <v>866</v>
      </c>
      <c r="L7" s="1885"/>
      <c r="M7" s="1885"/>
      <c r="N7" s="1016"/>
    </row>
    <row r="8" spans="1:14" ht="19.5" customHeight="1">
      <c r="A8" s="66"/>
      <c r="B8" s="74"/>
      <c r="C8" s="68"/>
      <c r="D8" s="72"/>
      <c r="E8" s="1014" t="s">
        <v>378</v>
      </c>
      <c r="F8" s="1014"/>
      <c r="G8" s="1012" t="s">
        <v>4</v>
      </c>
      <c r="H8" s="1012" t="s">
        <v>37</v>
      </c>
      <c r="I8" s="1012" t="s">
        <v>38</v>
      </c>
      <c r="J8" s="68"/>
      <c r="K8" s="1012" t="s">
        <v>4</v>
      </c>
      <c r="L8" s="1012" t="s">
        <v>37</v>
      </c>
      <c r="M8" s="1012" t="s">
        <v>38</v>
      </c>
      <c r="N8" s="1017"/>
    </row>
    <row r="9" spans="1:14">
      <c r="A9" s="66"/>
      <c r="B9" s="74"/>
      <c r="C9" s="68"/>
      <c r="D9" s="72"/>
      <c r="E9" s="1018" t="s">
        <v>379</v>
      </c>
      <c r="F9" s="1014"/>
      <c r="G9" s="1014" t="s">
        <v>9</v>
      </c>
      <c r="H9" s="1014" t="s">
        <v>39</v>
      </c>
      <c r="I9" s="1014" t="s">
        <v>40</v>
      </c>
      <c r="J9" s="68"/>
      <c r="K9" s="1014" t="s">
        <v>9</v>
      </c>
      <c r="L9" s="1014" t="s">
        <v>39</v>
      </c>
      <c r="M9" s="1014" t="s">
        <v>40</v>
      </c>
      <c r="N9" s="1017"/>
    </row>
    <row r="10" spans="1:14" ht="9.75" customHeight="1">
      <c r="A10" s="1019"/>
      <c r="B10" s="1020"/>
      <c r="C10" s="1020"/>
      <c r="D10" s="1021"/>
      <c r="E10" s="1022"/>
      <c r="F10" s="1022"/>
      <c r="G10" s="1020"/>
      <c r="H10" s="1022"/>
      <c r="I10" s="1020"/>
      <c r="J10" s="1020"/>
      <c r="K10" s="1020"/>
      <c r="L10" s="1020"/>
      <c r="M10" s="1020"/>
      <c r="N10" s="1019"/>
    </row>
    <row r="11" spans="1:14" ht="6.75" customHeight="1">
      <c r="A11" s="66"/>
      <c r="B11" s="68"/>
      <c r="C11" s="1023" t="s">
        <v>57</v>
      </c>
      <c r="D11" s="72"/>
      <c r="E11" s="1024"/>
      <c r="F11" s="1024"/>
      <c r="G11" s="68"/>
      <c r="H11" s="1024"/>
      <c r="I11" s="68"/>
      <c r="J11" s="68"/>
      <c r="K11" s="68"/>
      <c r="L11" s="68"/>
      <c r="M11" s="68"/>
      <c r="N11" s="1025"/>
    </row>
    <row r="12" spans="1:14" ht="34.5" customHeight="1">
      <c r="A12" s="66"/>
      <c r="B12" s="67" t="s">
        <v>4</v>
      </c>
      <c r="C12" s="1037"/>
      <c r="D12" s="1038">
        <v>2020</v>
      </c>
      <c r="E12" s="1039">
        <f>SUM(E15,E20,E26)</f>
        <v>11142</v>
      </c>
      <c r="F12" s="1041"/>
      <c r="G12" s="65">
        <f t="shared" ref="G12:G17" si="0">SUM(H12:I12)</f>
        <v>15084</v>
      </c>
      <c r="H12" s="1039">
        <f t="shared" ref="H12:I14" si="1">SUM(H15,H20,H26)</f>
        <v>214</v>
      </c>
      <c r="I12" s="1039">
        <f t="shared" si="1"/>
        <v>14870</v>
      </c>
      <c r="J12" s="65"/>
      <c r="K12" s="65">
        <f>SUM(L12:M12)</f>
        <v>290953</v>
      </c>
      <c r="L12" s="1039">
        <f t="shared" ref="L12:M14" si="2">SUM(L15,L20,L26)</f>
        <v>146198</v>
      </c>
      <c r="M12" s="1039">
        <f t="shared" si="2"/>
        <v>144755</v>
      </c>
      <c r="N12" s="66"/>
    </row>
    <row r="13" spans="1:14">
      <c r="A13" s="66"/>
      <c r="B13" s="1040" t="s">
        <v>9</v>
      </c>
      <c r="C13" s="68"/>
      <c r="D13" s="1276">
        <v>2021</v>
      </c>
      <c r="E13" s="1039">
        <f>SUM(E16,E21,E27)</f>
        <v>10920</v>
      </c>
      <c r="F13" s="1041"/>
      <c r="G13" s="65">
        <f t="shared" si="0"/>
        <v>15094</v>
      </c>
      <c r="H13" s="1039">
        <f t="shared" si="1"/>
        <v>229</v>
      </c>
      <c r="I13" s="1039">
        <f t="shared" si="1"/>
        <v>14865</v>
      </c>
      <c r="J13" s="65"/>
      <c r="K13" s="65">
        <f>SUM(L13:M13)</f>
        <v>274183</v>
      </c>
      <c r="L13" s="1039">
        <f t="shared" si="2"/>
        <v>138357</v>
      </c>
      <c r="M13" s="1039">
        <f t="shared" si="2"/>
        <v>135826</v>
      </c>
      <c r="N13" s="66"/>
    </row>
    <row r="14" spans="1:14">
      <c r="A14" s="66"/>
      <c r="B14" s="1040"/>
      <c r="C14" s="68"/>
      <c r="D14" s="1694">
        <v>2022</v>
      </c>
      <c r="E14" s="1039">
        <f>SUM(E17,E22,E28)</f>
        <v>10826</v>
      </c>
      <c r="F14" s="1041"/>
      <c r="G14" s="65">
        <f t="shared" si="0"/>
        <v>14649</v>
      </c>
      <c r="H14" s="1039">
        <f t="shared" si="1"/>
        <v>232</v>
      </c>
      <c r="I14" s="1039">
        <f t="shared" si="1"/>
        <v>14417</v>
      </c>
      <c r="J14" s="65"/>
      <c r="K14" s="65">
        <f>SUM(L14:M14)</f>
        <v>273708</v>
      </c>
      <c r="L14" s="1039">
        <f t="shared" si="2"/>
        <v>137254</v>
      </c>
      <c r="M14" s="1039">
        <f t="shared" si="2"/>
        <v>136454</v>
      </c>
      <c r="N14" s="66"/>
    </row>
    <row r="15" spans="1:14" ht="50.1" customHeight="1">
      <c r="A15" s="66"/>
      <c r="B15" s="67" t="s">
        <v>380</v>
      </c>
      <c r="C15" s="68"/>
      <c r="D15" s="72">
        <v>2020</v>
      </c>
      <c r="E15" s="69">
        <v>831</v>
      </c>
      <c r="F15" s="69"/>
      <c r="G15" s="69">
        <f t="shared" si="0"/>
        <v>2648</v>
      </c>
      <c r="H15" s="70">
        <v>54</v>
      </c>
      <c r="I15" s="69">
        <v>2594</v>
      </c>
      <c r="J15" s="69"/>
      <c r="K15" s="69">
        <f>L15+M15</f>
        <v>34038</v>
      </c>
      <c r="L15" s="69">
        <v>17347</v>
      </c>
      <c r="M15" s="69">
        <v>16691</v>
      </c>
      <c r="N15" s="66"/>
    </row>
    <row r="16" spans="1:14">
      <c r="A16" s="66"/>
      <c r="B16" s="67" t="s">
        <v>381</v>
      </c>
      <c r="C16" s="68"/>
      <c r="D16" s="72">
        <v>2021</v>
      </c>
      <c r="E16" s="69">
        <v>867</v>
      </c>
      <c r="F16" s="69"/>
      <c r="G16" s="69">
        <f t="shared" si="0"/>
        <v>3057</v>
      </c>
      <c r="H16" s="70">
        <v>62</v>
      </c>
      <c r="I16" s="69">
        <v>2995</v>
      </c>
      <c r="J16" s="69"/>
      <c r="K16" s="69">
        <f>L16+M16</f>
        <v>30918</v>
      </c>
      <c r="L16" s="69">
        <v>15990</v>
      </c>
      <c r="M16" s="69">
        <v>14928</v>
      </c>
      <c r="N16" s="66"/>
    </row>
    <row r="17" spans="1:14">
      <c r="A17" s="66"/>
      <c r="B17" s="71" t="s">
        <v>382</v>
      </c>
      <c r="C17" s="68"/>
      <c r="D17" s="72">
        <v>2022</v>
      </c>
      <c r="E17" s="69">
        <v>833</v>
      </c>
      <c r="F17" s="69"/>
      <c r="G17" s="69">
        <f t="shared" si="0"/>
        <v>2702</v>
      </c>
      <c r="H17" s="70">
        <v>43</v>
      </c>
      <c r="I17" s="69">
        <v>2659</v>
      </c>
      <c r="J17" s="69"/>
      <c r="K17" s="69">
        <f>SUM(L17:M17)</f>
        <v>29108</v>
      </c>
      <c r="L17" s="69">
        <v>14842</v>
      </c>
      <c r="M17" s="69">
        <v>14266</v>
      </c>
      <c r="N17" s="66"/>
    </row>
    <row r="18" spans="1:14">
      <c r="A18" s="66"/>
      <c r="B18" s="71" t="s">
        <v>383</v>
      </c>
      <c r="C18" s="68"/>
      <c r="D18" s="72"/>
      <c r="E18" s="69"/>
      <c r="F18" s="69"/>
      <c r="G18" s="69"/>
      <c r="H18" s="70"/>
      <c r="I18" s="69"/>
      <c r="J18" s="69"/>
      <c r="K18" s="69"/>
      <c r="L18" s="69"/>
      <c r="M18" s="69"/>
      <c r="N18" s="66"/>
    </row>
    <row r="19" spans="1:14">
      <c r="A19" s="66"/>
      <c r="B19" s="73" t="s">
        <v>384</v>
      </c>
      <c r="C19" s="68"/>
      <c r="D19" s="72"/>
      <c r="E19" s="69"/>
      <c r="F19" s="69"/>
      <c r="G19" s="69"/>
      <c r="H19" s="70"/>
      <c r="I19" s="69"/>
      <c r="J19" s="69"/>
      <c r="K19" s="69"/>
      <c r="L19" s="69"/>
      <c r="M19" s="69"/>
      <c r="N19" s="66"/>
    </row>
    <row r="20" spans="1:14" ht="50.1" customHeight="1">
      <c r="A20" s="66"/>
      <c r="B20" s="67" t="s">
        <v>385</v>
      </c>
      <c r="C20" s="68"/>
      <c r="D20" s="72">
        <v>2020</v>
      </c>
      <c r="E20" s="69">
        <v>8530</v>
      </c>
      <c r="F20" s="69"/>
      <c r="G20" s="69">
        <f>SUM(H20:I20)</f>
        <v>10711</v>
      </c>
      <c r="H20" s="70">
        <v>160</v>
      </c>
      <c r="I20" s="69">
        <v>10551</v>
      </c>
      <c r="J20" s="69"/>
      <c r="K20" s="69">
        <f>SUM(L20:M20)</f>
        <v>218258</v>
      </c>
      <c r="L20" s="69">
        <v>109461</v>
      </c>
      <c r="M20" s="69">
        <v>108797</v>
      </c>
      <c r="N20" s="66"/>
    </row>
    <row r="21" spans="1:14">
      <c r="A21" s="66"/>
      <c r="B21" s="67" t="s">
        <v>386</v>
      </c>
      <c r="C21" s="68"/>
      <c r="D21" s="72">
        <v>2021</v>
      </c>
      <c r="E21" s="69">
        <v>8272</v>
      </c>
      <c r="F21" s="69"/>
      <c r="G21" s="69">
        <f>SUM(H21:I21)</f>
        <v>10319</v>
      </c>
      <c r="H21" s="70">
        <v>167</v>
      </c>
      <c r="I21" s="69">
        <v>10152</v>
      </c>
      <c r="J21" s="69"/>
      <c r="K21" s="69">
        <f>SUM(L21:M21)</f>
        <v>206082</v>
      </c>
      <c r="L21" s="69">
        <v>103659</v>
      </c>
      <c r="M21" s="69">
        <v>102423</v>
      </c>
      <c r="N21" s="66"/>
    </row>
    <row r="22" spans="1:14">
      <c r="A22" s="66"/>
      <c r="B22" s="67" t="s">
        <v>387</v>
      </c>
      <c r="C22" s="68"/>
      <c r="D22" s="72">
        <v>2022</v>
      </c>
      <c r="E22" s="69">
        <v>8212</v>
      </c>
      <c r="F22" s="69"/>
      <c r="G22" s="69">
        <f>SUM(H22:I22)</f>
        <v>10243</v>
      </c>
      <c r="H22" s="70">
        <v>189</v>
      </c>
      <c r="I22" s="69">
        <v>10054</v>
      </c>
      <c r="J22" s="69"/>
      <c r="K22" s="69">
        <f>SUM(L22:M22)</f>
        <v>207965</v>
      </c>
      <c r="L22" s="69">
        <v>104019</v>
      </c>
      <c r="M22" s="69">
        <v>103946</v>
      </c>
      <c r="N22" s="66"/>
    </row>
    <row r="23" spans="1:14">
      <c r="A23" s="66"/>
      <c r="B23" s="71" t="s">
        <v>388</v>
      </c>
      <c r="C23" s="68"/>
      <c r="D23" s="72"/>
      <c r="E23" s="69"/>
      <c r="F23" s="69"/>
      <c r="G23" s="69"/>
      <c r="H23" s="128"/>
      <c r="I23" s="69"/>
      <c r="J23" s="69"/>
      <c r="K23" s="69"/>
      <c r="L23" s="69"/>
      <c r="M23" s="69"/>
      <c r="N23" s="66"/>
    </row>
    <row r="24" spans="1:14">
      <c r="A24" s="66"/>
      <c r="B24" s="71" t="s">
        <v>389</v>
      </c>
      <c r="C24" s="68"/>
      <c r="D24" s="72"/>
      <c r="E24" s="69"/>
      <c r="F24" s="69"/>
      <c r="G24" s="69"/>
      <c r="H24" s="128"/>
      <c r="I24" s="69"/>
      <c r="J24" s="69"/>
      <c r="K24" s="69"/>
      <c r="L24" s="69"/>
      <c r="M24" s="69"/>
      <c r="N24" s="66"/>
    </row>
    <row r="25" spans="1:14">
      <c r="A25" s="66"/>
      <c r="B25" s="74" t="s">
        <v>390</v>
      </c>
      <c r="C25" s="68"/>
      <c r="D25" s="72"/>
      <c r="E25" s="69"/>
      <c r="F25" s="69"/>
      <c r="G25" s="69"/>
      <c r="H25" s="128"/>
      <c r="I25" s="69"/>
      <c r="J25" s="69"/>
      <c r="K25" s="69"/>
      <c r="L25" s="69"/>
      <c r="M25" s="69"/>
      <c r="N25" s="66"/>
    </row>
    <row r="26" spans="1:14" ht="50.1" customHeight="1">
      <c r="A26" s="66"/>
      <c r="B26" s="67" t="s">
        <v>391</v>
      </c>
      <c r="C26" s="68"/>
      <c r="D26" s="72">
        <v>2020</v>
      </c>
      <c r="E26" s="69">
        <v>1781</v>
      </c>
      <c r="G26" s="69">
        <f>SUM(H26:I26)</f>
        <v>1725</v>
      </c>
      <c r="H26" s="128" t="s">
        <v>31</v>
      </c>
      <c r="I26" s="69">
        <v>1725</v>
      </c>
      <c r="K26" s="69">
        <f>SUM(L26:M26)</f>
        <v>38657</v>
      </c>
      <c r="L26" s="69">
        <v>19390</v>
      </c>
      <c r="M26" s="69">
        <v>19267</v>
      </c>
      <c r="N26" s="66"/>
    </row>
    <row r="27" spans="1:14">
      <c r="A27" s="66"/>
      <c r="B27" s="67" t="s">
        <v>392</v>
      </c>
      <c r="C27" s="68"/>
      <c r="D27" s="72">
        <v>2021</v>
      </c>
      <c r="E27" s="69">
        <v>1781</v>
      </c>
      <c r="F27" s="69"/>
      <c r="G27" s="69">
        <f>SUM(H27:I27)</f>
        <v>1718</v>
      </c>
      <c r="H27" s="128" t="s">
        <v>31</v>
      </c>
      <c r="I27" s="69">
        <v>1718</v>
      </c>
      <c r="J27" s="69"/>
      <c r="K27" s="69">
        <f>SUM(L27:M27)</f>
        <v>37183</v>
      </c>
      <c r="L27" s="69">
        <v>18708</v>
      </c>
      <c r="M27" s="69">
        <v>18475</v>
      </c>
      <c r="N27" s="66"/>
    </row>
    <row r="28" spans="1:14">
      <c r="A28" s="66"/>
      <c r="B28" s="67" t="s">
        <v>393</v>
      </c>
      <c r="C28" s="68"/>
      <c r="D28" s="72">
        <v>2022</v>
      </c>
      <c r="E28" s="69">
        <v>1781</v>
      </c>
      <c r="F28" s="69"/>
      <c r="G28" s="69">
        <f>SUM(H28:I28)</f>
        <v>1704</v>
      </c>
      <c r="H28" s="1695" t="s">
        <v>31</v>
      </c>
      <c r="I28" s="69">
        <v>1704</v>
      </c>
      <c r="J28" s="69"/>
      <c r="K28" s="69">
        <f>SUM(L28:M28)</f>
        <v>36635</v>
      </c>
      <c r="L28" s="69">
        <v>18393</v>
      </c>
      <c r="M28" s="69">
        <v>18242</v>
      </c>
      <c r="N28" s="66"/>
    </row>
    <row r="29" spans="1:14">
      <c r="A29" s="66"/>
      <c r="B29" s="73" t="s">
        <v>388</v>
      </c>
      <c r="C29" s="68"/>
      <c r="N29" s="66"/>
    </row>
    <row r="30" spans="1:14">
      <c r="A30" s="66"/>
      <c r="B30" s="73" t="s">
        <v>394</v>
      </c>
      <c r="C30" s="68"/>
      <c r="D30" s="72"/>
      <c r="E30" s="69"/>
      <c r="F30" s="69"/>
      <c r="G30" s="69"/>
      <c r="H30" s="70"/>
      <c r="I30" s="69"/>
      <c r="J30" s="69"/>
      <c r="K30" s="69"/>
      <c r="L30" s="69"/>
      <c r="M30" s="69"/>
      <c r="N30" s="66"/>
    </row>
    <row r="31" spans="1:14">
      <c r="A31" s="66"/>
      <c r="B31" s="73" t="s">
        <v>395</v>
      </c>
      <c r="C31" s="68"/>
      <c r="D31" s="72"/>
      <c r="E31" s="70"/>
      <c r="F31" s="70"/>
      <c r="G31" s="70"/>
      <c r="H31" s="70"/>
      <c r="I31" s="70"/>
      <c r="J31" s="75"/>
      <c r="K31" s="69"/>
      <c r="L31" s="75"/>
      <c r="M31" s="69"/>
      <c r="N31" s="66"/>
    </row>
    <row r="32" spans="1:14">
      <c r="A32" s="1042"/>
      <c r="B32" s="1042"/>
      <c r="C32" s="1043"/>
      <c r="D32" s="1044"/>
      <c r="E32" s="1042"/>
      <c r="F32" s="1042"/>
      <c r="G32" s="1045"/>
      <c r="H32" s="1045"/>
      <c r="I32" s="1046"/>
      <c r="J32" s="1046"/>
      <c r="K32" s="1047"/>
      <c r="L32" s="1047"/>
      <c r="M32" s="1047"/>
      <c r="N32" s="1042"/>
    </row>
    <row r="33" spans="1:14" s="1053" customFormat="1" ht="15.75" customHeight="1">
      <c r="A33" s="1048"/>
      <c r="B33" s="1048"/>
      <c r="C33" s="1049"/>
      <c r="D33" s="1050"/>
      <c r="E33" s="1048"/>
      <c r="F33" s="1048"/>
      <c r="G33" s="1051"/>
      <c r="H33" s="1052"/>
      <c r="J33" s="1054"/>
      <c r="L33" s="1055"/>
      <c r="N33" s="1056" t="s">
        <v>32</v>
      </c>
    </row>
    <row r="34" spans="1:14" s="1053" customFormat="1" ht="11.25" customHeight="1">
      <c r="A34" s="1048"/>
      <c r="B34" s="1048"/>
      <c r="C34" s="1049"/>
      <c r="D34" s="1050"/>
      <c r="E34" s="1048"/>
      <c r="F34" s="1048"/>
      <c r="G34" s="1051"/>
      <c r="H34" s="1052"/>
      <c r="J34" s="1049"/>
      <c r="L34" s="1055"/>
      <c r="N34" s="1057" t="s">
        <v>33</v>
      </c>
    </row>
    <row r="35" spans="1:14" ht="15" customHeight="1">
      <c r="A35" s="66"/>
      <c r="B35" s="66"/>
      <c r="C35" s="1058"/>
      <c r="D35" s="1059"/>
      <c r="E35" s="66"/>
      <c r="F35" s="66"/>
      <c r="G35" s="1060"/>
      <c r="H35" s="1061"/>
      <c r="I35" s="1062"/>
      <c r="J35" s="1062"/>
      <c r="K35" s="1063"/>
      <c r="L35" s="1063"/>
      <c r="M35" s="1063"/>
    </row>
    <row r="52" ht="3.75" customHeight="1"/>
    <row r="59" ht="3.75" customHeight="1"/>
    <row r="63" ht="18.75" customHeight="1"/>
    <row r="64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  <row r="72" ht="18.75" customHeight="1"/>
    <row r="73" ht="18.75" customHeight="1"/>
    <row r="74" ht="18.75" customHeight="1"/>
    <row r="75" ht="18.75" customHeight="1"/>
    <row r="76" ht="18.75" customHeight="1"/>
    <row r="77" ht="18.75" customHeight="1"/>
    <row r="78" ht="18.75" customHeight="1"/>
    <row r="79" ht="18.75" customHeight="1"/>
  </sheetData>
  <mergeCells count="4">
    <mergeCell ref="G6:I6"/>
    <mergeCell ref="K6:M6"/>
    <mergeCell ref="G7:I7"/>
    <mergeCell ref="K7:M7"/>
  </mergeCells>
  <printOptions horizontalCentered="1"/>
  <pageMargins left="0.39370078740157499" right="0.39370078740157499" top="0.74803149606299202" bottom="0.511811023622047" header="0.31496062992126" footer="0.31496062992126"/>
  <pageSetup paperSize="9" scale="82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1"/>
  <dimension ref="A1:X122"/>
  <sheetViews>
    <sheetView showGridLines="0" tabSelected="1" view="pageBreakPreview" topLeftCell="A58" zoomScaleNormal="100" zoomScaleSheetLayoutView="100" workbookViewId="0">
      <selection activeCell="O48" sqref="O48"/>
    </sheetView>
  </sheetViews>
  <sheetFormatPr defaultColWidth="9.140625" defaultRowHeight="16.5"/>
  <cols>
    <col min="1" max="1" width="1.140625" style="64" customWidth="1"/>
    <col min="2" max="2" width="12.42578125" style="64" customWidth="1"/>
    <col min="3" max="3" width="10" style="64" customWidth="1"/>
    <col min="4" max="4" width="11.5703125" style="999" customWidth="1"/>
    <col min="5" max="5" width="14.5703125" style="64" customWidth="1"/>
    <col min="6" max="6" width="1.42578125" style="64" customWidth="1"/>
    <col min="7" max="7" width="11.140625" style="64" customWidth="1"/>
    <col min="8" max="8" width="9.7109375" style="1000" customWidth="1"/>
    <col min="9" max="9" width="13.7109375" style="64" customWidth="1"/>
    <col min="10" max="10" width="1.42578125" style="64" customWidth="1"/>
    <col min="11" max="11" width="11.140625" style="64" customWidth="1"/>
    <col min="12" max="12" width="9.7109375" style="64" customWidth="1"/>
    <col min="13" max="13" width="13.7109375" style="64" customWidth="1"/>
    <col min="14" max="14" width="1.140625" style="64" customWidth="1"/>
    <col min="15" max="16384" width="9.140625" style="64"/>
  </cols>
  <sheetData>
    <row r="1" spans="1:14" ht="15" customHeight="1"/>
    <row r="2" spans="1:14">
      <c r="B2" s="1001" t="s">
        <v>396</v>
      </c>
      <c r="C2" s="1002" t="s">
        <v>1050</v>
      </c>
      <c r="D2" s="1003"/>
    </row>
    <row r="3" spans="1:14" ht="15" customHeight="1">
      <c r="B3" s="1004" t="s">
        <v>397</v>
      </c>
      <c r="C3" s="1005" t="s">
        <v>1051</v>
      </c>
      <c r="D3" s="1006"/>
    </row>
    <row r="4" spans="1:14" ht="15" customHeight="1" thickBot="1"/>
    <row r="5" spans="1:14" ht="8.1" customHeight="1" thickTop="1">
      <c r="A5" s="1007"/>
      <c r="B5" s="1007"/>
      <c r="C5" s="1008" t="s">
        <v>57</v>
      </c>
      <c r="D5" s="1009"/>
      <c r="E5" s="1007"/>
      <c r="F5" s="1007"/>
      <c r="G5" s="1008" t="s">
        <v>57</v>
      </c>
      <c r="H5" s="1010"/>
      <c r="I5" s="1007"/>
      <c r="J5" s="1007"/>
      <c r="K5" s="1007"/>
      <c r="L5" s="1007"/>
      <c r="M5" s="1007"/>
      <c r="N5" s="1007"/>
    </row>
    <row r="6" spans="1:14" ht="15" customHeight="1">
      <c r="A6" s="66"/>
      <c r="B6" s="67" t="s">
        <v>2</v>
      </c>
      <c r="C6" s="67"/>
      <c r="D6" s="1011" t="s">
        <v>3</v>
      </c>
      <c r="E6" s="1012" t="s">
        <v>344</v>
      </c>
      <c r="F6" s="1012"/>
      <c r="G6" s="1884" t="s">
        <v>372</v>
      </c>
      <c r="H6" s="1884"/>
      <c r="I6" s="1884"/>
      <c r="J6" s="68"/>
      <c r="K6" s="1884" t="s">
        <v>373</v>
      </c>
      <c r="L6" s="1884"/>
      <c r="M6" s="1884"/>
      <c r="N6" s="66"/>
    </row>
    <row r="7" spans="1:14" ht="15" customHeight="1">
      <c r="A7" s="66"/>
      <c r="B7" s="74" t="s">
        <v>7</v>
      </c>
      <c r="C7" s="68"/>
      <c r="D7" s="1013" t="s">
        <v>8</v>
      </c>
      <c r="E7" s="1012" t="s">
        <v>375</v>
      </c>
      <c r="F7" s="1014"/>
      <c r="G7" s="1886" t="s">
        <v>376</v>
      </c>
      <c r="H7" s="1886"/>
      <c r="I7" s="1886"/>
      <c r="J7" s="1015"/>
      <c r="K7" s="1886" t="s">
        <v>866</v>
      </c>
      <c r="L7" s="1886"/>
      <c r="M7" s="1886"/>
      <c r="N7" s="1016"/>
    </row>
    <row r="8" spans="1:14" ht="15" customHeight="1">
      <c r="A8" s="66"/>
      <c r="B8" s="74"/>
      <c r="C8" s="68"/>
      <c r="D8" s="72"/>
      <c r="E8" s="1014" t="s">
        <v>378</v>
      </c>
      <c r="F8" s="1014"/>
      <c r="G8" s="1012" t="s">
        <v>4</v>
      </c>
      <c r="H8" s="1012" t="s">
        <v>37</v>
      </c>
      <c r="I8" s="1012" t="s">
        <v>38</v>
      </c>
      <c r="J8" s="68"/>
      <c r="K8" s="1012" t="s">
        <v>4</v>
      </c>
      <c r="L8" s="1012" t="s">
        <v>37</v>
      </c>
      <c r="M8" s="1012" t="s">
        <v>38</v>
      </c>
      <c r="N8" s="1017"/>
    </row>
    <row r="9" spans="1:14" ht="15" customHeight="1">
      <c r="A9" s="66"/>
      <c r="B9" s="74"/>
      <c r="C9" s="68"/>
      <c r="D9" s="72"/>
      <c r="E9" s="1018" t="s">
        <v>379</v>
      </c>
      <c r="F9" s="1014"/>
      <c r="G9" s="1014" t="s">
        <v>9</v>
      </c>
      <c r="H9" s="1014" t="s">
        <v>39</v>
      </c>
      <c r="I9" s="1014" t="s">
        <v>40</v>
      </c>
      <c r="J9" s="68"/>
      <c r="K9" s="1014" t="s">
        <v>9</v>
      </c>
      <c r="L9" s="1014" t="s">
        <v>39</v>
      </c>
      <c r="M9" s="1014" t="s">
        <v>40</v>
      </c>
      <c r="N9" s="1017"/>
    </row>
    <row r="10" spans="1:14" ht="6.75" customHeight="1">
      <c r="A10" s="1019"/>
      <c r="B10" s="1020"/>
      <c r="C10" s="1020"/>
      <c r="D10" s="1021"/>
      <c r="E10" s="1022"/>
      <c r="F10" s="1022"/>
      <c r="G10" s="1020"/>
      <c r="H10" s="1022"/>
      <c r="I10" s="1020"/>
      <c r="J10" s="1020"/>
      <c r="K10" s="1020"/>
      <c r="L10" s="1020"/>
      <c r="M10" s="1020"/>
      <c r="N10" s="1019"/>
    </row>
    <row r="11" spans="1:14" ht="6.75" customHeight="1">
      <c r="A11" s="66"/>
      <c r="B11" s="68"/>
      <c r="C11" s="1023" t="s">
        <v>57</v>
      </c>
      <c r="D11" s="72"/>
      <c r="E11" s="1024"/>
      <c r="F11" s="1024"/>
      <c r="G11" s="68"/>
      <c r="H11" s="1024"/>
      <c r="I11" s="68"/>
      <c r="J11" s="68"/>
      <c r="K11" s="68"/>
      <c r="L11" s="68"/>
      <c r="M11" s="68"/>
      <c r="N11" s="1025"/>
    </row>
    <row r="12" spans="1:14" s="207" customFormat="1" ht="15" customHeight="1">
      <c r="B12" s="212" t="s">
        <v>14</v>
      </c>
      <c r="C12" s="213"/>
      <c r="D12" s="214">
        <v>2019</v>
      </c>
      <c r="E12" s="216">
        <f>SUM(E16,E20,E24,E28,E32,E36,E40,E44,E48,E52,E56,E60,E64,E68,E72,E76,)</f>
        <v>557</v>
      </c>
      <c r="F12" s="216"/>
      <c r="G12" s="216">
        <f>SUM(G16,G20,G24,G28,G32,G36,G40,G44,G48,G52,G56,G60,G64,G68,G72,G76,)</f>
        <v>1950</v>
      </c>
      <c r="H12" s="216">
        <f>SUM(H16,H20,H24,H28,H32,H36,H40,H44,H48,H52,H56,H60,H64,H68,H72,H76,)</f>
        <v>28</v>
      </c>
      <c r="I12" s="216">
        <f>SUM(I16,I20,I24,I28,I32,I36,I40,I44,I48,I52,I56,I60,I64,I68,I72,I76,)</f>
        <v>1922</v>
      </c>
      <c r="J12" s="216"/>
      <c r="K12" s="216">
        <f>SUM(K16,K20,K24,K28,K32,K36,K40,K44,K48,K52,K56,K60,K64,K68,K72,K76,)</f>
        <v>26195</v>
      </c>
      <c r="L12" s="216">
        <f>SUM(L16,L20,L24,L28,L32,L36,L40,L44,L48,L52,L56,L60,L64,L68,L72,L76,)</f>
        <v>13500</v>
      </c>
      <c r="M12" s="216">
        <f>SUM(M16,M20,M24,M28,M32,M36,M40,M44,M48,M52,M56,M60,M64,M68,M72,M76,)</f>
        <v>12695</v>
      </c>
      <c r="N12" s="229"/>
    </row>
    <row r="13" spans="1:14" s="207" customFormat="1" ht="15" customHeight="1">
      <c r="B13" s="212"/>
      <c r="C13" s="213"/>
      <c r="D13" s="214">
        <v>2020</v>
      </c>
      <c r="E13" s="216">
        <f t="shared" ref="E13:E14" si="0">SUM(E17,E21,E25,E29,E33,E37,E41,E45,E49,E53,E57,E61,E65,E69,E73,E77,)</f>
        <v>554</v>
      </c>
      <c r="F13" s="216"/>
      <c r="G13" s="216">
        <f t="shared" ref="G13:I13" si="1">SUM(G17,G21,G25,G29,G33,G37,G41,G45,G49,G53,G57,G61,G65,G69,G73,G77,)</f>
        <v>2156</v>
      </c>
      <c r="H13" s="216">
        <f t="shared" si="1"/>
        <v>27</v>
      </c>
      <c r="I13" s="216">
        <f t="shared" si="1"/>
        <v>2129</v>
      </c>
      <c r="J13" s="216"/>
      <c r="K13" s="216">
        <f t="shared" ref="K13:M13" si="2">SUM(K17,K21,K25,K29,K33,K37,K41,K45,K49,K53,K57,K61,K65,K69,K73,K77,)</f>
        <v>27994</v>
      </c>
      <c r="L13" s="216">
        <f t="shared" si="2"/>
        <v>14267</v>
      </c>
      <c r="M13" s="216">
        <f t="shared" si="2"/>
        <v>13727</v>
      </c>
      <c r="N13" s="229"/>
    </row>
    <row r="14" spans="1:14" s="207" customFormat="1" ht="15" customHeight="1">
      <c r="B14" s="212"/>
      <c r="C14" s="213"/>
      <c r="D14" s="214">
        <v>2021</v>
      </c>
      <c r="E14" s="216">
        <f t="shared" si="0"/>
        <v>567</v>
      </c>
      <c r="F14" s="216"/>
      <c r="G14" s="216">
        <f t="shared" ref="G14:I14" si="3">SUM(G18,G22,G26,G30,G34,G38,G42,G46,G50,G54,G58,G62,G66,G70,G74,G78,)</f>
        <v>2471</v>
      </c>
      <c r="H14" s="216">
        <f t="shared" si="3"/>
        <v>34</v>
      </c>
      <c r="I14" s="216">
        <f t="shared" si="3"/>
        <v>2437</v>
      </c>
      <c r="J14" s="216"/>
      <c r="K14" s="216">
        <f t="shared" ref="K14:M14" si="4">SUM(K18,K22,K26,K30,K34,K38,K42,K46,K50,K54,K58,K62,K66,K70,K74,K78,)</f>
        <v>25453</v>
      </c>
      <c r="L14" s="216">
        <f t="shared" si="4"/>
        <v>13059</v>
      </c>
      <c r="M14" s="216">
        <f t="shared" si="4"/>
        <v>12394</v>
      </c>
      <c r="N14" s="229"/>
    </row>
    <row r="15" spans="1:14" s="207" customFormat="1" ht="8.1" customHeight="1">
      <c r="B15" s="212"/>
      <c r="C15" s="213"/>
      <c r="D15" s="219"/>
      <c r="E15" s="1026"/>
      <c r="F15" s="1026"/>
      <c r="G15" s="1026"/>
      <c r="H15" s="1026"/>
      <c r="I15" s="1026"/>
      <c r="J15" s="1026"/>
      <c r="K15" s="1026"/>
      <c r="L15" s="1028"/>
      <c r="M15" s="1028"/>
      <c r="N15" s="312"/>
    </row>
    <row r="16" spans="1:14" s="207" customFormat="1" ht="15" customHeight="1">
      <c r="B16" s="224" t="s">
        <v>15</v>
      </c>
      <c r="C16" s="220"/>
      <c r="D16" s="219">
        <v>2019</v>
      </c>
      <c r="E16" s="1026">
        <v>192</v>
      </c>
      <c r="F16" s="1026"/>
      <c r="G16" s="1026">
        <f>SUM(H16:I16)</f>
        <v>322</v>
      </c>
      <c r="H16" s="1026">
        <v>9</v>
      </c>
      <c r="I16" s="1026">
        <v>313</v>
      </c>
      <c r="J16" s="1026"/>
      <c r="K16" s="1026">
        <f>SUM(L16:M16)</f>
        <v>4665</v>
      </c>
      <c r="L16" s="1028">
        <v>2422</v>
      </c>
      <c r="M16" s="1028">
        <v>2243</v>
      </c>
      <c r="N16" s="221"/>
    </row>
    <row r="17" spans="2:14" s="207" customFormat="1" ht="15" customHeight="1">
      <c r="B17" s="224"/>
      <c r="C17" s="220"/>
      <c r="D17" s="219">
        <v>2020</v>
      </c>
      <c r="E17" s="56">
        <v>196</v>
      </c>
      <c r="F17" s="56"/>
      <c r="G17" s="1026">
        <f t="shared" ref="G17:G18" si="5">SUM(H17:I17)</f>
        <v>304</v>
      </c>
      <c r="H17" s="56">
        <v>3</v>
      </c>
      <c r="I17" s="56">
        <v>301</v>
      </c>
      <c r="J17" s="56"/>
      <c r="K17" s="1026">
        <f t="shared" ref="K17:K18" si="6">SUM(L17:M17)</f>
        <v>5766</v>
      </c>
      <c r="L17" s="56">
        <v>3000</v>
      </c>
      <c r="M17" s="56">
        <v>2766</v>
      </c>
      <c r="N17" s="221"/>
    </row>
    <row r="18" spans="2:14" s="207" customFormat="1" ht="15" customHeight="1">
      <c r="B18" s="224"/>
      <c r="C18" s="220"/>
      <c r="D18" s="219">
        <v>2021</v>
      </c>
      <c r="E18" s="1026">
        <v>197</v>
      </c>
      <c r="F18" s="1026"/>
      <c r="G18" s="1026">
        <f t="shared" si="5"/>
        <v>305</v>
      </c>
      <c r="H18" s="989">
        <v>3</v>
      </c>
      <c r="I18" s="1026">
        <v>302</v>
      </c>
      <c r="J18" s="1026"/>
      <c r="K18" s="1026">
        <f t="shared" si="6"/>
        <v>5489</v>
      </c>
      <c r="L18" s="1028">
        <v>2853</v>
      </c>
      <c r="M18" s="1028">
        <v>2636</v>
      </c>
      <c r="N18" s="221"/>
    </row>
    <row r="19" spans="2:14" s="207" customFormat="1" ht="8.1" customHeight="1">
      <c r="B19" s="224"/>
      <c r="C19" s="220"/>
      <c r="D19" s="219"/>
      <c r="E19" s="1026"/>
      <c r="F19" s="1026"/>
      <c r="G19" s="1026"/>
      <c r="H19" s="989"/>
      <c r="I19" s="1026"/>
      <c r="J19" s="1026"/>
      <c r="K19" s="1026"/>
      <c r="L19" s="1028"/>
      <c r="M19" s="1028"/>
      <c r="N19" s="221"/>
    </row>
    <row r="20" spans="2:14" s="207" customFormat="1" ht="15" customHeight="1">
      <c r="B20" s="224" t="s">
        <v>16</v>
      </c>
      <c r="C20" s="220"/>
      <c r="D20" s="219">
        <v>2019</v>
      </c>
      <c r="E20" s="1026">
        <v>39</v>
      </c>
      <c r="F20" s="1026"/>
      <c r="G20" s="1026">
        <f>SUM(H20:I20)</f>
        <v>77</v>
      </c>
      <c r="H20" s="989" t="s">
        <v>31</v>
      </c>
      <c r="I20" s="1026">
        <v>77</v>
      </c>
      <c r="J20" s="1026"/>
      <c r="K20" s="1026">
        <f>SUM(L20:M20)</f>
        <v>1672</v>
      </c>
      <c r="L20" s="1028">
        <v>880</v>
      </c>
      <c r="M20" s="1028">
        <v>792</v>
      </c>
      <c r="N20" s="221"/>
    </row>
    <row r="21" spans="2:14" s="207" customFormat="1" ht="15" customHeight="1">
      <c r="B21" s="224"/>
      <c r="C21" s="220"/>
      <c r="D21" s="219">
        <v>2020</v>
      </c>
      <c r="E21" s="56">
        <v>39</v>
      </c>
      <c r="F21" s="56"/>
      <c r="G21" s="1026">
        <f t="shared" ref="G21:G22" si="7">SUM(H21:I21)</f>
        <v>124</v>
      </c>
      <c r="H21" s="56">
        <v>1</v>
      </c>
      <c r="I21" s="56">
        <v>123</v>
      </c>
      <c r="J21" s="56"/>
      <c r="K21" s="1026">
        <f t="shared" ref="K21:K22" si="8">SUM(L21:M21)</f>
        <v>1664</v>
      </c>
      <c r="L21" s="56">
        <v>874</v>
      </c>
      <c r="M21" s="56">
        <v>790</v>
      </c>
      <c r="N21" s="221"/>
    </row>
    <row r="22" spans="2:14" s="207" customFormat="1" ht="15" customHeight="1">
      <c r="B22" s="224"/>
      <c r="C22" s="220"/>
      <c r="D22" s="219">
        <v>2021</v>
      </c>
      <c r="E22" s="1026">
        <v>50</v>
      </c>
      <c r="F22" s="1026"/>
      <c r="G22" s="1026">
        <f t="shared" si="7"/>
        <v>167</v>
      </c>
      <c r="H22" s="989">
        <v>1</v>
      </c>
      <c r="I22" s="1026">
        <v>166</v>
      </c>
      <c r="J22" s="1026"/>
      <c r="K22" s="1026">
        <f t="shared" si="8"/>
        <v>1639</v>
      </c>
      <c r="L22" s="1028">
        <v>808</v>
      </c>
      <c r="M22" s="1028">
        <v>831</v>
      </c>
      <c r="N22" s="221"/>
    </row>
    <row r="23" spans="2:14" s="207" customFormat="1" ht="8.1" customHeight="1">
      <c r="B23" s="224"/>
      <c r="C23" s="220"/>
      <c r="D23" s="219"/>
      <c r="E23" s="1026"/>
      <c r="F23" s="1026"/>
      <c r="G23" s="1026"/>
      <c r="H23" s="989"/>
      <c r="I23" s="1026"/>
      <c r="J23" s="1026"/>
      <c r="K23" s="1026"/>
      <c r="L23" s="1028"/>
      <c r="M23" s="1028"/>
      <c r="N23" s="221"/>
    </row>
    <row r="24" spans="2:14" s="207" customFormat="1" ht="15" customHeight="1">
      <c r="B24" s="224" t="s">
        <v>17</v>
      </c>
      <c r="C24" s="220"/>
      <c r="D24" s="219">
        <v>2019</v>
      </c>
      <c r="E24" s="1026">
        <v>2</v>
      </c>
      <c r="F24" s="1026"/>
      <c r="G24" s="1026">
        <f>SUM(H24:I24)</f>
        <v>25</v>
      </c>
      <c r="H24" s="989" t="s">
        <v>31</v>
      </c>
      <c r="I24" s="1026">
        <v>25</v>
      </c>
      <c r="J24" s="1026"/>
      <c r="K24" s="1026">
        <f>SUM(L24:M24)</f>
        <v>307</v>
      </c>
      <c r="L24" s="1028">
        <v>161</v>
      </c>
      <c r="M24" s="1028">
        <v>146</v>
      </c>
      <c r="N24" s="221"/>
    </row>
    <row r="25" spans="2:14" s="207" customFormat="1" ht="15" customHeight="1">
      <c r="B25" s="224"/>
      <c r="C25" s="220"/>
      <c r="D25" s="219">
        <v>2020</v>
      </c>
      <c r="E25" s="56">
        <v>2</v>
      </c>
      <c r="F25" s="56"/>
      <c r="G25" s="1026">
        <f t="shared" ref="G25:G26" si="9">SUM(H25:I25)</f>
        <v>24</v>
      </c>
      <c r="H25" s="449" t="s">
        <v>31</v>
      </c>
      <c r="I25" s="56">
        <v>24</v>
      </c>
      <c r="J25" s="56"/>
      <c r="K25" s="1026">
        <f t="shared" ref="K25:K26" si="10">SUM(L25:M25)</f>
        <v>268</v>
      </c>
      <c r="L25" s="56">
        <v>127</v>
      </c>
      <c r="M25" s="56">
        <v>141</v>
      </c>
      <c r="N25" s="221"/>
    </row>
    <row r="26" spans="2:14" s="207" customFormat="1" ht="15" customHeight="1">
      <c r="B26" s="224"/>
      <c r="C26" s="220"/>
      <c r="D26" s="219">
        <v>2021</v>
      </c>
      <c r="E26" s="1026">
        <v>2</v>
      </c>
      <c r="F26" s="1026"/>
      <c r="G26" s="1026">
        <f t="shared" si="9"/>
        <v>25</v>
      </c>
      <c r="H26" s="989" t="s">
        <v>31</v>
      </c>
      <c r="I26" s="1026">
        <v>25</v>
      </c>
      <c r="J26" s="1026"/>
      <c r="K26" s="1026">
        <f t="shared" si="10"/>
        <v>223</v>
      </c>
      <c r="L26" s="1034">
        <v>104</v>
      </c>
      <c r="M26" s="1028">
        <v>119</v>
      </c>
      <c r="N26" s="221"/>
    </row>
    <row r="27" spans="2:14" s="207" customFormat="1" ht="8.1" customHeight="1">
      <c r="B27" s="224"/>
      <c r="C27" s="220"/>
      <c r="D27" s="219"/>
      <c r="E27" s="1026"/>
      <c r="F27" s="1026"/>
      <c r="G27" s="1026"/>
      <c r="H27" s="989"/>
      <c r="I27" s="1026"/>
      <c r="J27" s="1026"/>
      <c r="K27" s="1026"/>
      <c r="L27" s="1034"/>
      <c r="M27" s="1028"/>
      <c r="N27" s="221"/>
    </row>
    <row r="28" spans="2:14" s="207" customFormat="1" ht="15" customHeight="1">
      <c r="B28" s="224" t="s">
        <v>18</v>
      </c>
      <c r="C28" s="226"/>
      <c r="D28" s="219">
        <v>2019</v>
      </c>
      <c r="E28" s="1026">
        <v>70</v>
      </c>
      <c r="F28" s="1026"/>
      <c r="G28" s="1026">
        <f>SUM(H28:I28)</f>
        <v>418</v>
      </c>
      <c r="H28" s="989" t="s">
        <v>31</v>
      </c>
      <c r="I28" s="1026">
        <v>418</v>
      </c>
      <c r="J28" s="1026"/>
      <c r="K28" s="1026">
        <f>SUM(L28:M28)</f>
        <v>4717</v>
      </c>
      <c r="L28" s="1034">
        <v>2518</v>
      </c>
      <c r="M28" s="1028">
        <v>2199</v>
      </c>
      <c r="N28" s="1027"/>
    </row>
    <row r="29" spans="2:14" s="207" customFormat="1" ht="15" customHeight="1">
      <c r="B29" s="224"/>
      <c r="C29" s="226"/>
      <c r="D29" s="219">
        <v>2020</v>
      </c>
      <c r="E29" s="56">
        <v>70</v>
      </c>
      <c r="F29" s="56"/>
      <c r="G29" s="1026">
        <f t="shared" ref="G29:G30" si="11">SUM(H29:I29)</f>
        <v>417</v>
      </c>
      <c r="H29" s="449" t="s">
        <v>31</v>
      </c>
      <c r="I29" s="56">
        <v>417</v>
      </c>
      <c r="J29" s="56"/>
      <c r="K29" s="1026">
        <f t="shared" ref="K29:K30" si="12">SUM(L29:M29)</f>
        <v>4389</v>
      </c>
      <c r="L29" s="56">
        <v>2299</v>
      </c>
      <c r="M29" s="56">
        <v>2090</v>
      </c>
      <c r="N29" s="1027"/>
    </row>
    <row r="30" spans="2:14" s="207" customFormat="1" ht="15" customHeight="1">
      <c r="B30" s="224"/>
      <c r="C30" s="226"/>
      <c r="D30" s="219">
        <v>2021</v>
      </c>
      <c r="E30" s="989">
        <v>71</v>
      </c>
      <c r="F30" s="1026"/>
      <c r="G30" s="1026">
        <f t="shared" si="11"/>
        <v>397</v>
      </c>
      <c r="H30" s="989" t="s">
        <v>31</v>
      </c>
      <c r="I30" s="989">
        <v>397</v>
      </c>
      <c r="J30" s="1026"/>
      <c r="K30" s="1026">
        <f t="shared" si="12"/>
        <v>3793</v>
      </c>
      <c r="L30" s="989">
        <v>1965</v>
      </c>
      <c r="M30" s="989">
        <v>1828</v>
      </c>
      <c r="N30" s="1027"/>
    </row>
    <row r="31" spans="2:14" s="207" customFormat="1" ht="8.1" customHeight="1">
      <c r="B31" s="224"/>
      <c r="C31" s="226"/>
      <c r="D31" s="219"/>
      <c r="E31" s="989"/>
      <c r="F31" s="1026"/>
      <c r="G31" s="989"/>
      <c r="H31" s="989"/>
      <c r="I31" s="989"/>
      <c r="J31" s="1026"/>
      <c r="K31" s="989"/>
      <c r="L31" s="989"/>
      <c r="M31" s="989"/>
      <c r="N31" s="1027"/>
    </row>
    <row r="32" spans="2:14" s="207" customFormat="1" ht="15" customHeight="1">
      <c r="B32" s="224" t="s">
        <v>19</v>
      </c>
      <c r="C32" s="208"/>
      <c r="D32" s="219">
        <v>2019</v>
      </c>
      <c r="E32" s="989" t="s">
        <v>31</v>
      </c>
      <c r="F32" s="1026"/>
      <c r="G32" s="989" t="s">
        <v>31</v>
      </c>
      <c r="H32" s="989" t="s">
        <v>31</v>
      </c>
      <c r="I32" s="989" t="s">
        <v>31</v>
      </c>
      <c r="J32" s="1026"/>
      <c r="K32" s="989" t="s">
        <v>31</v>
      </c>
      <c r="L32" s="989" t="s">
        <v>31</v>
      </c>
      <c r="M32" s="989" t="s">
        <v>31</v>
      </c>
      <c r="N32" s="221"/>
    </row>
    <row r="33" spans="2:24" s="207" customFormat="1" ht="15" customHeight="1">
      <c r="B33" s="224"/>
      <c r="C33" s="208"/>
      <c r="D33" s="219">
        <v>2020</v>
      </c>
      <c r="E33" s="989" t="s">
        <v>31</v>
      </c>
      <c r="F33" s="1026"/>
      <c r="G33" s="989" t="s">
        <v>31</v>
      </c>
      <c r="H33" s="989" t="s">
        <v>31</v>
      </c>
      <c r="I33" s="989" t="s">
        <v>31</v>
      </c>
      <c r="J33" s="1026"/>
      <c r="K33" s="989" t="s">
        <v>31</v>
      </c>
      <c r="L33" s="989" t="s">
        <v>31</v>
      </c>
      <c r="M33" s="989" t="s">
        <v>31</v>
      </c>
      <c r="N33" s="221"/>
    </row>
    <row r="34" spans="2:24" s="207" customFormat="1" ht="15" customHeight="1">
      <c r="B34" s="224"/>
      <c r="C34" s="208"/>
      <c r="D34" s="219">
        <v>2021</v>
      </c>
      <c r="E34" s="1026" t="s">
        <v>31</v>
      </c>
      <c r="F34" s="1026"/>
      <c r="G34" s="1026" t="s">
        <v>31</v>
      </c>
      <c r="H34" s="989" t="s">
        <v>31</v>
      </c>
      <c r="I34" s="1026" t="s">
        <v>31</v>
      </c>
      <c r="J34" s="1026"/>
      <c r="K34" s="1026" t="s">
        <v>31</v>
      </c>
      <c r="L34" s="1028" t="s">
        <v>31</v>
      </c>
      <c r="M34" s="1028" t="s">
        <v>31</v>
      </c>
      <c r="N34" s="221"/>
    </row>
    <row r="35" spans="2:24" s="207" customFormat="1" ht="8.1" customHeight="1">
      <c r="B35" s="224"/>
      <c r="C35" s="208"/>
      <c r="D35" s="219"/>
      <c r="E35" s="1026"/>
      <c r="F35" s="1026"/>
      <c r="G35" s="1026"/>
      <c r="H35" s="989"/>
      <c r="I35" s="1026"/>
      <c r="J35" s="1026"/>
      <c r="K35" s="1026"/>
      <c r="L35" s="1028"/>
      <c r="M35" s="1028"/>
      <c r="N35" s="221"/>
    </row>
    <row r="36" spans="2:24" s="207" customFormat="1" ht="15" customHeight="1">
      <c r="B36" s="224" t="s">
        <v>20</v>
      </c>
      <c r="C36" s="208"/>
      <c r="D36" s="219">
        <v>2019</v>
      </c>
      <c r="E36" s="1026">
        <v>16</v>
      </c>
      <c r="F36" s="1026"/>
      <c r="G36" s="1026">
        <f>SUM(H36:I36)</f>
        <v>100</v>
      </c>
      <c r="H36" s="989" t="s">
        <v>31</v>
      </c>
      <c r="I36" s="1026">
        <v>100</v>
      </c>
      <c r="J36" s="1026"/>
      <c r="K36" s="1026">
        <f>SUM(L36:M36)</f>
        <v>1049</v>
      </c>
      <c r="L36" s="1028">
        <v>543</v>
      </c>
      <c r="M36" s="1028">
        <v>506</v>
      </c>
      <c r="N36" s="221"/>
    </row>
    <row r="37" spans="2:24" s="207" customFormat="1" ht="15" customHeight="1">
      <c r="B37" s="224"/>
      <c r="C37" s="208"/>
      <c r="D37" s="219">
        <v>2020</v>
      </c>
      <c r="E37" s="56">
        <v>16</v>
      </c>
      <c r="F37" s="56"/>
      <c r="G37" s="1026">
        <f t="shared" ref="G37:G38" si="13">SUM(H37:I37)</f>
        <v>149</v>
      </c>
      <c r="H37" s="449" t="s">
        <v>31</v>
      </c>
      <c r="I37" s="56">
        <v>149</v>
      </c>
      <c r="J37" s="56"/>
      <c r="K37" s="1026">
        <f t="shared" ref="K37:K38" si="14">SUM(L37:M37)</f>
        <v>1094</v>
      </c>
      <c r="L37" s="56">
        <v>581</v>
      </c>
      <c r="M37" s="56">
        <v>513</v>
      </c>
      <c r="N37" s="221"/>
    </row>
    <row r="38" spans="2:24" s="207" customFormat="1" ht="15" customHeight="1">
      <c r="B38" s="224"/>
      <c r="C38" s="208"/>
      <c r="D38" s="219">
        <v>2021</v>
      </c>
      <c r="E38" s="1026">
        <v>16</v>
      </c>
      <c r="F38" s="1026"/>
      <c r="G38" s="1026">
        <f t="shared" si="13"/>
        <v>155</v>
      </c>
      <c r="H38" s="989" t="s">
        <v>31</v>
      </c>
      <c r="I38" s="1026">
        <v>155</v>
      </c>
      <c r="J38" s="1026"/>
      <c r="K38" s="1026">
        <f t="shared" si="14"/>
        <v>997</v>
      </c>
      <c r="L38" s="1028">
        <v>534</v>
      </c>
      <c r="M38" s="1028">
        <v>463</v>
      </c>
      <c r="N38" s="221"/>
    </row>
    <row r="39" spans="2:24" s="207" customFormat="1" ht="8.1" customHeight="1">
      <c r="B39" s="224"/>
      <c r="C39" s="208"/>
      <c r="D39" s="219"/>
      <c r="E39" s="1026"/>
      <c r="F39" s="1026"/>
      <c r="G39" s="1026"/>
      <c r="H39" s="989"/>
      <c r="I39" s="1026"/>
      <c r="J39" s="1026"/>
      <c r="K39" s="1026"/>
      <c r="L39" s="1028"/>
      <c r="M39" s="1028"/>
      <c r="N39" s="221"/>
    </row>
    <row r="40" spans="2:24" s="207" customFormat="1" ht="15" customHeight="1">
      <c r="B40" s="224" t="s">
        <v>21</v>
      </c>
      <c r="C40" s="208"/>
      <c r="D40" s="219">
        <v>2019</v>
      </c>
      <c r="E40" s="1026">
        <v>15</v>
      </c>
      <c r="F40" s="1026"/>
      <c r="G40" s="1026">
        <f>SUM(H40:I40)</f>
        <v>57</v>
      </c>
      <c r="H40" s="989" t="s">
        <v>31</v>
      </c>
      <c r="I40" s="1026">
        <v>57</v>
      </c>
      <c r="J40" s="1026"/>
      <c r="K40" s="1026">
        <f>SUM(L40:M40)</f>
        <v>0</v>
      </c>
      <c r="L40" s="1028" t="s">
        <v>31</v>
      </c>
      <c r="M40" s="1028" t="s">
        <v>31</v>
      </c>
      <c r="N40" s="221"/>
    </row>
    <row r="41" spans="2:24" s="207" customFormat="1" ht="15" customHeight="1">
      <c r="B41" s="224"/>
      <c r="C41" s="208"/>
      <c r="D41" s="219">
        <v>2020</v>
      </c>
      <c r="E41" s="56">
        <v>16</v>
      </c>
      <c r="F41" s="56"/>
      <c r="G41" s="1026">
        <f t="shared" ref="G41:G42" si="15">SUM(H41:I41)</f>
        <v>58</v>
      </c>
      <c r="H41" s="449" t="s">
        <v>31</v>
      </c>
      <c r="I41" s="56">
        <v>58</v>
      </c>
      <c r="J41" s="56"/>
      <c r="K41" s="1026">
        <f t="shared" ref="K41:K42" si="16">SUM(L41:M41)</f>
        <v>732</v>
      </c>
      <c r="L41" s="56">
        <v>374</v>
      </c>
      <c r="M41" s="56">
        <v>358</v>
      </c>
      <c r="N41" s="221"/>
    </row>
    <row r="42" spans="2:24" s="207" customFormat="1" ht="15" customHeight="1">
      <c r="B42" s="224"/>
      <c r="C42" s="208"/>
      <c r="D42" s="219">
        <v>2021</v>
      </c>
      <c r="E42" s="1026">
        <v>16</v>
      </c>
      <c r="F42" s="1026"/>
      <c r="G42" s="1026">
        <f t="shared" si="15"/>
        <v>60</v>
      </c>
      <c r="H42" s="989" t="s">
        <v>31</v>
      </c>
      <c r="I42" s="1026">
        <v>60</v>
      </c>
      <c r="J42" s="1026"/>
      <c r="K42" s="1026">
        <f t="shared" si="16"/>
        <v>609</v>
      </c>
      <c r="L42" s="1028">
        <v>321</v>
      </c>
      <c r="M42" s="1028">
        <v>288</v>
      </c>
      <c r="N42" s="221"/>
    </row>
    <row r="43" spans="2:24" s="207" customFormat="1" ht="8.1" customHeight="1">
      <c r="B43" s="224"/>
      <c r="C43" s="208"/>
      <c r="D43" s="219"/>
      <c r="E43" s="1026"/>
      <c r="F43" s="1026"/>
      <c r="G43" s="1026"/>
      <c r="H43" s="989"/>
      <c r="I43" s="1026"/>
      <c r="J43" s="1026"/>
      <c r="K43" s="1026"/>
      <c r="L43" s="1028"/>
      <c r="M43" s="1028"/>
      <c r="N43" s="221"/>
    </row>
    <row r="44" spans="2:24" s="207" customFormat="1" ht="15" customHeight="1">
      <c r="B44" s="224" t="s">
        <v>22</v>
      </c>
      <c r="C44" s="208"/>
      <c r="D44" s="219">
        <v>2019</v>
      </c>
      <c r="E44" s="1026">
        <v>75</v>
      </c>
      <c r="F44" s="1026"/>
      <c r="G44" s="1026">
        <f>SUM(H44:I44)</f>
        <v>180</v>
      </c>
      <c r="H44" s="989" t="s">
        <v>31</v>
      </c>
      <c r="I44" s="1026">
        <v>180</v>
      </c>
      <c r="J44" s="1026"/>
      <c r="K44" s="1026">
        <f>SUM(L44:M44)</f>
        <v>2424</v>
      </c>
      <c r="L44" s="1028">
        <v>1240</v>
      </c>
      <c r="M44" s="1028">
        <v>1184</v>
      </c>
      <c r="N44" s="221"/>
    </row>
    <row r="45" spans="2:24" s="207" customFormat="1" ht="15" customHeight="1">
      <c r="B45" s="224"/>
      <c r="C45" s="208"/>
      <c r="D45" s="219">
        <v>2020</v>
      </c>
      <c r="E45" s="56">
        <v>76</v>
      </c>
      <c r="F45" s="56"/>
      <c r="G45" s="1026">
        <f t="shared" ref="G45:G46" si="17">SUM(H45:I45)</f>
        <v>215</v>
      </c>
      <c r="H45" s="449" t="s">
        <v>31</v>
      </c>
      <c r="I45" s="56">
        <v>215</v>
      </c>
      <c r="J45" s="56"/>
      <c r="K45" s="1026">
        <f t="shared" ref="K45:K46" si="18">SUM(L45:M45)</f>
        <v>2434</v>
      </c>
      <c r="L45" s="56">
        <v>1296</v>
      </c>
      <c r="M45" s="56">
        <v>1138</v>
      </c>
      <c r="N45" s="221"/>
    </row>
    <row r="46" spans="2:24" s="207" customFormat="1" ht="15" customHeight="1">
      <c r="B46" s="224"/>
      <c r="C46" s="208"/>
      <c r="D46" s="219">
        <v>2021</v>
      </c>
      <c r="E46" s="1026">
        <v>76</v>
      </c>
      <c r="F46" s="1026"/>
      <c r="G46" s="1026">
        <f t="shared" si="17"/>
        <v>342</v>
      </c>
      <c r="H46" s="989" t="s">
        <v>31</v>
      </c>
      <c r="I46" s="1026">
        <v>342</v>
      </c>
      <c r="J46" s="1026"/>
      <c r="K46" s="1026">
        <f t="shared" si="18"/>
        <v>2133</v>
      </c>
      <c r="L46" s="1034">
        <v>1087</v>
      </c>
      <c r="M46" s="1028">
        <v>1046</v>
      </c>
      <c r="N46" s="221"/>
    </row>
    <row r="47" spans="2:24" s="207" customFormat="1" ht="8.1" customHeight="1">
      <c r="B47" s="224"/>
      <c r="C47" s="208"/>
      <c r="D47" s="219"/>
      <c r="E47" s="1026"/>
      <c r="F47" s="1026"/>
      <c r="G47" s="1026"/>
      <c r="H47" s="989"/>
      <c r="I47" s="1026"/>
      <c r="J47" s="1026"/>
      <c r="K47" s="1026"/>
      <c r="L47" s="1034"/>
      <c r="M47" s="1028"/>
      <c r="N47" s="221"/>
      <c r="O47" s="230"/>
      <c r="P47" s="230"/>
      <c r="Q47" s="230"/>
      <c r="R47" s="230"/>
      <c r="S47" s="230"/>
      <c r="T47" s="230"/>
      <c r="U47" s="230"/>
      <c r="V47" s="230"/>
      <c r="W47" s="230"/>
      <c r="X47" s="230"/>
    </row>
    <row r="48" spans="2:24" s="207" customFormat="1" ht="15" customHeight="1">
      <c r="B48" s="224" t="s">
        <v>23</v>
      </c>
      <c r="C48" s="226"/>
      <c r="D48" s="219">
        <v>2019</v>
      </c>
      <c r="E48" s="1026">
        <v>22</v>
      </c>
      <c r="F48" s="1026"/>
      <c r="G48" s="1026">
        <f>SUM(H48:I48)</f>
        <v>36</v>
      </c>
      <c r="H48" s="989" t="s">
        <v>31</v>
      </c>
      <c r="I48" s="1026">
        <v>36</v>
      </c>
      <c r="J48" s="1026"/>
      <c r="K48" s="1026">
        <f>SUM(L48:M48)</f>
        <v>391</v>
      </c>
      <c r="L48" s="1034">
        <v>204</v>
      </c>
      <c r="M48" s="1028">
        <v>187</v>
      </c>
      <c r="N48" s="1027"/>
    </row>
    <row r="49" spans="2:14" s="207" customFormat="1" ht="15" customHeight="1">
      <c r="B49" s="224"/>
      <c r="C49" s="226"/>
      <c r="D49" s="219">
        <v>2020</v>
      </c>
      <c r="E49" s="56">
        <v>15</v>
      </c>
      <c r="F49" s="56"/>
      <c r="G49" s="1026">
        <f t="shared" ref="G49:G50" si="19">SUM(H49:I49)</f>
        <v>45</v>
      </c>
      <c r="H49" s="449" t="s">
        <v>31</v>
      </c>
      <c r="I49" s="56">
        <v>45</v>
      </c>
      <c r="J49" s="56"/>
      <c r="K49" s="1026">
        <f t="shared" ref="K49:K50" si="20">SUM(L49:M49)</f>
        <v>367</v>
      </c>
      <c r="L49" s="56">
        <v>175</v>
      </c>
      <c r="M49" s="56">
        <v>192</v>
      </c>
      <c r="N49" s="1027"/>
    </row>
    <row r="50" spans="2:14" s="207" customFormat="1" ht="15" customHeight="1">
      <c r="B50" s="224"/>
      <c r="C50" s="226"/>
      <c r="D50" s="219">
        <v>2021</v>
      </c>
      <c r="E50" s="1026">
        <v>15</v>
      </c>
      <c r="F50" s="1026"/>
      <c r="G50" s="1026">
        <f t="shared" si="19"/>
        <v>45</v>
      </c>
      <c r="H50" s="989" t="s">
        <v>31</v>
      </c>
      <c r="I50" s="1026">
        <v>45</v>
      </c>
      <c r="J50" s="1026"/>
      <c r="K50" s="1026">
        <f t="shared" si="20"/>
        <v>308</v>
      </c>
      <c r="L50" s="1028">
        <v>156</v>
      </c>
      <c r="M50" s="1028">
        <v>152</v>
      </c>
      <c r="N50" s="1027"/>
    </row>
    <row r="51" spans="2:14" s="207" customFormat="1" ht="8.1" customHeight="1">
      <c r="B51" s="224"/>
      <c r="C51" s="226"/>
      <c r="D51" s="219"/>
      <c r="E51" s="1026"/>
      <c r="F51" s="1026"/>
      <c r="G51" s="1026"/>
      <c r="H51" s="989"/>
      <c r="I51" s="1026"/>
      <c r="J51" s="1026"/>
      <c r="K51" s="1026"/>
      <c r="L51" s="1028"/>
      <c r="M51" s="1028"/>
      <c r="N51" s="1027"/>
    </row>
    <row r="52" spans="2:14" s="207" customFormat="1" ht="15" customHeight="1">
      <c r="B52" s="224" t="s">
        <v>24</v>
      </c>
      <c r="C52" s="208"/>
      <c r="D52" s="219">
        <v>2019</v>
      </c>
      <c r="E52" s="1026">
        <v>13</v>
      </c>
      <c r="F52" s="1026"/>
      <c r="G52" s="1026">
        <f>SUM(H52:I52)</f>
        <v>86</v>
      </c>
      <c r="H52" s="989" t="s">
        <v>31</v>
      </c>
      <c r="I52" s="1026">
        <v>86</v>
      </c>
      <c r="J52" s="1026"/>
      <c r="K52" s="1026">
        <f>SUM(L52:M52)</f>
        <v>813</v>
      </c>
      <c r="L52" s="1028">
        <v>431</v>
      </c>
      <c r="M52" s="1028">
        <v>382</v>
      </c>
      <c r="N52" s="221"/>
    </row>
    <row r="53" spans="2:14" s="207" customFormat="1" ht="15" customHeight="1">
      <c r="B53" s="224"/>
      <c r="C53" s="208"/>
      <c r="D53" s="219">
        <v>2020</v>
      </c>
      <c r="E53" s="56">
        <v>13</v>
      </c>
      <c r="F53" s="56"/>
      <c r="G53" s="1026">
        <f t="shared" ref="G53:G54" si="21">SUM(H53:I53)</f>
        <v>111</v>
      </c>
      <c r="H53" s="56">
        <v>1</v>
      </c>
      <c r="I53" s="56">
        <v>110</v>
      </c>
      <c r="J53" s="56"/>
      <c r="K53" s="1026">
        <f t="shared" ref="K53:K54" si="22">SUM(L53:M53)</f>
        <v>1066</v>
      </c>
      <c r="L53" s="56">
        <v>535</v>
      </c>
      <c r="M53" s="56">
        <v>531</v>
      </c>
      <c r="N53" s="221"/>
    </row>
    <row r="54" spans="2:14" s="207" customFormat="1" ht="15" customHeight="1">
      <c r="B54" s="224"/>
      <c r="C54" s="208"/>
      <c r="D54" s="219">
        <v>2021</v>
      </c>
      <c r="E54" s="1026">
        <v>13</v>
      </c>
      <c r="F54" s="1026"/>
      <c r="G54" s="1026">
        <f t="shared" si="21"/>
        <v>117</v>
      </c>
      <c r="H54" s="1026">
        <v>1</v>
      </c>
      <c r="I54" s="1026">
        <v>116</v>
      </c>
      <c r="J54" s="1026"/>
      <c r="K54" s="1026">
        <f t="shared" si="22"/>
        <v>1007</v>
      </c>
      <c r="L54" s="1028">
        <v>512</v>
      </c>
      <c r="M54" s="1028">
        <v>495</v>
      </c>
      <c r="N54" s="221"/>
    </row>
    <row r="55" spans="2:14" s="207" customFormat="1" ht="8.1" customHeight="1">
      <c r="B55" s="224"/>
      <c r="C55" s="208"/>
      <c r="D55" s="219"/>
      <c r="E55" s="1026"/>
      <c r="F55" s="1026"/>
      <c r="G55" s="1026"/>
      <c r="H55" s="1026"/>
      <c r="I55" s="1026"/>
      <c r="J55" s="1026"/>
      <c r="K55" s="1026"/>
      <c r="L55" s="1028"/>
      <c r="M55" s="1028"/>
      <c r="N55" s="221"/>
    </row>
    <row r="56" spans="2:14" s="207" customFormat="1" ht="15" customHeight="1">
      <c r="B56" s="224" t="s">
        <v>25</v>
      </c>
      <c r="C56" s="208"/>
      <c r="D56" s="219">
        <v>2019</v>
      </c>
      <c r="E56" s="1026">
        <v>18</v>
      </c>
      <c r="F56" s="1026"/>
      <c r="G56" s="1026">
        <f>SUM(H56:I56)</f>
        <v>230</v>
      </c>
      <c r="H56" s="1026">
        <v>5</v>
      </c>
      <c r="I56" s="1026">
        <v>225</v>
      </c>
      <c r="J56" s="1026"/>
      <c r="K56" s="1026">
        <f>SUM(L56:M56)</f>
        <v>3948</v>
      </c>
      <c r="L56" s="1028">
        <v>1945</v>
      </c>
      <c r="M56" s="1028">
        <v>2003</v>
      </c>
      <c r="N56" s="221"/>
    </row>
    <row r="57" spans="2:14" s="207" customFormat="1" ht="15" customHeight="1">
      <c r="B57" s="224"/>
      <c r="C57" s="208"/>
      <c r="D57" s="219">
        <v>2020</v>
      </c>
      <c r="E57" s="56">
        <v>18</v>
      </c>
      <c r="F57" s="56"/>
      <c r="G57" s="1026">
        <f t="shared" ref="G57:G58" si="23">SUM(H57:I57)</f>
        <v>274</v>
      </c>
      <c r="H57" s="56">
        <v>5</v>
      </c>
      <c r="I57" s="56">
        <v>269</v>
      </c>
      <c r="J57" s="56"/>
      <c r="K57" s="1026">
        <f t="shared" ref="K57:K58" si="24">SUM(L57:M57)</f>
        <v>3857</v>
      </c>
      <c r="L57" s="56">
        <v>1895</v>
      </c>
      <c r="M57" s="56">
        <v>1962</v>
      </c>
      <c r="N57" s="221"/>
    </row>
    <row r="58" spans="2:14" s="207" customFormat="1" ht="15" customHeight="1">
      <c r="B58" s="224"/>
      <c r="C58" s="208"/>
      <c r="D58" s="219">
        <v>2021</v>
      </c>
      <c r="E58" s="1026">
        <v>18</v>
      </c>
      <c r="F58" s="1026"/>
      <c r="G58" s="1026">
        <f t="shared" si="23"/>
        <v>406</v>
      </c>
      <c r="H58" s="1026">
        <v>5</v>
      </c>
      <c r="I58" s="1026">
        <v>401</v>
      </c>
      <c r="J58" s="1026"/>
      <c r="K58" s="1026">
        <f t="shared" si="24"/>
        <v>3504</v>
      </c>
      <c r="L58" s="1028">
        <v>1733</v>
      </c>
      <c r="M58" s="1028">
        <v>1771</v>
      </c>
      <c r="N58" s="221"/>
    </row>
    <row r="59" spans="2:14" s="207" customFormat="1" ht="8.1" customHeight="1">
      <c r="B59" s="224"/>
      <c r="C59" s="208"/>
      <c r="D59" s="219"/>
      <c r="E59" s="1026"/>
      <c r="F59" s="1026"/>
      <c r="G59" s="1026"/>
      <c r="H59" s="1026"/>
      <c r="I59" s="1026"/>
      <c r="J59" s="1026"/>
      <c r="K59" s="1026"/>
      <c r="L59" s="1028"/>
      <c r="M59" s="1028"/>
      <c r="N59" s="221"/>
    </row>
    <row r="60" spans="2:14" s="207" customFormat="1" ht="15" customHeight="1">
      <c r="B60" s="224" t="s">
        <v>26</v>
      </c>
      <c r="C60" s="208"/>
      <c r="D60" s="219">
        <v>2019</v>
      </c>
      <c r="E60" s="1026">
        <v>14</v>
      </c>
      <c r="F60" s="1026"/>
      <c r="G60" s="1026">
        <f>SUM(H60:I60)</f>
        <v>39</v>
      </c>
      <c r="H60" s="1026">
        <v>3</v>
      </c>
      <c r="I60" s="1026">
        <v>36</v>
      </c>
      <c r="J60" s="1026"/>
      <c r="K60" s="1026">
        <f>SUM(L60:M60)</f>
        <v>659</v>
      </c>
      <c r="L60" s="1028">
        <v>344</v>
      </c>
      <c r="M60" s="1028">
        <v>315</v>
      </c>
      <c r="N60" s="221"/>
    </row>
    <row r="61" spans="2:14" s="207" customFormat="1" ht="15" customHeight="1">
      <c r="B61" s="224"/>
      <c r="C61" s="208"/>
      <c r="D61" s="219">
        <v>2020</v>
      </c>
      <c r="E61" s="56">
        <v>14</v>
      </c>
      <c r="F61" s="56"/>
      <c r="G61" s="1026">
        <f t="shared" ref="G61:G62" si="25">SUM(H61:I61)</f>
        <v>42</v>
      </c>
      <c r="H61" s="56">
        <v>5</v>
      </c>
      <c r="I61" s="56">
        <v>37</v>
      </c>
      <c r="J61" s="56"/>
      <c r="K61" s="1026">
        <f t="shared" ref="K61:K62" si="26">SUM(L61:M61)</f>
        <v>642</v>
      </c>
      <c r="L61" s="56">
        <v>299</v>
      </c>
      <c r="M61" s="56">
        <v>343</v>
      </c>
      <c r="N61" s="221"/>
    </row>
    <row r="62" spans="2:14" s="207" customFormat="1" ht="15" customHeight="1">
      <c r="B62" s="224"/>
      <c r="C62" s="208"/>
      <c r="D62" s="219">
        <v>2021</v>
      </c>
      <c r="E62" s="989">
        <v>14</v>
      </c>
      <c r="F62" s="989"/>
      <c r="G62" s="1026">
        <f t="shared" si="25"/>
        <v>52</v>
      </c>
      <c r="H62" s="989">
        <v>9</v>
      </c>
      <c r="I62" s="989">
        <v>43</v>
      </c>
      <c r="J62" s="1026"/>
      <c r="K62" s="1026">
        <f t="shared" si="26"/>
        <v>540</v>
      </c>
      <c r="L62" s="989">
        <v>266</v>
      </c>
      <c r="M62" s="989">
        <v>274</v>
      </c>
      <c r="N62" s="221"/>
    </row>
    <row r="63" spans="2:14" s="207" customFormat="1" ht="8.1" customHeight="1">
      <c r="B63" s="224"/>
      <c r="C63" s="208"/>
      <c r="D63" s="219"/>
      <c r="E63" s="989"/>
      <c r="F63" s="989"/>
      <c r="G63" s="989"/>
      <c r="H63" s="989"/>
      <c r="I63" s="989"/>
      <c r="J63" s="1026"/>
      <c r="K63" s="989"/>
      <c r="L63" s="989"/>
      <c r="M63" s="989"/>
      <c r="N63" s="221"/>
    </row>
    <row r="64" spans="2:14" s="207" customFormat="1" ht="15" customHeight="1">
      <c r="B64" s="224" t="s">
        <v>27</v>
      </c>
      <c r="C64" s="208"/>
      <c r="D64" s="219">
        <v>2019</v>
      </c>
      <c r="E64" s="989" t="s">
        <v>31</v>
      </c>
      <c r="F64" s="989"/>
      <c r="G64" s="989" t="s">
        <v>31</v>
      </c>
      <c r="H64" s="989" t="s">
        <v>31</v>
      </c>
      <c r="I64" s="989" t="s">
        <v>31</v>
      </c>
      <c r="J64" s="1026"/>
      <c r="K64" s="989" t="s">
        <v>31</v>
      </c>
      <c r="L64" s="989" t="s">
        <v>31</v>
      </c>
      <c r="M64" s="989" t="s">
        <v>31</v>
      </c>
      <c r="N64" s="221"/>
    </row>
    <row r="65" spans="1:14" s="207" customFormat="1" ht="15" customHeight="1">
      <c r="B65" s="224"/>
      <c r="C65" s="208"/>
      <c r="D65" s="219">
        <v>2020</v>
      </c>
      <c r="E65" s="989" t="s">
        <v>31</v>
      </c>
      <c r="F65" s="989"/>
      <c r="G65" s="989" t="s">
        <v>31</v>
      </c>
      <c r="H65" s="989" t="s">
        <v>31</v>
      </c>
      <c r="I65" s="989" t="s">
        <v>31</v>
      </c>
      <c r="J65" s="1026"/>
      <c r="K65" s="989" t="s">
        <v>31</v>
      </c>
      <c r="L65" s="989" t="s">
        <v>31</v>
      </c>
      <c r="M65" s="989" t="s">
        <v>31</v>
      </c>
      <c r="N65" s="221"/>
    </row>
    <row r="66" spans="1:14" s="207" customFormat="1" ht="15" customHeight="1">
      <c r="B66" s="224"/>
      <c r="C66" s="208"/>
      <c r="D66" s="219">
        <v>2021</v>
      </c>
      <c r="E66" s="989" t="s">
        <v>31</v>
      </c>
      <c r="F66" s="989"/>
      <c r="G66" s="989" t="s">
        <v>31</v>
      </c>
      <c r="H66" s="989" t="s">
        <v>31</v>
      </c>
      <c r="I66" s="989" t="s">
        <v>31</v>
      </c>
      <c r="J66" s="1026"/>
      <c r="K66" s="989" t="s">
        <v>31</v>
      </c>
      <c r="L66" s="989" t="s">
        <v>31</v>
      </c>
      <c r="M66" s="989" t="s">
        <v>31</v>
      </c>
      <c r="N66" s="221"/>
    </row>
    <row r="67" spans="1:14" s="207" customFormat="1" ht="8.1" customHeight="1">
      <c r="B67" s="224"/>
      <c r="C67" s="208"/>
      <c r="D67" s="219"/>
      <c r="E67" s="1026"/>
      <c r="F67" s="1026"/>
      <c r="G67" s="1026"/>
      <c r="H67" s="1026"/>
      <c r="I67" s="1026"/>
      <c r="J67" s="1026"/>
      <c r="K67" s="1026"/>
      <c r="L67" s="1034"/>
      <c r="M67" s="1028"/>
      <c r="N67" s="221"/>
    </row>
    <row r="68" spans="1:14" s="207" customFormat="1" ht="15" customHeight="1">
      <c r="B68" s="224" t="s">
        <v>28</v>
      </c>
      <c r="C68" s="226"/>
      <c r="D68" s="219">
        <v>2019</v>
      </c>
      <c r="E68" s="1026">
        <v>70</v>
      </c>
      <c r="F68" s="1026"/>
      <c r="G68" s="1026">
        <f>SUM(H68:I68)</f>
        <v>299</v>
      </c>
      <c r="H68" s="1026">
        <v>7</v>
      </c>
      <c r="I68" s="1026">
        <v>292</v>
      </c>
      <c r="J68" s="1026"/>
      <c r="K68" s="1026">
        <f>SUM(L68:M68)</f>
        <v>4510</v>
      </c>
      <c r="L68" s="1034">
        <v>2264</v>
      </c>
      <c r="M68" s="1034">
        <v>2246</v>
      </c>
      <c r="N68" s="1027"/>
    </row>
    <row r="69" spans="1:14" s="207" customFormat="1" ht="15" customHeight="1">
      <c r="B69" s="224"/>
      <c r="C69" s="226"/>
      <c r="D69" s="219">
        <v>2020</v>
      </c>
      <c r="E69" s="56">
        <v>68</v>
      </c>
      <c r="F69" s="56"/>
      <c r="G69" s="1026">
        <f t="shared" ref="G69:G70" si="27">SUM(H69:I69)</f>
        <v>312</v>
      </c>
      <c r="H69" s="56">
        <v>8</v>
      </c>
      <c r="I69" s="56">
        <v>304</v>
      </c>
      <c r="J69" s="56"/>
      <c r="K69" s="1026">
        <f t="shared" ref="K69:K70" si="28">SUM(L69:M69)</f>
        <v>4607</v>
      </c>
      <c r="L69" s="1034">
        <v>2246</v>
      </c>
      <c r="M69" s="1034">
        <v>2361</v>
      </c>
      <c r="N69" s="1027"/>
    </row>
    <row r="70" spans="1:14" s="207" customFormat="1" ht="15" customHeight="1">
      <c r="B70" s="224"/>
      <c r="C70" s="226"/>
      <c r="D70" s="219">
        <v>2021</v>
      </c>
      <c r="E70" s="1026">
        <v>68</v>
      </c>
      <c r="F70" s="1026"/>
      <c r="G70" s="1026">
        <f t="shared" si="27"/>
        <v>318</v>
      </c>
      <c r="H70" s="989">
        <v>11</v>
      </c>
      <c r="I70" s="1026">
        <v>307</v>
      </c>
      <c r="J70" s="1026"/>
      <c r="K70" s="1026">
        <f t="shared" si="28"/>
        <v>4249</v>
      </c>
      <c r="L70" s="1034">
        <v>2228</v>
      </c>
      <c r="M70" s="1034">
        <v>2021</v>
      </c>
      <c r="N70" s="1027"/>
    </row>
    <row r="71" spans="1:14" s="207" customFormat="1" ht="8.1" customHeight="1">
      <c r="B71" s="224"/>
      <c r="C71" s="208"/>
      <c r="D71" s="219"/>
      <c r="E71" s="1026"/>
      <c r="F71" s="1026"/>
      <c r="G71" s="1026"/>
      <c r="H71" s="989"/>
      <c r="I71" s="1026"/>
      <c r="J71" s="1026"/>
      <c r="K71" s="1026"/>
      <c r="L71" s="1034"/>
      <c r="M71" s="1034"/>
      <c r="N71" s="221"/>
    </row>
    <row r="72" spans="1:14" s="207" customFormat="1" ht="15" customHeight="1">
      <c r="B72" s="224" t="s">
        <v>29</v>
      </c>
      <c r="C72" s="226"/>
      <c r="D72" s="219">
        <v>2019</v>
      </c>
      <c r="E72" s="1026">
        <v>4</v>
      </c>
      <c r="F72" s="1026"/>
      <c r="G72" s="1026">
        <f>SUM(H72:I72)</f>
        <v>20</v>
      </c>
      <c r="H72" s="1026">
        <v>1</v>
      </c>
      <c r="I72" s="1026">
        <v>19</v>
      </c>
      <c r="J72" s="1026"/>
      <c r="K72" s="1026">
        <f>SUM(L72:M72)</f>
        <v>222</v>
      </c>
      <c r="L72" s="1034">
        <v>129</v>
      </c>
      <c r="M72" s="1034">
        <v>93</v>
      </c>
      <c r="N72" s="1027"/>
    </row>
    <row r="73" spans="1:14" s="207" customFormat="1" ht="15" customHeight="1">
      <c r="B73" s="224"/>
      <c r="C73" s="226"/>
      <c r="D73" s="219">
        <v>2020</v>
      </c>
      <c r="E73" s="56">
        <v>4</v>
      </c>
      <c r="F73" s="56"/>
      <c r="G73" s="1026">
        <f t="shared" ref="G73:G74" si="29">SUM(H73:I73)</f>
        <v>22</v>
      </c>
      <c r="H73" s="56">
        <v>1</v>
      </c>
      <c r="I73" s="1026">
        <v>21</v>
      </c>
      <c r="J73" s="56"/>
      <c r="K73" s="1026">
        <f t="shared" ref="K73:K74" si="30">SUM(L73:M73)</f>
        <v>306</v>
      </c>
      <c r="L73" s="1034">
        <v>145</v>
      </c>
      <c r="M73" s="1034">
        <v>161</v>
      </c>
      <c r="N73" s="1027"/>
    </row>
    <row r="74" spans="1:14" s="207" customFormat="1" ht="15" customHeight="1">
      <c r="B74" s="224"/>
      <c r="C74" s="226"/>
      <c r="D74" s="219">
        <v>2021</v>
      </c>
      <c r="E74" s="1026">
        <v>4</v>
      </c>
      <c r="F74" s="1026"/>
      <c r="G74" s="1026">
        <f t="shared" si="29"/>
        <v>21</v>
      </c>
      <c r="H74" s="1026">
        <v>1</v>
      </c>
      <c r="I74" s="1026">
        <v>20</v>
      </c>
      <c r="J74" s="1026"/>
      <c r="K74" s="1026">
        <f t="shared" si="30"/>
        <v>277</v>
      </c>
      <c r="L74" s="1034">
        <v>140</v>
      </c>
      <c r="M74" s="1034">
        <v>137</v>
      </c>
      <c r="N74" s="1027"/>
    </row>
    <row r="75" spans="1:14" s="207" customFormat="1" ht="8.1" customHeight="1">
      <c r="B75" s="224"/>
      <c r="C75" s="208"/>
      <c r="D75" s="219"/>
      <c r="E75" s="1026"/>
      <c r="F75" s="1026"/>
      <c r="G75" s="1026"/>
      <c r="H75" s="1026"/>
      <c r="I75" s="1026"/>
      <c r="J75" s="1026"/>
      <c r="K75" s="1026"/>
      <c r="L75" s="1034"/>
      <c r="M75" s="1034"/>
      <c r="N75" s="221"/>
    </row>
    <row r="76" spans="1:14" s="207" customFormat="1" ht="15" customHeight="1">
      <c r="B76" s="224" t="s">
        <v>30</v>
      </c>
      <c r="C76" s="226"/>
      <c r="D76" s="219">
        <v>2019</v>
      </c>
      <c r="E76" s="1026">
        <v>7</v>
      </c>
      <c r="F76" s="1026"/>
      <c r="G76" s="1026">
        <f>SUM(H76:I76)</f>
        <v>61</v>
      </c>
      <c r="H76" s="1026">
        <v>3</v>
      </c>
      <c r="I76" s="1026">
        <v>58</v>
      </c>
      <c r="J76" s="1026"/>
      <c r="K76" s="1026">
        <f>SUM(L76:M76)</f>
        <v>818</v>
      </c>
      <c r="L76" s="1034">
        <v>419</v>
      </c>
      <c r="M76" s="1034">
        <v>399</v>
      </c>
      <c r="N76" s="1027"/>
    </row>
    <row r="77" spans="1:14" s="207" customFormat="1" ht="15" customHeight="1">
      <c r="B77" s="224"/>
      <c r="C77" s="226"/>
      <c r="D77" s="219">
        <v>2020</v>
      </c>
      <c r="E77" s="56">
        <v>7</v>
      </c>
      <c r="F77" s="56"/>
      <c r="G77" s="1026">
        <f t="shared" ref="G77:G78" si="31">SUM(H77:I77)</f>
        <v>59</v>
      </c>
      <c r="H77" s="1026">
        <v>3</v>
      </c>
      <c r="I77" s="1026">
        <v>56</v>
      </c>
      <c r="J77" s="56"/>
      <c r="K77" s="1026">
        <f t="shared" ref="K77:K78" si="32">SUM(L77:M77)</f>
        <v>802</v>
      </c>
      <c r="L77" s="1034">
        <v>421</v>
      </c>
      <c r="M77" s="1034">
        <v>381</v>
      </c>
      <c r="N77" s="1027"/>
    </row>
    <row r="78" spans="1:14" s="207" customFormat="1" ht="15" customHeight="1">
      <c r="B78" s="224"/>
      <c r="C78" s="226"/>
      <c r="D78" s="219">
        <v>2021</v>
      </c>
      <c r="E78" s="207">
        <v>7</v>
      </c>
      <c r="G78" s="1026">
        <f t="shared" si="31"/>
        <v>61</v>
      </c>
      <c r="H78" s="1026">
        <v>3</v>
      </c>
      <c r="I78" s="1026">
        <v>58</v>
      </c>
      <c r="K78" s="1026">
        <f t="shared" si="32"/>
        <v>685</v>
      </c>
      <c r="L78" s="1034">
        <v>352</v>
      </c>
      <c r="M78" s="1034">
        <v>333</v>
      </c>
      <c r="N78" s="1027"/>
    </row>
    <row r="79" spans="1:14" s="207" customFormat="1" ht="8.1" customHeight="1" thickBot="1">
      <c r="A79" s="231"/>
      <c r="B79" s="1029"/>
      <c r="C79" s="233"/>
      <c r="D79" s="234"/>
      <c r="E79" s="235"/>
      <c r="F79" s="235"/>
      <c r="G79" s="235"/>
      <c r="H79" s="235"/>
      <c r="I79" s="235"/>
      <c r="J79" s="235"/>
      <c r="K79" s="235"/>
      <c r="L79" s="233"/>
      <c r="M79" s="1030"/>
      <c r="N79" s="1031"/>
    </row>
    <row r="80" spans="1:14" s="238" customFormat="1" ht="15.75" customHeight="1">
      <c r="A80" s="314"/>
      <c r="B80" s="239"/>
      <c r="D80" s="240"/>
      <c r="E80" s="315"/>
      <c r="F80" s="243"/>
      <c r="G80" s="243"/>
      <c r="H80" s="243"/>
      <c r="I80" s="315"/>
      <c r="J80" s="243"/>
      <c r="K80" s="243"/>
      <c r="M80" s="244"/>
      <c r="N80" s="1032" t="s">
        <v>867</v>
      </c>
    </row>
    <row r="81" spans="2:14" s="238" customFormat="1" ht="15.75" customHeight="1">
      <c r="D81" s="240"/>
      <c r="E81" s="315"/>
      <c r="F81" s="243"/>
      <c r="G81" s="243"/>
      <c r="H81" s="243"/>
      <c r="I81" s="315"/>
      <c r="J81" s="243"/>
      <c r="K81" s="243"/>
      <c r="M81" s="247"/>
      <c r="N81" s="1033" t="s">
        <v>868</v>
      </c>
    </row>
    <row r="82" spans="2:14" s="238" customFormat="1" ht="18" customHeight="1">
      <c r="B82" s="317" t="s">
        <v>1264</v>
      </c>
      <c r="D82" s="240"/>
      <c r="E82" s="315"/>
      <c r="F82" s="243"/>
      <c r="G82" s="243"/>
      <c r="H82" s="243"/>
      <c r="I82" s="315"/>
      <c r="J82" s="243"/>
      <c r="K82" s="243"/>
      <c r="L82" s="243"/>
      <c r="M82" s="243"/>
      <c r="N82" s="243"/>
    </row>
    <row r="83" spans="2:14" s="248" customFormat="1" ht="15.75" customHeight="1">
      <c r="B83" s="249" t="s">
        <v>1301</v>
      </c>
      <c r="D83" s="250"/>
      <c r="F83" s="251"/>
      <c r="G83" s="251"/>
      <c r="H83" s="251"/>
      <c r="J83" s="251"/>
      <c r="K83" s="251"/>
      <c r="L83" s="251"/>
      <c r="M83" s="251"/>
      <c r="N83" s="251"/>
    </row>
    <row r="84" spans="2:14" s="321" customFormat="1" ht="15.75" customHeight="1">
      <c r="B84" s="252" t="s">
        <v>1302</v>
      </c>
      <c r="C84" s="319"/>
      <c r="D84" s="250"/>
      <c r="E84" s="320"/>
      <c r="F84" s="320"/>
      <c r="G84" s="320"/>
      <c r="H84" s="320"/>
      <c r="I84" s="320"/>
      <c r="J84" s="320"/>
      <c r="K84" s="320"/>
      <c r="L84" s="320"/>
      <c r="M84" s="320"/>
      <c r="N84" s="320"/>
    </row>
    <row r="95" spans="2:14" ht="3.75" customHeight="1"/>
    <row r="102" ht="3.75" customHeight="1"/>
    <row r="106" ht="18.75" customHeight="1"/>
    <row r="107" ht="18.75" customHeight="1"/>
    <row r="108" ht="18.75" customHeight="1"/>
    <row r="109" ht="18.75" customHeight="1"/>
    <row r="110" ht="18.75" customHeight="1"/>
    <row r="111" ht="18.75" customHeight="1"/>
    <row r="112" ht="18.75" customHeight="1"/>
    <row r="113" ht="18.75" customHeight="1"/>
    <row r="114" ht="18.75" customHeight="1"/>
    <row r="115" ht="18.75" customHeight="1"/>
    <row r="116" ht="18.75" customHeight="1"/>
    <row r="117" ht="18.75" customHeight="1"/>
    <row r="118" ht="18.75" customHeight="1"/>
    <row r="119" ht="18.75" customHeight="1"/>
    <row r="120" ht="18.75" customHeight="1"/>
    <row r="121" ht="18.75" customHeight="1"/>
    <row r="122" ht="18.75" customHeight="1"/>
  </sheetData>
  <mergeCells count="4">
    <mergeCell ref="G6:I6"/>
    <mergeCell ref="K6:M6"/>
    <mergeCell ref="G7:I7"/>
    <mergeCell ref="K7:M7"/>
  </mergeCells>
  <printOptions horizontalCentered="1"/>
  <pageMargins left="0.39370078740157483" right="0.39370078740157483" top="0.74803149606299213" bottom="0.51181102362204722" header="0.31496062992125984" footer="0.31496062992125984"/>
  <pageSetup paperSize="9" scale="67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2"/>
  <dimension ref="A1:V122"/>
  <sheetViews>
    <sheetView showGridLines="0" tabSelected="1" view="pageBreakPreview" topLeftCell="A61" zoomScaleNormal="100" zoomScaleSheetLayoutView="100" workbookViewId="0">
      <selection activeCell="O48" sqref="O48"/>
    </sheetView>
  </sheetViews>
  <sheetFormatPr defaultColWidth="9.140625" defaultRowHeight="16.5"/>
  <cols>
    <col min="1" max="1" width="1.140625" style="64" customWidth="1"/>
    <col min="2" max="2" width="12" style="64" customWidth="1"/>
    <col min="3" max="3" width="10" style="64" customWidth="1"/>
    <col min="4" max="4" width="11.5703125" style="999" customWidth="1"/>
    <col min="5" max="5" width="14.5703125" style="64" customWidth="1"/>
    <col min="6" max="6" width="1.42578125" style="64" customWidth="1"/>
    <col min="7" max="7" width="11.140625" style="64" customWidth="1"/>
    <col min="8" max="8" width="11.28515625" style="1000" customWidth="1"/>
    <col min="9" max="9" width="13.7109375" style="64" customWidth="1"/>
    <col min="10" max="10" width="1.42578125" style="64" customWidth="1"/>
    <col min="11" max="11" width="11.140625" style="64" customWidth="1"/>
    <col min="12" max="12" width="11.28515625" style="64" customWidth="1"/>
    <col min="13" max="13" width="13.7109375" style="64" customWidth="1"/>
    <col min="14" max="14" width="1.140625" style="64" customWidth="1"/>
    <col min="15" max="16384" width="9.140625" style="64"/>
  </cols>
  <sheetData>
    <row r="1" spans="1:14" ht="15" customHeight="1"/>
    <row r="2" spans="1:14">
      <c r="B2" s="1001" t="s">
        <v>410</v>
      </c>
      <c r="C2" s="1002" t="s">
        <v>1048</v>
      </c>
      <c r="D2" s="1003"/>
    </row>
    <row r="3" spans="1:14" ht="15" customHeight="1">
      <c r="B3" s="1004" t="s">
        <v>411</v>
      </c>
      <c r="C3" s="1005" t="s">
        <v>1049</v>
      </c>
      <c r="D3" s="1006"/>
    </row>
    <row r="4" spans="1:14" ht="15" customHeight="1" thickBot="1"/>
    <row r="5" spans="1:14" ht="8.1" customHeight="1" thickTop="1">
      <c r="A5" s="1007"/>
      <c r="B5" s="1007"/>
      <c r="C5" s="1008" t="s">
        <v>57</v>
      </c>
      <c r="D5" s="1009"/>
      <c r="E5" s="1007"/>
      <c r="F5" s="1007"/>
      <c r="G5" s="1008" t="s">
        <v>57</v>
      </c>
      <c r="H5" s="1010"/>
      <c r="I5" s="1007"/>
      <c r="J5" s="1007"/>
      <c r="K5" s="1007"/>
      <c r="L5" s="1007"/>
      <c r="M5" s="1007"/>
      <c r="N5" s="1007"/>
    </row>
    <row r="6" spans="1:14" ht="15.95" customHeight="1">
      <c r="A6" s="66"/>
      <c r="B6" s="67" t="s">
        <v>2</v>
      </c>
      <c r="C6" s="67"/>
      <c r="D6" s="1011" t="s">
        <v>3</v>
      </c>
      <c r="E6" s="1012" t="s">
        <v>344</v>
      </c>
      <c r="F6" s="1012"/>
      <c r="G6" s="1884" t="s">
        <v>372</v>
      </c>
      <c r="H6" s="1884"/>
      <c r="I6" s="1884"/>
      <c r="J6" s="68"/>
      <c r="K6" s="1884" t="s">
        <v>373</v>
      </c>
      <c r="L6" s="1884"/>
      <c r="M6" s="1884"/>
      <c r="N6" s="66"/>
    </row>
    <row r="7" spans="1:14" ht="15.95" customHeight="1">
      <c r="A7" s="66"/>
      <c r="B7" s="74" t="s">
        <v>7</v>
      </c>
      <c r="C7" s="68"/>
      <c r="D7" s="1013" t="s">
        <v>8</v>
      </c>
      <c r="E7" s="1012" t="s">
        <v>375</v>
      </c>
      <c r="F7" s="1014"/>
      <c r="G7" s="1886" t="s">
        <v>376</v>
      </c>
      <c r="H7" s="1886"/>
      <c r="I7" s="1886"/>
      <c r="J7" s="1015"/>
      <c r="K7" s="1886" t="s">
        <v>866</v>
      </c>
      <c r="L7" s="1886"/>
      <c r="M7" s="1886"/>
      <c r="N7" s="1016"/>
    </row>
    <row r="8" spans="1:14" ht="15.95" customHeight="1">
      <c r="A8" s="66"/>
      <c r="B8" s="74"/>
      <c r="C8" s="68"/>
      <c r="D8" s="72"/>
      <c r="E8" s="1014" t="s">
        <v>378</v>
      </c>
      <c r="F8" s="1014"/>
      <c r="G8" s="1012" t="s">
        <v>4</v>
      </c>
      <c r="H8" s="1012" t="s">
        <v>37</v>
      </c>
      <c r="I8" s="1012" t="s">
        <v>38</v>
      </c>
      <c r="J8" s="68"/>
      <c r="K8" s="1012" t="s">
        <v>4</v>
      </c>
      <c r="L8" s="1012" t="s">
        <v>37</v>
      </c>
      <c r="M8" s="1012" t="s">
        <v>38</v>
      </c>
      <c r="N8" s="1017"/>
    </row>
    <row r="9" spans="1:14" ht="15.95" customHeight="1">
      <c r="A9" s="66"/>
      <c r="B9" s="74"/>
      <c r="C9" s="68"/>
      <c r="D9" s="72"/>
      <c r="E9" s="1018" t="s">
        <v>379</v>
      </c>
      <c r="F9" s="1014"/>
      <c r="G9" s="1014" t="s">
        <v>9</v>
      </c>
      <c r="H9" s="1014" t="s">
        <v>39</v>
      </c>
      <c r="I9" s="1014" t="s">
        <v>40</v>
      </c>
      <c r="J9" s="68"/>
      <c r="K9" s="1014" t="s">
        <v>9</v>
      </c>
      <c r="L9" s="1014" t="s">
        <v>39</v>
      </c>
      <c r="M9" s="1014" t="s">
        <v>40</v>
      </c>
      <c r="N9" s="1017"/>
    </row>
    <row r="10" spans="1:14" ht="6.75" customHeight="1">
      <c r="A10" s="1019"/>
      <c r="B10" s="1020"/>
      <c r="C10" s="1020"/>
      <c r="D10" s="1021"/>
      <c r="E10" s="1022"/>
      <c r="F10" s="1022"/>
      <c r="G10" s="1020"/>
      <c r="H10" s="1022"/>
      <c r="I10" s="1020"/>
      <c r="J10" s="1020"/>
      <c r="K10" s="1020"/>
      <c r="L10" s="1020"/>
      <c r="M10" s="1020"/>
      <c r="N10" s="1019"/>
    </row>
    <row r="11" spans="1:14" ht="6.75" customHeight="1">
      <c r="A11" s="66"/>
      <c r="B11" s="68"/>
      <c r="C11" s="1023" t="s">
        <v>57</v>
      </c>
      <c r="D11" s="72"/>
      <c r="E11" s="1024"/>
      <c r="F11" s="1024"/>
      <c r="G11" s="68"/>
      <c r="H11" s="1024"/>
      <c r="I11" s="68"/>
      <c r="J11" s="68"/>
      <c r="K11" s="68"/>
      <c r="L11" s="68"/>
      <c r="M11" s="68"/>
      <c r="N11" s="1025"/>
    </row>
    <row r="12" spans="1:14" s="207" customFormat="1" ht="15" customHeight="1">
      <c r="B12" s="212" t="s">
        <v>14</v>
      </c>
      <c r="C12" s="213"/>
      <c r="D12" s="214">
        <v>2019</v>
      </c>
      <c r="E12" s="216">
        <f>SUM(E16,E20,E24,E28,E32,E36,E40,E44,E48,E52,E56,E60,E64,E68,E72,E76,)</f>
        <v>346</v>
      </c>
      <c r="F12" s="216"/>
      <c r="G12" s="216">
        <f t="shared" ref="G12:I14" si="0">SUM(G16,G20,G24,G28,G32,G36,G40,G44,G48,G52,G56,G60,G64,G68,G72,G76,)</f>
        <v>626</v>
      </c>
      <c r="H12" s="216">
        <f t="shared" si="0"/>
        <v>21</v>
      </c>
      <c r="I12" s="216">
        <f t="shared" si="0"/>
        <v>605</v>
      </c>
      <c r="J12" s="216"/>
      <c r="K12" s="216">
        <f t="shared" ref="K12:M14" si="1">SUM(K16,K20,K24,K28,K32,K36,K40,K44,K48,K52,K56,K60,K64,K68,K72,K76,)</f>
        <v>5184</v>
      </c>
      <c r="L12" s="216">
        <f t="shared" si="1"/>
        <v>2720</v>
      </c>
      <c r="M12" s="216">
        <f t="shared" si="1"/>
        <v>2464</v>
      </c>
      <c r="N12" s="229"/>
    </row>
    <row r="13" spans="1:14" s="207" customFormat="1" ht="15" customHeight="1">
      <c r="B13" s="212"/>
      <c r="C13" s="213"/>
      <c r="D13" s="214">
        <v>2020</v>
      </c>
      <c r="E13" s="216">
        <f>SUM(E17,E21,E25,E29,E33,E37,E41,E45,E49,E53,E57,E61,E65,E69,E73,E77,)</f>
        <v>279</v>
      </c>
      <c r="F13" s="216"/>
      <c r="G13" s="216">
        <f t="shared" si="0"/>
        <v>1944</v>
      </c>
      <c r="H13" s="216">
        <f t="shared" si="0"/>
        <v>788</v>
      </c>
      <c r="I13" s="216">
        <f t="shared" si="0"/>
        <v>1156</v>
      </c>
      <c r="J13" s="216"/>
      <c r="K13" s="216">
        <f t="shared" si="1"/>
        <v>5937</v>
      </c>
      <c r="L13" s="216">
        <f t="shared" si="1"/>
        <v>3162</v>
      </c>
      <c r="M13" s="216">
        <f t="shared" si="1"/>
        <v>2775</v>
      </c>
      <c r="N13" s="229"/>
    </row>
    <row r="14" spans="1:14" s="207" customFormat="1" ht="15" customHeight="1">
      <c r="B14" s="212"/>
      <c r="C14" s="213"/>
      <c r="D14" s="214">
        <v>2021</v>
      </c>
      <c r="E14" s="216">
        <f>SUM(E18,E22,E26,E30,E34,E38,E42,E46,E50,E54,E58,E62,E66,E70,E74,E78,)</f>
        <v>280</v>
      </c>
      <c r="F14" s="216"/>
      <c r="G14" s="216">
        <f t="shared" si="0"/>
        <v>797</v>
      </c>
      <c r="H14" s="216">
        <f t="shared" si="0"/>
        <v>27</v>
      </c>
      <c r="I14" s="216">
        <f t="shared" si="0"/>
        <v>770</v>
      </c>
      <c r="J14" s="216"/>
      <c r="K14" s="216">
        <f t="shared" si="1"/>
        <v>4088</v>
      </c>
      <c r="L14" s="216">
        <f t="shared" si="1"/>
        <v>2196</v>
      </c>
      <c r="M14" s="216">
        <f t="shared" si="1"/>
        <v>1892</v>
      </c>
      <c r="N14" s="229"/>
    </row>
    <row r="15" spans="1:14" s="207" customFormat="1" ht="8.1" customHeight="1">
      <c r="B15" s="212"/>
      <c r="C15" s="213"/>
      <c r="D15" s="219"/>
      <c r="E15" s="989"/>
      <c r="F15" s="1026"/>
      <c r="G15" s="989"/>
      <c r="H15" s="989"/>
      <c r="I15" s="989"/>
      <c r="J15" s="1026"/>
      <c r="K15" s="989"/>
      <c r="L15" s="989"/>
      <c r="M15" s="989"/>
      <c r="N15" s="312"/>
    </row>
    <row r="16" spans="1:14" s="207" customFormat="1" ht="15" customHeight="1">
      <c r="B16" s="224" t="s">
        <v>15</v>
      </c>
      <c r="C16" s="220"/>
      <c r="D16" s="219">
        <v>2019</v>
      </c>
      <c r="E16" s="989" t="s">
        <v>31</v>
      </c>
      <c r="F16" s="1026"/>
      <c r="G16" s="989" t="s">
        <v>31</v>
      </c>
      <c r="H16" s="989" t="s">
        <v>31</v>
      </c>
      <c r="I16" s="989" t="s">
        <v>31</v>
      </c>
      <c r="J16" s="1026"/>
      <c r="K16" s="989" t="s">
        <v>31</v>
      </c>
      <c r="L16" s="989" t="s">
        <v>31</v>
      </c>
      <c r="M16" s="989" t="s">
        <v>31</v>
      </c>
      <c r="N16" s="221"/>
    </row>
    <row r="17" spans="2:14" s="207" customFormat="1" ht="15" customHeight="1">
      <c r="B17" s="224"/>
      <c r="C17" s="220"/>
      <c r="D17" s="219">
        <v>2020</v>
      </c>
      <c r="E17" s="989" t="s">
        <v>31</v>
      </c>
      <c r="F17" s="1026"/>
      <c r="G17" s="989" t="s">
        <v>31</v>
      </c>
      <c r="H17" s="989" t="s">
        <v>31</v>
      </c>
      <c r="I17" s="989" t="s">
        <v>31</v>
      </c>
      <c r="J17" s="1026"/>
      <c r="K17" s="989" t="s">
        <v>31</v>
      </c>
      <c r="L17" s="989" t="s">
        <v>31</v>
      </c>
      <c r="M17" s="989" t="s">
        <v>31</v>
      </c>
      <c r="N17" s="221"/>
    </row>
    <row r="18" spans="2:14" s="207" customFormat="1" ht="15" customHeight="1">
      <c r="B18" s="224"/>
      <c r="C18" s="220"/>
      <c r="D18" s="219">
        <v>2021</v>
      </c>
      <c r="E18" s="989" t="s">
        <v>31</v>
      </c>
      <c r="F18" s="1026"/>
      <c r="G18" s="989" t="s">
        <v>31</v>
      </c>
      <c r="H18" s="989" t="s">
        <v>31</v>
      </c>
      <c r="I18" s="989" t="s">
        <v>31</v>
      </c>
      <c r="J18" s="1026"/>
      <c r="K18" s="989" t="s">
        <v>31</v>
      </c>
      <c r="L18" s="989" t="s">
        <v>31</v>
      </c>
      <c r="M18" s="989" t="s">
        <v>31</v>
      </c>
      <c r="N18" s="221"/>
    </row>
    <row r="19" spans="2:14" s="207" customFormat="1" ht="8.1" customHeight="1">
      <c r="B19" s="224"/>
      <c r="C19" s="220"/>
      <c r="D19" s="219"/>
      <c r="E19" s="989"/>
      <c r="F19" s="1026"/>
      <c r="G19" s="989"/>
      <c r="H19" s="989"/>
      <c r="I19" s="989"/>
      <c r="J19" s="1026"/>
      <c r="K19" s="989"/>
      <c r="L19" s="989"/>
      <c r="M19" s="989"/>
      <c r="N19" s="221"/>
    </row>
    <row r="20" spans="2:14" s="207" customFormat="1" ht="15" customHeight="1">
      <c r="B20" s="224" t="s">
        <v>16</v>
      </c>
      <c r="C20" s="220"/>
      <c r="D20" s="219">
        <v>2019</v>
      </c>
      <c r="E20" s="989" t="s">
        <v>31</v>
      </c>
      <c r="F20" s="1026"/>
      <c r="G20" s="989" t="s">
        <v>31</v>
      </c>
      <c r="H20" s="989" t="s">
        <v>31</v>
      </c>
      <c r="I20" s="989" t="s">
        <v>31</v>
      </c>
      <c r="J20" s="1026"/>
      <c r="K20" s="989" t="s">
        <v>31</v>
      </c>
      <c r="L20" s="989" t="s">
        <v>31</v>
      </c>
      <c r="M20" s="989" t="s">
        <v>31</v>
      </c>
      <c r="N20" s="221"/>
    </row>
    <row r="21" spans="2:14" s="207" customFormat="1" ht="15" customHeight="1">
      <c r="B21" s="224"/>
      <c r="C21" s="220"/>
      <c r="D21" s="219">
        <v>2020</v>
      </c>
      <c r="E21" s="989" t="s">
        <v>31</v>
      </c>
      <c r="F21" s="1026"/>
      <c r="G21" s="989" t="s">
        <v>31</v>
      </c>
      <c r="H21" s="989" t="s">
        <v>31</v>
      </c>
      <c r="I21" s="989" t="s">
        <v>31</v>
      </c>
      <c r="J21" s="1026"/>
      <c r="K21" s="989" t="s">
        <v>31</v>
      </c>
      <c r="L21" s="989" t="s">
        <v>31</v>
      </c>
      <c r="M21" s="989" t="s">
        <v>31</v>
      </c>
      <c r="N21" s="221"/>
    </row>
    <row r="22" spans="2:14" s="207" customFormat="1" ht="15" customHeight="1">
      <c r="B22" s="224"/>
      <c r="C22" s="220"/>
      <c r="D22" s="219">
        <v>2021</v>
      </c>
      <c r="E22" s="989" t="s">
        <v>31</v>
      </c>
      <c r="F22" s="1026"/>
      <c r="G22" s="989" t="s">
        <v>31</v>
      </c>
      <c r="H22" s="989" t="s">
        <v>31</v>
      </c>
      <c r="I22" s="989" t="s">
        <v>31</v>
      </c>
      <c r="J22" s="1026"/>
      <c r="K22" s="989" t="s">
        <v>31</v>
      </c>
      <c r="L22" s="989" t="s">
        <v>31</v>
      </c>
      <c r="M22" s="989" t="s">
        <v>31</v>
      </c>
      <c r="N22" s="221"/>
    </row>
    <row r="23" spans="2:14" s="207" customFormat="1" ht="8.1" customHeight="1">
      <c r="B23" s="224"/>
      <c r="C23" s="220"/>
      <c r="D23" s="219"/>
      <c r="E23" s="989"/>
      <c r="F23" s="1026"/>
      <c r="G23" s="989"/>
      <c r="H23" s="989"/>
      <c r="I23" s="989"/>
      <c r="J23" s="1026"/>
      <c r="K23" s="989"/>
      <c r="L23" s="989"/>
      <c r="M23" s="989"/>
      <c r="N23" s="221"/>
    </row>
    <row r="24" spans="2:14" s="207" customFormat="1" ht="15" customHeight="1">
      <c r="B24" s="224" t="s">
        <v>17</v>
      </c>
      <c r="C24" s="220"/>
      <c r="D24" s="219">
        <v>2019</v>
      </c>
      <c r="E24" s="989" t="s">
        <v>31</v>
      </c>
      <c r="F24" s="1026"/>
      <c r="G24" s="989" t="s">
        <v>31</v>
      </c>
      <c r="H24" s="989" t="s">
        <v>31</v>
      </c>
      <c r="I24" s="989" t="s">
        <v>31</v>
      </c>
      <c r="J24" s="1026"/>
      <c r="K24" s="989" t="s">
        <v>31</v>
      </c>
      <c r="L24" s="989" t="s">
        <v>31</v>
      </c>
      <c r="M24" s="989" t="s">
        <v>31</v>
      </c>
      <c r="N24" s="221"/>
    </row>
    <row r="25" spans="2:14" s="207" customFormat="1" ht="15" customHeight="1">
      <c r="B25" s="224"/>
      <c r="C25" s="220"/>
      <c r="D25" s="219">
        <v>2020</v>
      </c>
      <c r="E25" s="989" t="s">
        <v>31</v>
      </c>
      <c r="F25" s="1026"/>
      <c r="G25" s="989" t="s">
        <v>31</v>
      </c>
      <c r="H25" s="989" t="s">
        <v>31</v>
      </c>
      <c r="I25" s="989" t="s">
        <v>31</v>
      </c>
      <c r="J25" s="1026"/>
      <c r="K25" s="989" t="s">
        <v>31</v>
      </c>
      <c r="L25" s="989" t="s">
        <v>31</v>
      </c>
      <c r="M25" s="989" t="s">
        <v>31</v>
      </c>
      <c r="N25" s="221"/>
    </row>
    <row r="26" spans="2:14" s="207" customFormat="1" ht="15" customHeight="1">
      <c r="B26" s="224"/>
      <c r="C26" s="220"/>
      <c r="D26" s="219">
        <v>2021</v>
      </c>
      <c r="E26" s="989" t="s">
        <v>31</v>
      </c>
      <c r="F26" s="1026"/>
      <c r="G26" s="989" t="s">
        <v>31</v>
      </c>
      <c r="H26" s="989" t="s">
        <v>31</v>
      </c>
      <c r="I26" s="989" t="s">
        <v>31</v>
      </c>
      <c r="J26" s="1026"/>
      <c r="K26" s="989" t="s">
        <v>31</v>
      </c>
      <c r="L26" s="989" t="s">
        <v>31</v>
      </c>
      <c r="M26" s="989" t="s">
        <v>31</v>
      </c>
      <c r="N26" s="221"/>
    </row>
    <row r="27" spans="2:14" s="207" customFormat="1" ht="8.1" customHeight="1">
      <c r="B27" s="224"/>
      <c r="C27" s="220"/>
      <c r="D27" s="219"/>
      <c r="E27" s="989"/>
      <c r="F27" s="1026"/>
      <c r="G27" s="989"/>
      <c r="H27" s="989"/>
      <c r="I27" s="989"/>
      <c r="J27" s="1026"/>
      <c r="K27" s="989"/>
      <c r="L27" s="989"/>
      <c r="M27" s="989"/>
      <c r="N27" s="221"/>
    </row>
    <row r="28" spans="2:14" s="207" customFormat="1" ht="15" customHeight="1">
      <c r="B28" s="224" t="s">
        <v>18</v>
      </c>
      <c r="C28" s="226"/>
      <c r="D28" s="219">
        <v>2019</v>
      </c>
      <c r="E28" s="989" t="s">
        <v>31</v>
      </c>
      <c r="F28" s="1026"/>
      <c r="G28" s="989" t="s">
        <v>31</v>
      </c>
      <c r="H28" s="989" t="s">
        <v>31</v>
      </c>
      <c r="I28" s="989" t="s">
        <v>31</v>
      </c>
      <c r="J28" s="1026"/>
      <c r="K28" s="989" t="s">
        <v>31</v>
      </c>
      <c r="L28" s="989" t="s">
        <v>31</v>
      </c>
      <c r="M28" s="989" t="s">
        <v>31</v>
      </c>
      <c r="N28" s="1027"/>
    </row>
    <row r="29" spans="2:14" s="207" customFormat="1" ht="15" customHeight="1">
      <c r="B29" s="224"/>
      <c r="C29" s="226"/>
      <c r="D29" s="219">
        <v>2020</v>
      </c>
      <c r="E29" s="989" t="s">
        <v>31</v>
      </c>
      <c r="F29" s="1026"/>
      <c r="G29" s="989" t="s">
        <v>31</v>
      </c>
      <c r="H29" s="989" t="s">
        <v>31</v>
      </c>
      <c r="I29" s="989" t="s">
        <v>31</v>
      </c>
      <c r="J29" s="1026"/>
      <c r="K29" s="989" t="s">
        <v>31</v>
      </c>
      <c r="L29" s="989" t="s">
        <v>31</v>
      </c>
      <c r="M29" s="989" t="s">
        <v>31</v>
      </c>
      <c r="N29" s="1027"/>
    </row>
    <row r="30" spans="2:14" s="207" customFormat="1" ht="15" customHeight="1">
      <c r="B30" s="224"/>
      <c r="C30" s="226"/>
      <c r="D30" s="219">
        <v>2021</v>
      </c>
      <c r="E30" s="989" t="s">
        <v>31</v>
      </c>
      <c r="F30" s="1026"/>
      <c r="G30" s="989" t="s">
        <v>31</v>
      </c>
      <c r="H30" s="989" t="s">
        <v>31</v>
      </c>
      <c r="I30" s="989" t="s">
        <v>31</v>
      </c>
      <c r="J30" s="1026"/>
      <c r="K30" s="989" t="s">
        <v>31</v>
      </c>
      <c r="L30" s="989" t="s">
        <v>31</v>
      </c>
      <c r="M30" s="989" t="s">
        <v>31</v>
      </c>
      <c r="N30" s="1027"/>
    </row>
    <row r="31" spans="2:14" s="207" customFormat="1" ht="8.1" customHeight="1">
      <c r="B31" s="224"/>
      <c r="C31" s="226"/>
      <c r="D31" s="219"/>
      <c r="E31" s="989"/>
      <c r="F31" s="1026"/>
      <c r="G31" s="1026"/>
      <c r="H31" s="989"/>
      <c r="I31" s="989"/>
      <c r="J31" s="1026"/>
      <c r="K31" s="1026"/>
      <c r="L31" s="989"/>
      <c r="M31" s="989"/>
      <c r="N31" s="1027"/>
    </row>
    <row r="32" spans="2:14" s="207" customFormat="1" ht="15" customHeight="1">
      <c r="B32" s="224" t="s">
        <v>19</v>
      </c>
      <c r="C32" s="208"/>
      <c r="D32" s="219">
        <v>2019</v>
      </c>
      <c r="E32" s="989">
        <v>34</v>
      </c>
      <c r="F32" s="1026"/>
      <c r="G32" s="1026">
        <f>SUM(H32:I32)</f>
        <v>118</v>
      </c>
      <c r="H32" s="989">
        <v>2</v>
      </c>
      <c r="I32" s="989">
        <v>116</v>
      </c>
      <c r="J32" s="1026"/>
      <c r="K32" s="1026">
        <f>SUM(L32:M32)</f>
        <v>1071</v>
      </c>
      <c r="L32" s="989">
        <v>592</v>
      </c>
      <c r="M32" s="989">
        <v>479</v>
      </c>
      <c r="N32" s="221"/>
    </row>
    <row r="33" spans="2:22" s="207" customFormat="1" ht="15" customHeight="1">
      <c r="B33" s="224"/>
      <c r="C33" s="208"/>
      <c r="D33" s="219">
        <v>2020</v>
      </c>
      <c r="E33" s="56">
        <v>35</v>
      </c>
      <c r="F33" s="56"/>
      <c r="G33" s="1026">
        <f>SUM(H33:I33)</f>
        <v>108</v>
      </c>
      <c r="H33" s="449" t="s">
        <v>31</v>
      </c>
      <c r="I33" s="56">
        <v>108</v>
      </c>
      <c r="J33" s="56"/>
      <c r="K33" s="1026">
        <f t="shared" ref="K33:K34" si="2">SUM(L33:M33)</f>
        <v>938</v>
      </c>
      <c r="L33" s="56">
        <v>494</v>
      </c>
      <c r="M33" s="56">
        <v>444</v>
      </c>
      <c r="N33" s="221"/>
    </row>
    <row r="34" spans="2:22" s="207" customFormat="1" ht="15" customHeight="1">
      <c r="B34" s="224"/>
      <c r="C34" s="208"/>
      <c r="D34" s="219">
        <v>2021</v>
      </c>
      <c r="E34" s="989">
        <v>35</v>
      </c>
      <c r="F34" s="1026"/>
      <c r="G34" s="1026">
        <f>SUM(H34:I34)</f>
        <v>136</v>
      </c>
      <c r="H34" s="989">
        <v>4</v>
      </c>
      <c r="I34" s="989">
        <v>132</v>
      </c>
      <c r="J34" s="1026"/>
      <c r="K34" s="1026">
        <f t="shared" si="2"/>
        <v>913</v>
      </c>
      <c r="L34" s="989">
        <v>483</v>
      </c>
      <c r="M34" s="989">
        <v>430</v>
      </c>
      <c r="N34" s="221"/>
    </row>
    <row r="35" spans="2:22" s="207" customFormat="1" ht="8.1" customHeight="1">
      <c r="B35" s="224"/>
      <c r="C35" s="208"/>
      <c r="D35" s="219"/>
      <c r="E35" s="989"/>
      <c r="F35" s="1026"/>
      <c r="G35" s="989"/>
      <c r="H35" s="989"/>
      <c r="I35" s="989"/>
      <c r="J35" s="1026"/>
      <c r="K35" s="989"/>
      <c r="L35" s="989"/>
      <c r="M35" s="989"/>
      <c r="N35" s="221"/>
    </row>
    <row r="36" spans="2:22" s="207" customFormat="1" ht="15" customHeight="1">
      <c r="B36" s="224" t="s">
        <v>20</v>
      </c>
      <c r="C36" s="208"/>
      <c r="D36" s="219">
        <v>2019</v>
      </c>
      <c r="E36" s="989" t="s">
        <v>31</v>
      </c>
      <c r="F36" s="1026"/>
      <c r="G36" s="989" t="s">
        <v>31</v>
      </c>
      <c r="H36" s="989" t="s">
        <v>31</v>
      </c>
      <c r="I36" s="989" t="s">
        <v>31</v>
      </c>
      <c r="J36" s="1026"/>
      <c r="K36" s="989" t="s">
        <v>31</v>
      </c>
      <c r="L36" s="989" t="s">
        <v>31</v>
      </c>
      <c r="M36" s="989" t="s">
        <v>31</v>
      </c>
      <c r="N36" s="221"/>
    </row>
    <row r="37" spans="2:22" s="207" customFormat="1" ht="15" customHeight="1">
      <c r="B37" s="224"/>
      <c r="C37" s="208"/>
      <c r="D37" s="219">
        <v>2020</v>
      </c>
      <c r="E37" s="56">
        <v>2</v>
      </c>
      <c r="F37" s="56"/>
      <c r="G37" s="1026">
        <f>SUM(H37:I37)</f>
        <v>7</v>
      </c>
      <c r="H37" s="56">
        <v>1</v>
      </c>
      <c r="I37" s="56">
        <v>6</v>
      </c>
      <c r="J37" s="56"/>
      <c r="K37" s="1026">
        <f>SUM(L37:M37)</f>
        <v>170</v>
      </c>
      <c r="L37" s="56">
        <v>103</v>
      </c>
      <c r="M37" s="56">
        <v>67</v>
      </c>
      <c r="N37" s="221"/>
    </row>
    <row r="38" spans="2:22" s="207" customFormat="1" ht="15" customHeight="1">
      <c r="B38" s="224"/>
      <c r="C38" s="208"/>
      <c r="D38" s="219">
        <v>2021</v>
      </c>
      <c r="E38" s="989">
        <v>2</v>
      </c>
      <c r="F38" s="1026"/>
      <c r="G38" s="1026">
        <f>SUM(H38:I38)</f>
        <v>13</v>
      </c>
      <c r="H38" s="989">
        <v>1</v>
      </c>
      <c r="I38" s="989">
        <v>12</v>
      </c>
      <c r="J38" s="1026"/>
      <c r="K38" s="1026">
        <f>SUM(L38:M38)</f>
        <v>64</v>
      </c>
      <c r="L38" s="989">
        <v>33</v>
      </c>
      <c r="M38" s="989">
        <v>31</v>
      </c>
      <c r="N38" s="221"/>
    </row>
    <row r="39" spans="2:22" s="207" customFormat="1" ht="8.1" customHeight="1">
      <c r="B39" s="224"/>
      <c r="C39" s="208"/>
      <c r="D39" s="219"/>
      <c r="E39" s="989"/>
      <c r="F39" s="1026"/>
      <c r="G39" s="989"/>
      <c r="H39" s="989"/>
      <c r="I39" s="989"/>
      <c r="J39" s="1026"/>
      <c r="K39" s="989"/>
      <c r="L39" s="989"/>
      <c r="M39" s="989"/>
      <c r="N39" s="221"/>
    </row>
    <row r="40" spans="2:22" s="207" customFormat="1" ht="15" customHeight="1">
      <c r="B40" s="224" t="s">
        <v>21</v>
      </c>
      <c r="C40" s="208"/>
      <c r="D40" s="219">
        <v>2019</v>
      </c>
      <c r="E40" s="989" t="s">
        <v>31</v>
      </c>
      <c r="F40" s="1026"/>
      <c r="G40" s="989" t="s">
        <v>31</v>
      </c>
      <c r="H40" s="989" t="s">
        <v>31</v>
      </c>
      <c r="I40" s="989" t="s">
        <v>31</v>
      </c>
      <c r="J40" s="1026"/>
      <c r="K40" s="989" t="s">
        <v>31</v>
      </c>
      <c r="L40" s="989" t="s">
        <v>31</v>
      </c>
      <c r="M40" s="989" t="s">
        <v>31</v>
      </c>
      <c r="N40" s="221"/>
    </row>
    <row r="41" spans="2:22" s="207" customFormat="1" ht="15" customHeight="1">
      <c r="B41" s="224"/>
      <c r="C41" s="208"/>
      <c r="D41" s="219">
        <v>2020</v>
      </c>
      <c r="E41" s="989" t="s">
        <v>31</v>
      </c>
      <c r="F41" s="1026"/>
      <c r="G41" s="989" t="s">
        <v>31</v>
      </c>
      <c r="H41" s="989" t="s">
        <v>31</v>
      </c>
      <c r="I41" s="989" t="s">
        <v>31</v>
      </c>
      <c r="J41" s="1026"/>
      <c r="K41" s="989" t="s">
        <v>31</v>
      </c>
      <c r="L41" s="989" t="s">
        <v>31</v>
      </c>
      <c r="M41" s="989" t="s">
        <v>31</v>
      </c>
      <c r="N41" s="221"/>
    </row>
    <row r="42" spans="2:22" s="207" customFormat="1" ht="15" customHeight="1">
      <c r="B42" s="224"/>
      <c r="C42" s="208"/>
      <c r="D42" s="219">
        <v>2021</v>
      </c>
      <c r="E42" s="989" t="s">
        <v>31</v>
      </c>
      <c r="F42" s="1026"/>
      <c r="G42" s="989" t="s">
        <v>31</v>
      </c>
      <c r="H42" s="989" t="s">
        <v>31</v>
      </c>
      <c r="I42" s="989" t="s">
        <v>31</v>
      </c>
      <c r="J42" s="1026"/>
      <c r="K42" s="989" t="s">
        <v>31</v>
      </c>
      <c r="L42" s="989" t="s">
        <v>31</v>
      </c>
      <c r="M42" s="989" t="s">
        <v>31</v>
      </c>
      <c r="N42" s="221"/>
    </row>
    <row r="43" spans="2:22" s="207" customFormat="1" ht="8.1" customHeight="1">
      <c r="B43" s="224"/>
      <c r="C43" s="208"/>
      <c r="D43" s="219"/>
      <c r="E43" s="1026"/>
      <c r="F43" s="1026"/>
      <c r="G43" s="1026"/>
      <c r="H43" s="989"/>
      <c r="I43" s="1026"/>
      <c r="J43" s="1026"/>
      <c r="K43" s="1026"/>
      <c r="L43" s="1028"/>
      <c r="M43" s="1028"/>
      <c r="N43" s="221"/>
    </row>
    <row r="44" spans="2:22" s="207" customFormat="1" ht="15" customHeight="1">
      <c r="B44" s="224" t="s">
        <v>22</v>
      </c>
      <c r="C44" s="208"/>
      <c r="D44" s="219">
        <v>2019</v>
      </c>
      <c r="E44" s="1026">
        <v>16</v>
      </c>
      <c r="F44" s="1026"/>
      <c r="G44" s="1026">
        <f>SUM(H44:I44)</f>
        <v>45</v>
      </c>
      <c r="H44" s="989">
        <v>2</v>
      </c>
      <c r="I44" s="1026">
        <v>43</v>
      </c>
      <c r="J44" s="1026"/>
      <c r="K44" s="1026">
        <f>SUM(L44:M44)</f>
        <v>441</v>
      </c>
      <c r="L44" s="1028">
        <v>183</v>
      </c>
      <c r="M44" s="1028">
        <v>258</v>
      </c>
      <c r="N44" s="221"/>
    </row>
    <row r="45" spans="2:22" s="207" customFormat="1" ht="15" customHeight="1">
      <c r="B45" s="224"/>
      <c r="C45" s="208"/>
      <c r="D45" s="219">
        <v>2020</v>
      </c>
      <c r="E45" s="56">
        <v>14</v>
      </c>
      <c r="F45" s="56"/>
      <c r="G45" s="1026">
        <f>SUM(H45:I45)</f>
        <v>41</v>
      </c>
      <c r="H45" s="56">
        <v>0</v>
      </c>
      <c r="I45" s="56">
        <v>41</v>
      </c>
      <c r="J45" s="56"/>
      <c r="K45" s="1026">
        <f>SUM(L45:M45)</f>
        <v>537</v>
      </c>
      <c r="L45" s="56">
        <v>280</v>
      </c>
      <c r="M45" s="56">
        <v>257</v>
      </c>
      <c r="N45" s="221"/>
    </row>
    <row r="46" spans="2:22" s="207" customFormat="1" ht="15" customHeight="1">
      <c r="B46" s="224"/>
      <c r="C46" s="208"/>
      <c r="D46" s="219">
        <v>2021</v>
      </c>
      <c r="E46" s="989">
        <v>15</v>
      </c>
      <c r="F46" s="1026"/>
      <c r="G46" s="1026">
        <f>SUM(H46:I46)</f>
        <v>40</v>
      </c>
      <c r="H46" s="989">
        <v>1</v>
      </c>
      <c r="I46" s="989">
        <v>39</v>
      </c>
      <c r="J46" s="1026"/>
      <c r="K46" s="1026">
        <f>SUM(L46:M46)</f>
        <v>430</v>
      </c>
      <c r="L46" s="989">
        <v>226</v>
      </c>
      <c r="M46" s="989">
        <v>204</v>
      </c>
      <c r="N46" s="221"/>
    </row>
    <row r="47" spans="2:22" s="207" customFormat="1" ht="8.1" customHeight="1">
      <c r="B47" s="224"/>
      <c r="C47" s="208"/>
      <c r="D47" s="219"/>
      <c r="E47" s="989"/>
      <c r="F47" s="1026"/>
      <c r="G47" s="989"/>
      <c r="H47" s="989"/>
      <c r="I47" s="989"/>
      <c r="J47" s="1026"/>
      <c r="K47" s="989"/>
      <c r="L47" s="989"/>
      <c r="M47" s="989"/>
      <c r="N47" s="221"/>
      <c r="O47" s="230"/>
      <c r="P47" s="230"/>
      <c r="Q47" s="230"/>
      <c r="R47" s="230"/>
      <c r="S47" s="230"/>
      <c r="T47" s="230"/>
      <c r="U47" s="230"/>
      <c r="V47" s="230"/>
    </row>
    <row r="48" spans="2:22" s="207" customFormat="1" ht="15" customHeight="1">
      <c r="B48" s="224" t="s">
        <v>23</v>
      </c>
      <c r="C48" s="226"/>
      <c r="D48" s="219">
        <v>2019</v>
      </c>
      <c r="E48" s="989" t="s">
        <v>31</v>
      </c>
      <c r="F48" s="1026"/>
      <c r="G48" s="989" t="s">
        <v>31</v>
      </c>
      <c r="H48" s="989" t="s">
        <v>31</v>
      </c>
      <c r="I48" s="989" t="s">
        <v>31</v>
      </c>
      <c r="J48" s="1026"/>
      <c r="K48" s="989" t="s">
        <v>31</v>
      </c>
      <c r="L48" s="989" t="s">
        <v>31</v>
      </c>
      <c r="M48" s="989" t="s">
        <v>31</v>
      </c>
      <c r="N48" s="1027"/>
    </row>
    <row r="49" spans="2:14" s="207" customFormat="1" ht="15" customHeight="1">
      <c r="B49" s="224"/>
      <c r="C49" s="226"/>
      <c r="D49" s="219">
        <v>2020</v>
      </c>
      <c r="E49" s="989" t="s">
        <v>31</v>
      </c>
      <c r="F49" s="1026"/>
      <c r="G49" s="989" t="s">
        <v>31</v>
      </c>
      <c r="H49" s="989" t="s">
        <v>31</v>
      </c>
      <c r="I49" s="989" t="s">
        <v>31</v>
      </c>
      <c r="J49" s="1026"/>
      <c r="K49" s="989" t="s">
        <v>31</v>
      </c>
      <c r="L49" s="989" t="s">
        <v>31</v>
      </c>
      <c r="M49" s="989" t="s">
        <v>31</v>
      </c>
      <c r="N49" s="1027"/>
    </row>
    <row r="50" spans="2:14" s="207" customFormat="1" ht="15" customHeight="1">
      <c r="B50" s="224"/>
      <c r="C50" s="226"/>
      <c r="D50" s="219">
        <v>2021</v>
      </c>
      <c r="E50" s="1026">
        <v>1</v>
      </c>
      <c r="F50" s="1026"/>
      <c r="G50" s="1026">
        <f>SUM(H50:I50)</f>
        <v>5</v>
      </c>
      <c r="H50" s="989" t="s">
        <v>31</v>
      </c>
      <c r="I50" s="1026">
        <v>5</v>
      </c>
      <c r="J50" s="1026"/>
      <c r="K50" s="1026">
        <f>SUM(L50:M50)</f>
        <v>26</v>
      </c>
      <c r="L50" s="1028">
        <v>16</v>
      </c>
      <c r="M50" s="1028">
        <v>10</v>
      </c>
      <c r="N50" s="1027"/>
    </row>
    <row r="51" spans="2:14" s="207" customFormat="1" ht="8.1" customHeight="1">
      <c r="B51" s="224"/>
      <c r="C51" s="226"/>
      <c r="D51" s="219"/>
      <c r="E51" s="1026"/>
      <c r="F51" s="1026"/>
      <c r="G51" s="1026"/>
      <c r="H51" s="989"/>
      <c r="I51" s="1026"/>
      <c r="J51" s="1026"/>
      <c r="K51" s="1026"/>
      <c r="L51" s="1028"/>
      <c r="M51" s="1028"/>
      <c r="N51" s="1027"/>
    </row>
    <row r="52" spans="2:14" s="207" customFormat="1" ht="15" customHeight="1">
      <c r="B52" s="224" t="s">
        <v>24</v>
      </c>
      <c r="C52" s="208"/>
      <c r="D52" s="219">
        <v>2019</v>
      </c>
      <c r="E52" s="1026">
        <v>218</v>
      </c>
      <c r="F52" s="1026"/>
      <c r="G52" s="1026">
        <f>SUM(H52:I52)</f>
        <v>347</v>
      </c>
      <c r="H52" s="989">
        <v>14</v>
      </c>
      <c r="I52" s="1026">
        <v>333</v>
      </c>
      <c r="J52" s="1026"/>
      <c r="K52" s="1026">
        <f>SUM(L52:M52)</f>
        <v>2850</v>
      </c>
      <c r="L52" s="1028">
        <v>1502</v>
      </c>
      <c r="M52" s="1028">
        <v>1348</v>
      </c>
      <c r="N52" s="221"/>
    </row>
    <row r="53" spans="2:14" s="207" customFormat="1" ht="15" customHeight="1">
      <c r="B53" s="224"/>
      <c r="C53" s="208"/>
      <c r="D53" s="219">
        <v>2020</v>
      </c>
      <c r="E53" s="56">
        <v>181</v>
      </c>
      <c r="F53" s="56"/>
      <c r="G53" s="1026">
        <f>SUM(H53:I53)</f>
        <v>398</v>
      </c>
      <c r="H53" s="56">
        <v>14</v>
      </c>
      <c r="I53" s="56">
        <v>384</v>
      </c>
      <c r="J53" s="56"/>
      <c r="K53" s="1026">
        <f>SUM(L53:M53)</f>
        <v>3247</v>
      </c>
      <c r="L53" s="56">
        <v>1707</v>
      </c>
      <c r="M53" s="56">
        <v>1540</v>
      </c>
      <c r="N53" s="221"/>
    </row>
    <row r="54" spans="2:14" s="207" customFormat="1" ht="15" customHeight="1">
      <c r="B54" s="224"/>
      <c r="C54" s="208"/>
      <c r="D54" s="219">
        <v>2021</v>
      </c>
      <c r="E54" s="989">
        <v>166</v>
      </c>
      <c r="F54" s="1026"/>
      <c r="G54" s="1026">
        <f>SUM(H54:I54)</f>
        <v>416</v>
      </c>
      <c r="H54" s="989">
        <v>13</v>
      </c>
      <c r="I54" s="989">
        <v>403</v>
      </c>
      <c r="J54" s="1026"/>
      <c r="K54" s="1026">
        <f>SUM(L54:M54)</f>
        <v>1231</v>
      </c>
      <c r="L54" s="989">
        <v>666</v>
      </c>
      <c r="M54" s="989">
        <v>565</v>
      </c>
      <c r="N54" s="221"/>
    </row>
    <row r="55" spans="2:14" s="207" customFormat="1" ht="8.1" customHeight="1">
      <c r="B55" s="224"/>
      <c r="C55" s="208"/>
      <c r="D55" s="219"/>
      <c r="E55" s="989"/>
      <c r="F55" s="1026"/>
      <c r="G55" s="989"/>
      <c r="H55" s="989"/>
      <c r="I55" s="989"/>
      <c r="J55" s="1026"/>
      <c r="K55" s="989"/>
      <c r="L55" s="989"/>
      <c r="M55" s="989"/>
      <c r="N55" s="221"/>
    </row>
    <row r="56" spans="2:14" s="207" customFormat="1" ht="15" customHeight="1">
      <c r="B56" s="224" t="s">
        <v>25</v>
      </c>
      <c r="C56" s="208"/>
      <c r="D56" s="219">
        <v>2019</v>
      </c>
      <c r="E56" s="989" t="s">
        <v>31</v>
      </c>
      <c r="F56" s="1026"/>
      <c r="G56" s="989" t="s">
        <v>31</v>
      </c>
      <c r="H56" s="989" t="s">
        <v>31</v>
      </c>
      <c r="I56" s="989" t="s">
        <v>31</v>
      </c>
      <c r="J56" s="1026"/>
      <c r="K56" s="989" t="s">
        <v>31</v>
      </c>
      <c r="L56" s="989" t="s">
        <v>31</v>
      </c>
      <c r="M56" s="989" t="s">
        <v>31</v>
      </c>
      <c r="N56" s="221"/>
    </row>
    <row r="57" spans="2:14" s="207" customFormat="1" ht="15" customHeight="1">
      <c r="B57" s="224"/>
      <c r="C57" s="208"/>
      <c r="D57" s="219">
        <v>2020</v>
      </c>
      <c r="E57" s="989" t="s">
        <v>31</v>
      </c>
      <c r="F57" s="1026"/>
      <c r="G57" s="989" t="s">
        <v>31</v>
      </c>
      <c r="H57" s="989" t="s">
        <v>31</v>
      </c>
      <c r="I57" s="989" t="s">
        <v>31</v>
      </c>
      <c r="J57" s="1026"/>
      <c r="K57" s="989" t="s">
        <v>31</v>
      </c>
      <c r="L57" s="989" t="s">
        <v>31</v>
      </c>
      <c r="M57" s="989" t="s">
        <v>31</v>
      </c>
      <c r="N57" s="221"/>
    </row>
    <row r="58" spans="2:14" s="207" customFormat="1" ht="15" customHeight="1">
      <c r="B58" s="224"/>
      <c r="C58" s="208"/>
      <c r="D58" s="219">
        <v>2021</v>
      </c>
      <c r="E58" s="989" t="s">
        <v>31</v>
      </c>
      <c r="F58" s="1026"/>
      <c r="G58" s="989" t="s">
        <v>31</v>
      </c>
      <c r="H58" s="989" t="s">
        <v>31</v>
      </c>
      <c r="I58" s="989" t="s">
        <v>31</v>
      </c>
      <c r="J58" s="1026"/>
      <c r="K58" s="989" t="s">
        <v>31</v>
      </c>
      <c r="L58" s="989" t="s">
        <v>31</v>
      </c>
      <c r="M58" s="989" t="s">
        <v>31</v>
      </c>
      <c r="N58" s="221"/>
    </row>
    <row r="59" spans="2:14" s="207" customFormat="1" ht="8.1" customHeight="1">
      <c r="B59" s="224"/>
      <c r="C59" s="208"/>
      <c r="D59" s="219"/>
      <c r="E59" s="989"/>
      <c r="F59" s="1026"/>
      <c r="G59" s="989"/>
      <c r="H59" s="989"/>
      <c r="I59" s="989"/>
      <c r="J59" s="1026"/>
      <c r="K59" s="989"/>
      <c r="L59" s="989"/>
      <c r="M59" s="989"/>
      <c r="N59" s="221"/>
    </row>
    <row r="60" spans="2:14" s="207" customFormat="1" ht="15" customHeight="1">
      <c r="B60" s="224" t="s">
        <v>26</v>
      </c>
      <c r="C60" s="208"/>
      <c r="D60" s="219">
        <v>2019</v>
      </c>
      <c r="E60" s="1026">
        <v>75</v>
      </c>
      <c r="F60" s="1026"/>
      <c r="G60" s="1026">
        <f>SUM(H60:I60)</f>
        <v>114</v>
      </c>
      <c r="H60" s="1026">
        <v>3</v>
      </c>
      <c r="I60" s="1026">
        <v>111</v>
      </c>
      <c r="J60" s="1026"/>
      <c r="K60" s="1026">
        <f>SUM(L60:M60)</f>
        <v>814</v>
      </c>
      <c r="L60" s="1028">
        <v>440</v>
      </c>
      <c r="M60" s="1028">
        <v>374</v>
      </c>
      <c r="N60" s="221"/>
    </row>
    <row r="61" spans="2:14" s="207" customFormat="1" ht="15" customHeight="1">
      <c r="B61" s="224"/>
      <c r="C61" s="208"/>
      <c r="D61" s="219">
        <v>2020</v>
      </c>
      <c r="E61" s="56">
        <v>45</v>
      </c>
      <c r="F61" s="56"/>
      <c r="G61" s="1026">
        <f>SUM(H61:I61)</f>
        <v>1385</v>
      </c>
      <c r="H61" s="56">
        <v>773</v>
      </c>
      <c r="I61" s="56">
        <v>612</v>
      </c>
      <c r="J61" s="56"/>
      <c r="K61" s="1026">
        <f>SUM(L61:M61)</f>
        <v>1028</v>
      </c>
      <c r="L61" s="56">
        <v>567</v>
      </c>
      <c r="M61" s="56">
        <v>461</v>
      </c>
      <c r="N61" s="221"/>
    </row>
    <row r="62" spans="2:14" s="207" customFormat="1" ht="15" customHeight="1">
      <c r="B62" s="224"/>
      <c r="C62" s="208"/>
      <c r="D62" s="219">
        <v>2021</v>
      </c>
      <c r="E62" s="1026">
        <v>59</v>
      </c>
      <c r="F62" s="989"/>
      <c r="G62" s="1026">
        <f>SUM(H62:I62)</f>
        <v>184</v>
      </c>
      <c r="H62" s="989">
        <v>8</v>
      </c>
      <c r="I62" s="989">
        <v>176</v>
      </c>
      <c r="J62" s="1026"/>
      <c r="K62" s="1026">
        <f>SUM(L62:M62)</f>
        <v>1405</v>
      </c>
      <c r="L62" s="989">
        <v>762</v>
      </c>
      <c r="M62" s="989">
        <v>643</v>
      </c>
      <c r="N62" s="221"/>
    </row>
    <row r="63" spans="2:14" s="207" customFormat="1" ht="8.1" customHeight="1">
      <c r="B63" s="224"/>
      <c r="C63" s="208"/>
      <c r="D63" s="219"/>
      <c r="E63" s="989"/>
      <c r="F63" s="989"/>
      <c r="G63" s="1026"/>
      <c r="H63" s="989"/>
      <c r="I63" s="989"/>
      <c r="J63" s="1026"/>
      <c r="K63" s="1026"/>
      <c r="L63" s="989"/>
      <c r="M63" s="989"/>
      <c r="N63" s="221"/>
    </row>
    <row r="64" spans="2:14" s="207" customFormat="1" ht="15" customHeight="1">
      <c r="B64" s="224" t="s">
        <v>27</v>
      </c>
      <c r="C64" s="208"/>
      <c r="D64" s="219">
        <v>2019</v>
      </c>
      <c r="E64" s="989">
        <v>3</v>
      </c>
      <c r="F64" s="989"/>
      <c r="G64" s="1026">
        <f>SUM(H64:I64)</f>
        <v>2</v>
      </c>
      <c r="H64" s="989" t="s">
        <v>31</v>
      </c>
      <c r="I64" s="989">
        <v>2</v>
      </c>
      <c r="J64" s="1026"/>
      <c r="K64" s="1026">
        <f>SUM(L64:M64)</f>
        <v>8</v>
      </c>
      <c r="L64" s="989">
        <v>3</v>
      </c>
      <c r="M64" s="989">
        <v>5</v>
      </c>
      <c r="N64" s="221"/>
    </row>
    <row r="65" spans="1:14" s="207" customFormat="1" ht="15" customHeight="1">
      <c r="B65" s="224"/>
      <c r="C65" s="208"/>
      <c r="D65" s="219">
        <v>2020</v>
      </c>
      <c r="E65" s="56">
        <v>2</v>
      </c>
      <c r="F65" s="56"/>
      <c r="G65" s="1026">
        <f>SUM(H65:I65)</f>
        <v>5</v>
      </c>
      <c r="H65" s="989" t="s">
        <v>31</v>
      </c>
      <c r="I65" s="56">
        <v>5</v>
      </c>
      <c r="J65" s="56"/>
      <c r="K65" s="1026">
        <f>SUM(L65:M65)</f>
        <v>17</v>
      </c>
      <c r="L65" s="56">
        <v>11</v>
      </c>
      <c r="M65" s="56">
        <v>6</v>
      </c>
      <c r="N65" s="221"/>
    </row>
    <row r="66" spans="1:14" s="207" customFormat="1" ht="15" customHeight="1">
      <c r="B66" s="224"/>
      <c r="C66" s="208"/>
      <c r="D66" s="219">
        <v>2021</v>
      </c>
      <c r="E66" s="989">
        <v>2</v>
      </c>
      <c r="F66" s="1026"/>
      <c r="G66" s="1026">
        <f>SUM(H66:I66)</f>
        <v>3</v>
      </c>
      <c r="H66" s="989" t="s">
        <v>31</v>
      </c>
      <c r="I66" s="989">
        <v>3</v>
      </c>
      <c r="J66" s="1026"/>
      <c r="K66" s="1026">
        <f>SUM(L66:M66)</f>
        <v>19</v>
      </c>
      <c r="L66" s="989">
        <v>10</v>
      </c>
      <c r="M66" s="989">
        <v>9</v>
      </c>
      <c r="N66" s="221"/>
    </row>
    <row r="67" spans="1:14" s="207" customFormat="1" ht="8.1" customHeight="1">
      <c r="B67" s="224"/>
      <c r="C67" s="208"/>
      <c r="D67" s="219"/>
      <c r="E67" s="989"/>
      <c r="F67" s="1026"/>
      <c r="G67" s="989"/>
      <c r="H67" s="989"/>
      <c r="I67" s="989"/>
      <c r="J67" s="1026"/>
      <c r="K67" s="989"/>
      <c r="L67" s="989"/>
      <c r="M67" s="989"/>
      <c r="N67" s="221"/>
    </row>
    <row r="68" spans="1:14" s="207" customFormat="1" ht="15" customHeight="1">
      <c r="B68" s="224" t="s">
        <v>28</v>
      </c>
      <c r="C68" s="226"/>
      <c r="D68" s="219">
        <v>2019</v>
      </c>
      <c r="E68" s="989" t="s">
        <v>31</v>
      </c>
      <c r="F68" s="1026"/>
      <c r="G68" s="989" t="s">
        <v>31</v>
      </c>
      <c r="H68" s="989" t="s">
        <v>31</v>
      </c>
      <c r="I68" s="989" t="s">
        <v>31</v>
      </c>
      <c r="J68" s="1026"/>
      <c r="K68" s="989" t="s">
        <v>31</v>
      </c>
      <c r="L68" s="989" t="s">
        <v>31</v>
      </c>
      <c r="M68" s="989" t="s">
        <v>31</v>
      </c>
      <c r="N68" s="1027"/>
    </row>
    <row r="69" spans="1:14" s="207" customFormat="1" ht="15" customHeight="1">
      <c r="B69" s="224"/>
      <c r="C69" s="226"/>
      <c r="D69" s="219">
        <v>2020</v>
      </c>
      <c r="E69" s="989" t="s">
        <v>31</v>
      </c>
      <c r="F69" s="1026"/>
      <c r="G69" s="989" t="s">
        <v>31</v>
      </c>
      <c r="H69" s="989" t="s">
        <v>31</v>
      </c>
      <c r="I69" s="989" t="s">
        <v>31</v>
      </c>
      <c r="J69" s="1026"/>
      <c r="K69" s="989" t="s">
        <v>31</v>
      </c>
      <c r="L69" s="989" t="s">
        <v>31</v>
      </c>
      <c r="M69" s="989" t="s">
        <v>31</v>
      </c>
      <c r="N69" s="1027"/>
    </row>
    <row r="70" spans="1:14" s="207" customFormat="1" ht="15" customHeight="1">
      <c r="B70" s="224"/>
      <c r="C70" s="226"/>
      <c r="D70" s="219">
        <v>2021</v>
      </c>
      <c r="E70" s="989" t="s">
        <v>31</v>
      </c>
      <c r="F70" s="1026"/>
      <c r="G70" s="989" t="s">
        <v>31</v>
      </c>
      <c r="H70" s="989" t="s">
        <v>31</v>
      </c>
      <c r="I70" s="989" t="s">
        <v>31</v>
      </c>
      <c r="J70" s="1026"/>
      <c r="K70" s="989" t="s">
        <v>31</v>
      </c>
      <c r="L70" s="989" t="s">
        <v>31</v>
      </c>
      <c r="M70" s="989" t="s">
        <v>31</v>
      </c>
      <c r="N70" s="1027"/>
    </row>
    <row r="71" spans="1:14" s="207" customFormat="1" ht="8.1" customHeight="1">
      <c r="B71" s="224"/>
      <c r="C71" s="208"/>
      <c r="D71" s="219"/>
      <c r="E71" s="989"/>
      <c r="F71" s="1026"/>
      <c r="G71" s="989"/>
      <c r="H71" s="989"/>
      <c r="I71" s="989"/>
      <c r="J71" s="1026"/>
      <c r="K71" s="989"/>
      <c r="L71" s="989"/>
      <c r="M71" s="989"/>
      <c r="N71" s="221"/>
    </row>
    <row r="72" spans="1:14" s="207" customFormat="1" ht="15" customHeight="1">
      <c r="B72" s="224" t="s">
        <v>29</v>
      </c>
      <c r="C72" s="226"/>
      <c r="D72" s="219">
        <v>2019</v>
      </c>
      <c r="E72" s="989" t="s">
        <v>31</v>
      </c>
      <c r="F72" s="1026"/>
      <c r="G72" s="989" t="s">
        <v>31</v>
      </c>
      <c r="H72" s="989" t="s">
        <v>31</v>
      </c>
      <c r="I72" s="989" t="s">
        <v>31</v>
      </c>
      <c r="J72" s="1026"/>
      <c r="K72" s="989" t="s">
        <v>31</v>
      </c>
      <c r="L72" s="989" t="s">
        <v>31</v>
      </c>
      <c r="M72" s="989" t="s">
        <v>31</v>
      </c>
      <c r="N72" s="1027"/>
    </row>
    <row r="73" spans="1:14" s="207" customFormat="1" ht="15" customHeight="1">
      <c r="B73" s="224"/>
      <c r="C73" s="226"/>
      <c r="D73" s="219">
        <v>2020</v>
      </c>
      <c r="E73" s="989" t="s">
        <v>31</v>
      </c>
      <c r="F73" s="1026"/>
      <c r="G73" s="989" t="s">
        <v>31</v>
      </c>
      <c r="H73" s="989" t="s">
        <v>31</v>
      </c>
      <c r="I73" s="989" t="s">
        <v>31</v>
      </c>
      <c r="J73" s="1026"/>
      <c r="K73" s="989" t="s">
        <v>31</v>
      </c>
      <c r="L73" s="989" t="s">
        <v>31</v>
      </c>
      <c r="M73" s="989" t="s">
        <v>31</v>
      </c>
      <c r="N73" s="1027"/>
    </row>
    <row r="74" spans="1:14" s="207" customFormat="1" ht="15" customHeight="1">
      <c r="B74" s="224"/>
      <c r="C74" s="226"/>
      <c r="D74" s="219">
        <v>2021</v>
      </c>
      <c r="E74" s="989" t="s">
        <v>31</v>
      </c>
      <c r="F74" s="1026"/>
      <c r="G74" s="989" t="s">
        <v>31</v>
      </c>
      <c r="H74" s="989" t="s">
        <v>31</v>
      </c>
      <c r="I74" s="989" t="s">
        <v>31</v>
      </c>
      <c r="J74" s="1026"/>
      <c r="K74" s="989" t="s">
        <v>31</v>
      </c>
      <c r="L74" s="989" t="s">
        <v>31</v>
      </c>
      <c r="M74" s="989" t="s">
        <v>31</v>
      </c>
      <c r="N74" s="1027"/>
    </row>
    <row r="75" spans="1:14" s="207" customFormat="1" ht="8.1" customHeight="1">
      <c r="B75" s="224"/>
      <c r="C75" s="208"/>
      <c r="D75" s="219"/>
      <c r="E75" s="989"/>
      <c r="F75" s="1026"/>
      <c r="G75" s="989"/>
      <c r="H75" s="989"/>
      <c r="I75" s="989"/>
      <c r="J75" s="1026"/>
      <c r="K75" s="989"/>
      <c r="L75" s="989"/>
      <c r="M75" s="989"/>
      <c r="N75" s="221"/>
    </row>
    <row r="76" spans="1:14" s="207" customFormat="1" ht="15" customHeight="1">
      <c r="B76" s="224" t="s">
        <v>30</v>
      </c>
      <c r="C76" s="226"/>
      <c r="D76" s="219">
        <v>2019</v>
      </c>
      <c r="E76" s="989" t="s">
        <v>31</v>
      </c>
      <c r="F76" s="1026"/>
      <c r="G76" s="989" t="s">
        <v>31</v>
      </c>
      <c r="H76" s="989" t="s">
        <v>31</v>
      </c>
      <c r="I76" s="989" t="s">
        <v>31</v>
      </c>
      <c r="J76" s="1026"/>
      <c r="K76" s="989" t="s">
        <v>31</v>
      </c>
      <c r="L76" s="989" t="s">
        <v>31</v>
      </c>
      <c r="M76" s="989" t="s">
        <v>31</v>
      </c>
      <c r="N76" s="1027"/>
    </row>
    <row r="77" spans="1:14" s="207" customFormat="1" ht="15" customHeight="1">
      <c r="B77" s="224"/>
      <c r="C77" s="226"/>
      <c r="D77" s="219">
        <v>2020</v>
      </c>
      <c r="E77" s="989" t="s">
        <v>31</v>
      </c>
      <c r="F77" s="1026"/>
      <c r="G77" s="989" t="s">
        <v>31</v>
      </c>
      <c r="H77" s="989" t="s">
        <v>31</v>
      </c>
      <c r="I77" s="989" t="s">
        <v>31</v>
      </c>
      <c r="J77" s="1026"/>
      <c r="K77" s="989" t="s">
        <v>31</v>
      </c>
      <c r="L77" s="989" t="s">
        <v>31</v>
      </c>
      <c r="M77" s="989" t="s">
        <v>31</v>
      </c>
      <c r="N77" s="1027"/>
    </row>
    <row r="78" spans="1:14" s="207" customFormat="1" ht="15" customHeight="1">
      <c r="B78" s="224"/>
      <c r="C78" s="226"/>
      <c r="D78" s="219">
        <v>2021</v>
      </c>
      <c r="E78" s="989" t="s">
        <v>31</v>
      </c>
      <c r="F78" s="1026"/>
      <c r="G78" s="989" t="s">
        <v>31</v>
      </c>
      <c r="H78" s="989" t="s">
        <v>31</v>
      </c>
      <c r="I78" s="989" t="s">
        <v>31</v>
      </c>
      <c r="J78" s="1026"/>
      <c r="K78" s="989" t="s">
        <v>31</v>
      </c>
      <c r="L78" s="989" t="s">
        <v>31</v>
      </c>
      <c r="M78" s="989" t="s">
        <v>31</v>
      </c>
      <c r="N78" s="1027"/>
    </row>
    <row r="79" spans="1:14" s="207" customFormat="1" ht="8.1" customHeight="1" thickBot="1">
      <c r="A79" s="231"/>
      <c r="B79" s="1029"/>
      <c r="C79" s="233"/>
      <c r="D79" s="234"/>
      <c r="E79" s="235"/>
      <c r="F79" s="235"/>
      <c r="G79" s="235"/>
      <c r="H79" s="235"/>
      <c r="I79" s="235"/>
      <c r="J79" s="235"/>
      <c r="K79" s="235"/>
      <c r="L79" s="233"/>
      <c r="M79" s="1030"/>
      <c r="N79" s="1031"/>
    </row>
    <row r="80" spans="1:14" s="238" customFormat="1" ht="15.75" customHeight="1">
      <c r="A80" s="314"/>
      <c r="B80" s="239"/>
      <c r="D80" s="240"/>
      <c r="E80" s="315"/>
      <c r="F80" s="243"/>
      <c r="G80" s="243"/>
      <c r="H80" s="243"/>
      <c r="I80" s="315"/>
      <c r="J80" s="243"/>
      <c r="K80" s="243"/>
      <c r="M80" s="244"/>
      <c r="N80" s="1032" t="s">
        <v>867</v>
      </c>
    </row>
    <row r="81" spans="2:14" s="238" customFormat="1" ht="15.75" customHeight="1">
      <c r="D81" s="240"/>
      <c r="E81" s="315"/>
      <c r="F81" s="243"/>
      <c r="G81" s="243"/>
      <c r="H81" s="243"/>
      <c r="I81" s="315"/>
      <c r="J81" s="243"/>
      <c r="K81" s="243"/>
      <c r="M81" s="247"/>
      <c r="N81" s="1033" t="s">
        <v>868</v>
      </c>
    </row>
    <row r="82" spans="2:14" s="238" customFormat="1" ht="18" customHeight="1">
      <c r="B82" s="317" t="s">
        <v>1264</v>
      </c>
      <c r="D82" s="240"/>
      <c r="E82" s="315"/>
      <c r="F82" s="243"/>
      <c r="G82" s="243"/>
      <c r="H82" s="243"/>
      <c r="I82" s="315"/>
      <c r="J82" s="243"/>
      <c r="K82" s="243"/>
      <c r="L82" s="243"/>
      <c r="M82" s="243"/>
      <c r="N82" s="243"/>
    </row>
    <row r="83" spans="2:14" s="248" customFormat="1" ht="15.75" customHeight="1">
      <c r="B83" s="249" t="s">
        <v>1301</v>
      </c>
      <c r="D83" s="250"/>
      <c r="F83" s="251"/>
      <c r="G83" s="251"/>
      <c r="H83" s="251"/>
      <c r="J83" s="251"/>
      <c r="K83" s="251"/>
      <c r="L83" s="251"/>
      <c r="M83" s="251"/>
      <c r="N83" s="251"/>
    </row>
    <row r="84" spans="2:14" s="321" customFormat="1" ht="15.75" customHeight="1">
      <c r="B84" s="252" t="s">
        <v>1302</v>
      </c>
      <c r="C84" s="319"/>
      <c r="D84" s="250"/>
      <c r="E84" s="320"/>
      <c r="F84" s="320"/>
      <c r="G84" s="320"/>
      <c r="H84" s="320"/>
      <c r="I84" s="320"/>
      <c r="J84" s="320"/>
      <c r="K84" s="320"/>
      <c r="L84" s="320"/>
      <c r="M84" s="320"/>
      <c r="N84" s="320"/>
    </row>
    <row r="95" spans="2:14" ht="3.75" customHeight="1"/>
    <row r="102" ht="3.75" customHeight="1"/>
    <row r="106" ht="18.75" customHeight="1"/>
    <row r="107" ht="18.75" customHeight="1"/>
    <row r="108" ht="18.75" customHeight="1"/>
    <row r="109" ht="18.75" customHeight="1"/>
    <row r="110" ht="18.75" customHeight="1"/>
    <row r="111" ht="18.75" customHeight="1"/>
    <row r="112" ht="18.75" customHeight="1"/>
    <row r="113" ht="18.75" customHeight="1"/>
    <row r="114" ht="18.75" customHeight="1"/>
    <row r="115" ht="18.75" customHeight="1"/>
    <row r="116" ht="18.75" customHeight="1"/>
    <row r="117" ht="18.75" customHeight="1"/>
    <row r="118" ht="18.75" customHeight="1"/>
    <row r="119" ht="18.75" customHeight="1"/>
    <row r="120" ht="18.75" customHeight="1"/>
    <row r="121" ht="18.75" customHeight="1"/>
    <row r="122" ht="18.75" customHeight="1"/>
  </sheetData>
  <mergeCells count="4">
    <mergeCell ref="G6:I6"/>
    <mergeCell ref="K6:M6"/>
    <mergeCell ref="G7:I7"/>
    <mergeCell ref="K7:M7"/>
  </mergeCells>
  <printOptions horizontalCentered="1"/>
  <pageMargins left="0.39370078740157483" right="0.39370078740157483" top="0.74803149606299213" bottom="0.51181102362204722" header="0.31496062992125984" footer="0.31496062992125984"/>
  <pageSetup paperSize="9" scale="66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3">
    <tabColor rgb="FF92D050"/>
  </sheetPr>
  <dimension ref="A1:T88"/>
  <sheetViews>
    <sheetView tabSelected="1" view="pageBreakPreview" topLeftCell="A37" zoomScale="80" zoomScaleNormal="100" zoomScaleSheetLayoutView="80" workbookViewId="0">
      <selection activeCell="O48" sqref="O48"/>
    </sheetView>
  </sheetViews>
  <sheetFormatPr defaultColWidth="10.42578125" defaultRowHeight="14.25"/>
  <cols>
    <col min="1" max="1" width="1.85546875" style="268" customWidth="1"/>
    <col min="2" max="2" width="12.85546875" style="268" customWidth="1"/>
    <col min="3" max="3" width="6" style="268" customWidth="1"/>
    <col min="4" max="4" width="8.140625" style="269" customWidth="1"/>
    <col min="5" max="5" width="13.85546875" style="269" customWidth="1"/>
    <col min="6" max="6" width="1.140625" style="270" customWidth="1"/>
    <col min="7" max="7" width="8.7109375" style="270" customWidth="1"/>
    <col min="8" max="8" width="12.5703125" style="270" customWidth="1"/>
    <col min="9" max="9" width="10.140625" style="270" customWidth="1"/>
    <col min="10" max="10" width="1.140625" style="270" customWidth="1"/>
    <col min="11" max="11" width="8.7109375" style="270" customWidth="1"/>
    <col min="12" max="12" width="12.5703125" style="270" customWidth="1"/>
    <col min="13" max="13" width="10.140625" style="270" customWidth="1"/>
    <col min="14" max="14" width="8.85546875" style="270" customWidth="1"/>
    <col min="15" max="15" width="1.85546875" style="268" customWidth="1"/>
    <col min="16" max="16" width="11" style="268" customWidth="1"/>
    <col min="17" max="17" width="1" style="268" customWidth="1"/>
    <col min="18" max="18" width="11" style="268" customWidth="1"/>
    <col min="19" max="19" width="12.5703125" style="268" customWidth="1"/>
    <col min="20" max="20" width="11" style="268" customWidth="1"/>
    <col min="21" max="16384" width="10.42578125" style="268"/>
  </cols>
  <sheetData>
    <row r="1" spans="1:19" ht="8.1" customHeight="1"/>
    <row r="2" spans="1:19" ht="8.1" customHeight="1"/>
    <row r="3" spans="1:19" s="172" customFormat="1" ht="16.5" customHeight="1">
      <c r="B3" s="173" t="s">
        <v>412</v>
      </c>
      <c r="C3" s="174" t="s">
        <v>1132</v>
      </c>
      <c r="D3" s="175"/>
      <c r="E3" s="175"/>
      <c r="F3" s="176"/>
      <c r="G3" s="176"/>
      <c r="H3" s="176"/>
      <c r="I3" s="176"/>
      <c r="J3" s="176"/>
      <c r="K3" s="176"/>
      <c r="L3" s="176"/>
      <c r="M3" s="176"/>
      <c r="N3" s="176"/>
      <c r="P3" s="177"/>
      <c r="Q3" s="177"/>
      <c r="R3" s="177"/>
    </row>
    <row r="4" spans="1:19" s="178" customFormat="1" ht="16.5" customHeight="1">
      <c r="B4" s="179" t="s">
        <v>413</v>
      </c>
      <c r="C4" s="180" t="s">
        <v>1133</v>
      </c>
      <c r="D4" s="181"/>
      <c r="E4" s="181"/>
      <c r="F4" s="179"/>
      <c r="G4" s="179"/>
      <c r="H4" s="179"/>
      <c r="I4" s="179"/>
      <c r="J4" s="179"/>
      <c r="K4" s="179"/>
      <c r="L4" s="179"/>
      <c r="M4" s="179"/>
      <c r="N4" s="179"/>
      <c r="P4" s="180"/>
      <c r="Q4" s="180"/>
      <c r="R4" s="180"/>
    </row>
    <row r="5" spans="1:19" s="182" customFormat="1" ht="9.9499999999999993" customHeight="1">
      <c r="B5" s="183"/>
      <c r="C5" s="183"/>
      <c r="D5" s="184"/>
      <c r="E5" s="184"/>
      <c r="F5" s="185"/>
      <c r="G5" s="185"/>
      <c r="H5" s="185"/>
      <c r="I5" s="185"/>
      <c r="J5" s="185"/>
      <c r="K5" s="185"/>
      <c r="L5" s="185"/>
      <c r="M5" s="185"/>
      <c r="N5" s="185"/>
    </row>
    <row r="6" spans="1:19" s="973" customFormat="1" ht="5.25" customHeight="1">
      <c r="A6" s="186"/>
      <c r="B6" s="187"/>
      <c r="C6" s="188"/>
      <c r="D6" s="189"/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86"/>
    </row>
    <row r="7" spans="1:19" s="973" customFormat="1">
      <c r="A7" s="192"/>
      <c r="B7" s="192" t="s">
        <v>2</v>
      </c>
      <c r="C7" s="193"/>
      <c r="D7" s="194" t="s">
        <v>3</v>
      </c>
      <c r="E7" s="195" t="s">
        <v>904</v>
      </c>
      <c r="F7" s="195"/>
      <c r="G7" s="1851" t="s">
        <v>5</v>
      </c>
      <c r="H7" s="1851"/>
      <c r="I7" s="1851"/>
      <c r="J7" s="195"/>
      <c r="K7" s="1851" t="s">
        <v>6</v>
      </c>
      <c r="L7" s="1851"/>
      <c r="M7" s="1851"/>
      <c r="N7" s="1851"/>
      <c r="O7" s="192"/>
    </row>
    <row r="8" spans="1:19" s="973" customFormat="1" ht="17.100000000000001" customHeight="1">
      <c r="A8" s="197"/>
      <c r="B8" s="197" t="s">
        <v>7</v>
      </c>
      <c r="C8" s="198"/>
      <c r="D8" s="199" t="s">
        <v>8</v>
      </c>
      <c r="E8" s="988" t="s">
        <v>144</v>
      </c>
      <c r="F8" s="200"/>
      <c r="G8" s="1852" t="s">
        <v>10</v>
      </c>
      <c r="H8" s="1852"/>
      <c r="I8" s="1852"/>
      <c r="J8" s="200"/>
      <c r="K8" s="1852" t="s">
        <v>11</v>
      </c>
      <c r="L8" s="1852"/>
      <c r="M8" s="1852"/>
      <c r="N8" s="1852"/>
      <c r="O8" s="197"/>
    </row>
    <row r="9" spans="1:19" s="973" customFormat="1">
      <c r="A9" s="197"/>
      <c r="B9" s="197"/>
      <c r="C9" s="198"/>
      <c r="D9" s="199"/>
      <c r="E9" s="200" t="s">
        <v>148</v>
      </c>
      <c r="F9" s="200"/>
      <c r="G9" s="195" t="s">
        <v>4</v>
      </c>
      <c r="H9" s="195" t="s">
        <v>12</v>
      </c>
      <c r="I9" s="195" t="s">
        <v>398</v>
      </c>
      <c r="J9" s="200"/>
      <c r="K9" s="195" t="s">
        <v>4</v>
      </c>
      <c r="L9" s="195" t="s">
        <v>12</v>
      </c>
      <c r="M9" s="195" t="s">
        <v>398</v>
      </c>
      <c r="N9" s="195" t="s">
        <v>399</v>
      </c>
      <c r="O9" s="197"/>
    </row>
    <row r="10" spans="1:19" s="973" customFormat="1">
      <c r="A10" s="197"/>
      <c r="B10" s="197"/>
      <c r="C10" s="198"/>
      <c r="D10" s="199"/>
      <c r="E10" s="200" t="s">
        <v>905</v>
      </c>
      <c r="F10" s="200"/>
      <c r="G10" s="200" t="s">
        <v>9</v>
      </c>
      <c r="H10" s="200" t="s">
        <v>13</v>
      </c>
      <c r="I10" s="200" t="s">
        <v>400</v>
      </c>
      <c r="J10" s="200"/>
      <c r="K10" s="200" t="s">
        <v>9</v>
      </c>
      <c r="L10" s="200" t="s">
        <v>13</v>
      </c>
      <c r="M10" s="200" t="s">
        <v>400</v>
      </c>
      <c r="N10" s="200" t="s">
        <v>401</v>
      </c>
      <c r="O10" s="197"/>
    </row>
    <row r="11" spans="1:19" s="973" customFormat="1" ht="7.5" customHeight="1">
      <c r="A11" s="203"/>
      <c r="B11" s="203"/>
      <c r="C11" s="204"/>
      <c r="D11" s="205"/>
      <c r="E11" s="205"/>
      <c r="F11" s="206"/>
      <c r="G11" s="206"/>
      <c r="H11" s="206"/>
      <c r="I11" s="206"/>
      <c r="J11" s="206"/>
      <c r="K11" s="206"/>
      <c r="L11" s="206"/>
      <c r="M11" s="206"/>
      <c r="N11" s="206"/>
      <c r="O11" s="203"/>
    </row>
    <row r="12" spans="1:19" ht="8.1" customHeight="1">
      <c r="B12" s="284"/>
      <c r="C12" s="284"/>
      <c r="D12" s="285"/>
      <c r="E12" s="285"/>
      <c r="F12" s="286"/>
      <c r="G12" s="286"/>
      <c r="H12" s="286"/>
      <c r="I12" s="286"/>
      <c r="J12" s="286"/>
      <c r="K12" s="286"/>
      <c r="L12" s="286"/>
      <c r="M12" s="286"/>
      <c r="N12" s="286"/>
    </row>
    <row r="13" spans="1:19" s="207" customFormat="1" ht="12.95" customHeight="1">
      <c r="B13" s="212" t="s">
        <v>14</v>
      </c>
      <c r="C13" s="213"/>
      <c r="D13" s="214">
        <v>2020</v>
      </c>
      <c r="E13" s="215">
        <f>SUM(E17,E21,E25,E29,E33,E37,E41,E45,E49,E53,E57,E61,E65,E69,E73,E77)</f>
        <v>7958</v>
      </c>
      <c r="F13" s="217"/>
      <c r="G13" s="217">
        <f t="shared" ref="G13:I15" si="0">SUM(G17,G21,G25,G29,G33,G37,G41,G45,G49,G53,G57,G61,G65,G69,G73,G77)</f>
        <v>126</v>
      </c>
      <c r="H13" s="217">
        <f t="shared" si="0"/>
        <v>67</v>
      </c>
      <c r="I13" s="217">
        <f t="shared" si="0"/>
        <v>59</v>
      </c>
      <c r="J13" s="217"/>
      <c r="K13" s="217">
        <f t="shared" ref="K13:N15" si="1">SUM(K17,K21,K25,K29,K33,K37,K41,K45,K49,K53,K57,K61,K65,K69,K73,K77)</f>
        <v>163</v>
      </c>
      <c r="L13" s="217">
        <f t="shared" si="1"/>
        <v>65</v>
      </c>
      <c r="M13" s="217">
        <f>SUM(M17,M21,M25,M29,M33,M37,M41,M45,M49,M53,M57,M61,M65,M69,M73,M77)</f>
        <v>38</v>
      </c>
      <c r="N13" s="217">
        <f t="shared" si="1"/>
        <v>60</v>
      </c>
    </row>
    <row r="14" spans="1:19" s="207" customFormat="1" ht="12.95" customHeight="1">
      <c r="B14" s="212"/>
      <c r="C14" s="213"/>
      <c r="D14" s="214">
        <v>2021</v>
      </c>
      <c r="E14" s="215">
        <f>SUM(E18,E22,E26,E30,E34,E38,E42,E46,E50,E54,E58,E62,E66,E70,E74,E78)</f>
        <v>8086</v>
      </c>
      <c r="F14" s="217"/>
      <c r="G14" s="217">
        <f t="shared" si="0"/>
        <v>132</v>
      </c>
      <c r="H14" s="217">
        <f t="shared" si="0"/>
        <v>71</v>
      </c>
      <c r="I14" s="217">
        <f t="shared" si="0"/>
        <v>61</v>
      </c>
      <c r="J14" s="217"/>
      <c r="K14" s="217">
        <f t="shared" si="1"/>
        <v>167</v>
      </c>
      <c r="L14" s="217">
        <f t="shared" si="1"/>
        <v>69</v>
      </c>
      <c r="M14" s="217">
        <f t="shared" si="1"/>
        <v>38</v>
      </c>
      <c r="N14" s="217">
        <f t="shared" si="1"/>
        <v>60</v>
      </c>
    </row>
    <row r="15" spans="1:19" s="207" customFormat="1" ht="12.95" customHeight="1">
      <c r="B15" s="212"/>
      <c r="C15" s="213"/>
      <c r="D15" s="214">
        <v>2022</v>
      </c>
      <c r="E15" s="215">
        <f>SUM(E19,E23,E27,E31,E35,E39,E43,E47,E51,E55,E59,E63,E67,E71,E75,E79)</f>
        <v>7740</v>
      </c>
      <c r="F15" s="217"/>
      <c r="G15" s="217">
        <f t="shared" si="0"/>
        <v>138</v>
      </c>
      <c r="H15" s="217">
        <f t="shared" si="0"/>
        <v>69</v>
      </c>
      <c r="I15" s="217">
        <f t="shared" si="0"/>
        <v>69</v>
      </c>
      <c r="J15" s="217"/>
      <c r="K15" s="217">
        <f t="shared" si="1"/>
        <v>161</v>
      </c>
      <c r="L15" s="217">
        <f t="shared" si="1"/>
        <v>62</v>
      </c>
      <c r="M15" s="217">
        <f t="shared" si="1"/>
        <v>39</v>
      </c>
      <c r="N15" s="217">
        <f t="shared" si="1"/>
        <v>60</v>
      </c>
      <c r="P15" s="215"/>
      <c r="Q15" s="212"/>
      <c r="R15" s="216"/>
      <c r="S15" s="216"/>
    </row>
    <row r="16" spans="1:19" s="207" customFormat="1" ht="8.1" customHeight="1">
      <c r="B16" s="212"/>
      <c r="C16" s="213"/>
      <c r="D16" s="219"/>
      <c r="E16" s="221"/>
      <c r="F16" s="56"/>
      <c r="G16" s="56"/>
      <c r="H16" s="57"/>
      <c r="I16" s="57"/>
      <c r="J16" s="56"/>
      <c r="K16" s="56"/>
      <c r="L16" s="56"/>
      <c r="M16" s="56"/>
      <c r="N16" s="56"/>
      <c r="P16" s="215"/>
      <c r="Q16" s="212"/>
      <c r="R16" s="216"/>
      <c r="S16" s="216"/>
    </row>
    <row r="17" spans="2:19" s="207" customFormat="1" ht="12.95" customHeight="1">
      <c r="B17" s="224" t="s">
        <v>15</v>
      </c>
      <c r="C17" s="220"/>
      <c r="D17" s="219">
        <v>2020</v>
      </c>
      <c r="E17" s="221">
        <v>1301</v>
      </c>
      <c r="F17" s="56"/>
      <c r="G17" s="56">
        <f>SUM(H17:I17)</f>
        <v>19</v>
      </c>
      <c r="H17" s="57">
        <v>8</v>
      </c>
      <c r="I17" s="57">
        <v>11</v>
      </c>
      <c r="J17" s="56"/>
      <c r="K17" s="56">
        <f>SUM(L17:N17)</f>
        <v>22</v>
      </c>
      <c r="L17" s="56">
        <v>9</v>
      </c>
      <c r="M17" s="56">
        <v>5</v>
      </c>
      <c r="N17" s="56">
        <v>8</v>
      </c>
      <c r="P17" s="223"/>
      <c r="Q17" s="224"/>
    </row>
    <row r="18" spans="2:19" s="207" customFormat="1" ht="12.95" customHeight="1">
      <c r="B18" s="224"/>
      <c r="C18" s="220"/>
      <c r="D18" s="219">
        <v>2021</v>
      </c>
      <c r="E18" s="221">
        <v>1383</v>
      </c>
      <c r="F18" s="130"/>
      <c r="G18" s="56">
        <f t="shared" ref="G18:G19" si="2">SUM(H18:I18)</f>
        <v>19</v>
      </c>
      <c r="H18" s="55">
        <v>8</v>
      </c>
      <c r="I18" s="54">
        <v>11</v>
      </c>
      <c r="J18" s="130"/>
      <c r="K18" s="56">
        <f t="shared" ref="K18:K19" si="3">SUM(L18:N18)</f>
        <v>21</v>
      </c>
      <c r="L18" s="63">
        <v>8</v>
      </c>
      <c r="M18" s="63">
        <v>5</v>
      </c>
      <c r="N18" s="63">
        <v>8</v>
      </c>
      <c r="P18" s="223"/>
      <c r="Q18" s="224"/>
      <c r="R18" s="56"/>
      <c r="S18" s="56"/>
    </row>
    <row r="19" spans="2:19" s="207" customFormat="1" ht="12.95" customHeight="1">
      <c r="B19" s="224"/>
      <c r="C19" s="220"/>
      <c r="D19" s="219">
        <v>2022</v>
      </c>
      <c r="E19" s="221">
        <v>1255</v>
      </c>
      <c r="F19" s="56"/>
      <c r="G19" s="56">
        <f t="shared" si="2"/>
        <v>15</v>
      </c>
      <c r="H19" s="228">
        <v>8</v>
      </c>
      <c r="I19" s="228">
        <v>7</v>
      </c>
      <c r="J19" s="56"/>
      <c r="K19" s="56">
        <f t="shared" si="3"/>
        <v>24</v>
      </c>
      <c r="L19" s="228">
        <v>11</v>
      </c>
      <c r="M19" s="228">
        <v>5</v>
      </c>
      <c r="N19" s="228">
        <v>8</v>
      </c>
      <c r="P19" s="223"/>
      <c r="Q19" s="224"/>
      <c r="R19" s="56"/>
      <c r="S19" s="56"/>
    </row>
    <row r="20" spans="2:19" s="207" customFormat="1" ht="8.1" customHeight="1">
      <c r="B20" s="224"/>
      <c r="C20" s="220"/>
      <c r="D20" s="219"/>
      <c r="E20" s="221"/>
      <c r="F20" s="56"/>
      <c r="G20" s="56"/>
      <c r="H20" s="57"/>
      <c r="I20" s="57"/>
      <c r="J20" s="56"/>
      <c r="K20" s="56"/>
      <c r="L20" s="56"/>
      <c r="M20" s="56"/>
      <c r="N20" s="56"/>
      <c r="P20" s="223"/>
      <c r="Q20" s="224"/>
      <c r="R20" s="56"/>
      <c r="S20" s="56"/>
    </row>
    <row r="21" spans="2:19" s="207" customFormat="1" ht="12.95" customHeight="1">
      <c r="B21" s="224" t="s">
        <v>16</v>
      </c>
      <c r="C21" s="220"/>
      <c r="D21" s="219">
        <v>2020</v>
      </c>
      <c r="E21" s="221">
        <v>583</v>
      </c>
      <c r="F21" s="56"/>
      <c r="G21" s="56">
        <f>SUM(H21:I21)</f>
        <v>8</v>
      </c>
      <c r="H21" s="57">
        <v>1</v>
      </c>
      <c r="I21" s="57">
        <v>7</v>
      </c>
      <c r="J21" s="56"/>
      <c r="K21" s="56">
        <f>SUM(L21:N21)</f>
        <v>8</v>
      </c>
      <c r="L21" s="56">
        <v>2</v>
      </c>
      <c r="M21" s="56">
        <v>3</v>
      </c>
      <c r="N21" s="56">
        <v>3</v>
      </c>
      <c r="P21" s="223"/>
      <c r="Q21" s="224"/>
    </row>
    <row r="22" spans="2:19" s="207" customFormat="1" ht="12.95" customHeight="1">
      <c r="B22" s="224"/>
      <c r="C22" s="220"/>
      <c r="D22" s="219">
        <v>2021</v>
      </c>
      <c r="E22" s="221">
        <v>572</v>
      </c>
      <c r="F22" s="63"/>
      <c r="G22" s="56">
        <f t="shared" ref="G22:G23" si="4">SUM(H22:I22)</f>
        <v>8</v>
      </c>
      <c r="H22" s="54">
        <v>1</v>
      </c>
      <c r="I22" s="54">
        <v>7</v>
      </c>
      <c r="J22" s="63"/>
      <c r="K22" s="56">
        <f t="shared" ref="K22:K23" si="5">SUM(L22:N22)</f>
        <v>8</v>
      </c>
      <c r="L22" s="63">
        <v>2</v>
      </c>
      <c r="M22" s="63">
        <v>3</v>
      </c>
      <c r="N22" s="63">
        <v>3</v>
      </c>
      <c r="P22" s="223"/>
      <c r="Q22" s="224"/>
      <c r="R22" s="56"/>
      <c r="S22" s="56"/>
    </row>
    <row r="23" spans="2:19" s="207" customFormat="1" ht="12.95" customHeight="1">
      <c r="B23" s="224"/>
      <c r="C23" s="220"/>
      <c r="D23" s="219">
        <v>2022</v>
      </c>
      <c r="E23" s="221">
        <v>566</v>
      </c>
      <c r="F23" s="56"/>
      <c r="G23" s="56">
        <f t="shared" si="4"/>
        <v>3</v>
      </c>
      <c r="H23" s="301">
        <v>1</v>
      </c>
      <c r="I23" s="228">
        <v>2</v>
      </c>
      <c r="J23" s="56"/>
      <c r="K23" s="56">
        <f t="shared" si="5"/>
        <v>13</v>
      </c>
      <c r="L23" s="228">
        <v>7</v>
      </c>
      <c r="M23" s="228">
        <v>3</v>
      </c>
      <c r="N23" s="228">
        <v>3</v>
      </c>
      <c r="P23" s="223"/>
      <c r="Q23" s="224"/>
      <c r="R23" s="56"/>
      <c r="S23" s="56"/>
    </row>
    <row r="24" spans="2:19" s="207" customFormat="1" ht="8.1" customHeight="1">
      <c r="B24" s="224"/>
      <c r="C24" s="220"/>
      <c r="D24" s="219"/>
      <c r="E24" s="221"/>
      <c r="F24" s="56"/>
      <c r="G24" s="56"/>
      <c r="H24" s="989"/>
      <c r="I24" s="57"/>
      <c r="J24" s="56"/>
      <c r="K24" s="56"/>
      <c r="L24" s="56"/>
      <c r="M24" s="56"/>
      <c r="N24" s="56"/>
      <c r="P24" s="223"/>
      <c r="Q24" s="224"/>
      <c r="R24" s="56"/>
      <c r="S24" s="56"/>
    </row>
    <row r="25" spans="2:19" s="207" customFormat="1" ht="12.95" customHeight="1">
      <c r="B25" s="224" t="s">
        <v>17</v>
      </c>
      <c r="C25" s="220"/>
      <c r="D25" s="219">
        <v>2020</v>
      </c>
      <c r="E25" s="221">
        <v>261</v>
      </c>
      <c r="F25" s="56"/>
      <c r="G25" s="56">
        <f>SUM(H25:I25)</f>
        <v>7</v>
      </c>
      <c r="H25" s="990" t="s">
        <v>31</v>
      </c>
      <c r="I25" s="57">
        <v>7</v>
      </c>
      <c r="J25" s="56"/>
      <c r="K25" s="56">
        <f>SUM(L25:N25)</f>
        <v>6</v>
      </c>
      <c r="L25" s="56">
        <v>4</v>
      </c>
      <c r="M25" s="56">
        <v>1</v>
      </c>
      <c r="N25" s="56">
        <v>1</v>
      </c>
      <c r="P25" s="223"/>
      <c r="Q25" s="224"/>
    </row>
    <row r="26" spans="2:19" s="207" customFormat="1" ht="12.95" customHeight="1">
      <c r="B26" s="224"/>
      <c r="C26" s="220"/>
      <c r="D26" s="219">
        <v>2021</v>
      </c>
      <c r="E26" s="221">
        <v>268</v>
      </c>
      <c r="F26" s="63"/>
      <c r="G26" s="56">
        <f t="shared" ref="G26:G27" si="6">SUM(H26:I26)</f>
        <v>8</v>
      </c>
      <c r="H26" s="990" t="s">
        <v>31</v>
      </c>
      <c r="I26" s="57">
        <v>8</v>
      </c>
      <c r="J26" s="63"/>
      <c r="K26" s="56">
        <f t="shared" ref="K26:K27" si="7">SUM(L26:N26)</f>
        <v>6</v>
      </c>
      <c r="L26" s="63">
        <v>4</v>
      </c>
      <c r="M26" s="63">
        <v>1</v>
      </c>
      <c r="N26" s="63">
        <v>1</v>
      </c>
      <c r="P26" s="223"/>
      <c r="Q26" s="224"/>
      <c r="R26" s="56"/>
      <c r="S26" s="56"/>
    </row>
    <row r="27" spans="2:19" s="207" customFormat="1" ht="12.95" customHeight="1">
      <c r="B27" s="224"/>
      <c r="C27" s="220"/>
      <c r="D27" s="219">
        <v>2022</v>
      </c>
      <c r="E27" s="221">
        <v>260</v>
      </c>
      <c r="F27" s="56"/>
      <c r="G27" s="56">
        <f t="shared" si="6"/>
        <v>4</v>
      </c>
      <c r="H27" s="990" t="s">
        <v>31</v>
      </c>
      <c r="I27" s="225">
        <v>4</v>
      </c>
      <c r="J27" s="56"/>
      <c r="K27" s="56">
        <f t="shared" si="7"/>
        <v>10</v>
      </c>
      <c r="L27" s="228">
        <v>8</v>
      </c>
      <c r="M27" s="228">
        <v>1</v>
      </c>
      <c r="N27" s="228">
        <v>1</v>
      </c>
      <c r="P27" s="223"/>
      <c r="Q27" s="224"/>
      <c r="R27" s="56"/>
      <c r="S27" s="56"/>
    </row>
    <row r="28" spans="2:19" s="207" customFormat="1" ht="8.1" customHeight="1">
      <c r="B28" s="224"/>
      <c r="C28" s="220"/>
      <c r="D28" s="219"/>
      <c r="E28" s="221"/>
      <c r="F28" s="56"/>
      <c r="G28" s="449"/>
      <c r="H28" s="449"/>
      <c r="I28" s="449"/>
      <c r="J28" s="56"/>
      <c r="K28" s="56"/>
      <c r="L28" s="56"/>
      <c r="M28" s="56"/>
      <c r="N28" s="56"/>
      <c r="P28" s="223"/>
      <c r="Q28" s="224"/>
      <c r="R28" s="56"/>
      <c r="S28" s="56"/>
    </row>
    <row r="29" spans="2:19" s="207" customFormat="1" ht="12.95" customHeight="1">
      <c r="B29" s="224" t="s">
        <v>18</v>
      </c>
      <c r="C29" s="226"/>
      <c r="D29" s="219">
        <v>2020</v>
      </c>
      <c r="E29" s="221">
        <v>411</v>
      </c>
      <c r="F29" s="56"/>
      <c r="G29" s="990" t="s">
        <v>31</v>
      </c>
      <c r="H29" s="990" t="s">
        <v>31</v>
      </c>
      <c r="I29" s="990" t="s">
        <v>31</v>
      </c>
      <c r="J29" s="56"/>
      <c r="K29" s="56">
        <f>SUM(L29:N29)</f>
        <v>4</v>
      </c>
      <c r="L29" s="56">
        <v>1</v>
      </c>
      <c r="M29" s="56">
        <v>2</v>
      </c>
      <c r="N29" s="56">
        <v>1</v>
      </c>
      <c r="P29" s="223"/>
      <c r="Q29" s="227"/>
    </row>
    <row r="30" spans="2:19" s="207" customFormat="1" ht="12.95" customHeight="1">
      <c r="B30" s="224"/>
      <c r="C30" s="226"/>
      <c r="D30" s="219">
        <v>2021</v>
      </c>
      <c r="E30" s="221">
        <v>346</v>
      </c>
      <c r="F30" s="63"/>
      <c r="G30" s="990" t="s">
        <v>31</v>
      </c>
      <c r="H30" s="990" t="s">
        <v>31</v>
      </c>
      <c r="I30" s="990" t="s">
        <v>31</v>
      </c>
      <c r="J30" s="63"/>
      <c r="K30" s="56">
        <f t="shared" ref="K30:K31" si="8">SUM(L30:N30)</f>
        <v>4</v>
      </c>
      <c r="L30" s="63">
        <v>1</v>
      </c>
      <c r="M30" s="63">
        <v>2</v>
      </c>
      <c r="N30" s="63">
        <v>1</v>
      </c>
      <c r="P30" s="223"/>
      <c r="Q30" s="227"/>
      <c r="R30" s="56"/>
      <c r="S30" s="56"/>
    </row>
    <row r="31" spans="2:19" s="207" customFormat="1" ht="12.95" customHeight="1">
      <c r="B31" s="224"/>
      <c r="C31" s="226"/>
      <c r="D31" s="219">
        <v>2022</v>
      </c>
      <c r="E31" s="221">
        <v>308</v>
      </c>
      <c r="F31" s="56"/>
      <c r="G31" s="56">
        <f t="shared" ref="G31" si="9">SUM(H31:I31)</f>
        <v>1</v>
      </c>
      <c r="H31" s="990" t="s">
        <v>31</v>
      </c>
      <c r="I31" s="228">
        <v>1</v>
      </c>
      <c r="J31" s="56"/>
      <c r="K31" s="56">
        <f t="shared" si="8"/>
        <v>3</v>
      </c>
      <c r="L31" s="301" t="s">
        <v>31</v>
      </c>
      <c r="M31" s="228">
        <v>2</v>
      </c>
      <c r="N31" s="228">
        <v>1</v>
      </c>
      <c r="P31" s="223"/>
      <c r="Q31" s="227"/>
      <c r="R31" s="56"/>
      <c r="S31" s="56"/>
    </row>
    <row r="32" spans="2:19" s="207" customFormat="1" ht="8.1" customHeight="1">
      <c r="B32" s="224"/>
      <c r="C32" s="226"/>
      <c r="D32" s="219"/>
      <c r="E32" s="221"/>
      <c r="F32" s="56"/>
      <c r="G32" s="56"/>
      <c r="H32" s="57"/>
      <c r="I32" s="57"/>
      <c r="J32" s="56"/>
      <c r="K32" s="56"/>
      <c r="L32" s="56"/>
      <c r="M32" s="56"/>
      <c r="N32" s="56"/>
      <c r="P32" s="223"/>
      <c r="Q32" s="227"/>
      <c r="R32" s="56"/>
      <c r="S32" s="56"/>
    </row>
    <row r="33" spans="2:19" s="207" customFormat="1" ht="12.95" customHeight="1">
      <c r="B33" s="224" t="s">
        <v>19</v>
      </c>
      <c r="C33" s="208"/>
      <c r="D33" s="219">
        <v>2020</v>
      </c>
      <c r="E33" s="221">
        <v>396</v>
      </c>
      <c r="F33" s="56"/>
      <c r="G33" s="56">
        <f>SUM(H33:I33)</f>
        <v>6</v>
      </c>
      <c r="H33" s="57">
        <v>3</v>
      </c>
      <c r="I33" s="57">
        <v>3</v>
      </c>
      <c r="J33" s="56"/>
      <c r="K33" s="56">
        <f>SUM(L33:N33)</f>
        <v>9</v>
      </c>
      <c r="L33" s="56">
        <v>4</v>
      </c>
      <c r="M33" s="56">
        <v>3</v>
      </c>
      <c r="N33" s="56">
        <v>2</v>
      </c>
      <c r="P33" s="223"/>
      <c r="Q33" s="224"/>
    </row>
    <row r="34" spans="2:19" s="207" customFormat="1" ht="12.95" customHeight="1">
      <c r="B34" s="224"/>
      <c r="C34" s="208"/>
      <c r="D34" s="219">
        <v>2021</v>
      </c>
      <c r="E34" s="221">
        <v>392</v>
      </c>
      <c r="F34" s="63"/>
      <c r="G34" s="56">
        <f t="shared" ref="G34:G35" si="10">SUM(H34:I34)</f>
        <v>7</v>
      </c>
      <c r="H34" s="57">
        <v>4</v>
      </c>
      <c r="I34" s="54">
        <v>3</v>
      </c>
      <c r="J34" s="63"/>
      <c r="K34" s="56">
        <f t="shared" ref="K34:K35" si="11">SUM(L34:N34)</f>
        <v>10</v>
      </c>
      <c r="L34" s="63">
        <v>5</v>
      </c>
      <c r="M34" s="63">
        <v>3</v>
      </c>
      <c r="N34" s="56">
        <v>2</v>
      </c>
      <c r="P34" s="223"/>
      <c r="Q34" s="224"/>
      <c r="R34" s="56"/>
      <c r="S34" s="56"/>
    </row>
    <row r="35" spans="2:19" s="207" customFormat="1" ht="12.95" customHeight="1">
      <c r="B35" s="224"/>
      <c r="C35" s="208"/>
      <c r="D35" s="219">
        <v>2022</v>
      </c>
      <c r="E35" s="221">
        <v>384</v>
      </c>
      <c r="F35" s="56"/>
      <c r="G35" s="56">
        <f t="shared" si="10"/>
        <v>10</v>
      </c>
      <c r="H35" s="225">
        <v>4</v>
      </c>
      <c r="I35" s="228">
        <v>6</v>
      </c>
      <c r="J35" s="56"/>
      <c r="K35" s="56">
        <f t="shared" si="11"/>
        <v>8</v>
      </c>
      <c r="L35" s="228">
        <v>3</v>
      </c>
      <c r="M35" s="228">
        <v>3</v>
      </c>
      <c r="N35" s="449">
        <v>2</v>
      </c>
      <c r="P35" s="223"/>
      <c r="Q35" s="224"/>
      <c r="R35" s="56"/>
      <c r="S35" s="56"/>
    </row>
    <row r="36" spans="2:19" s="207" customFormat="1" ht="8.1" customHeight="1">
      <c r="B36" s="224"/>
      <c r="C36" s="208"/>
      <c r="D36" s="219"/>
      <c r="E36" s="221"/>
      <c r="F36" s="56"/>
      <c r="G36" s="56"/>
      <c r="H36" s="449"/>
      <c r="I36" s="57"/>
      <c r="J36" s="56"/>
      <c r="K36" s="56"/>
      <c r="L36" s="56"/>
      <c r="M36" s="56"/>
      <c r="N36" s="449"/>
      <c r="P36" s="223"/>
      <c r="Q36" s="224"/>
      <c r="R36" s="56"/>
      <c r="S36" s="56"/>
    </row>
    <row r="37" spans="2:19" s="207" customFormat="1" ht="12.95" customHeight="1">
      <c r="B37" s="224" t="s">
        <v>20</v>
      </c>
      <c r="C37" s="208"/>
      <c r="D37" s="219">
        <v>2020</v>
      </c>
      <c r="E37" s="221">
        <v>270</v>
      </c>
      <c r="F37" s="56"/>
      <c r="G37" s="56">
        <f>SUM(H37:I37)</f>
        <v>6</v>
      </c>
      <c r="H37" s="990" t="s">
        <v>31</v>
      </c>
      <c r="I37" s="57">
        <v>6</v>
      </c>
      <c r="J37" s="56"/>
      <c r="K37" s="56">
        <f>SUM(L37:N37)</f>
        <v>4</v>
      </c>
      <c r="L37" s="56">
        <v>2</v>
      </c>
      <c r="M37" s="56">
        <v>2</v>
      </c>
      <c r="N37" s="449" t="s">
        <v>31</v>
      </c>
      <c r="P37" s="223"/>
      <c r="Q37" s="224"/>
    </row>
    <row r="38" spans="2:19" s="207" customFormat="1" ht="12.95" customHeight="1">
      <c r="B38" s="224"/>
      <c r="C38" s="208"/>
      <c r="D38" s="219">
        <v>2021</v>
      </c>
      <c r="E38" s="221">
        <v>264</v>
      </c>
      <c r="F38" s="54"/>
      <c r="G38" s="56">
        <f t="shared" ref="G38:G39" si="12">SUM(H38:I38)</f>
        <v>6</v>
      </c>
      <c r="H38" s="990" t="s">
        <v>31</v>
      </c>
      <c r="I38" s="54">
        <v>6</v>
      </c>
      <c r="J38" s="54"/>
      <c r="K38" s="56">
        <f t="shared" ref="K38:K39" si="13">SUM(L38:N38)</f>
        <v>4</v>
      </c>
      <c r="L38" s="54">
        <v>2</v>
      </c>
      <c r="M38" s="54">
        <v>2</v>
      </c>
      <c r="N38" s="129" t="s">
        <v>31</v>
      </c>
      <c r="P38" s="223"/>
      <c r="Q38" s="224"/>
      <c r="R38" s="56"/>
      <c r="S38" s="56"/>
    </row>
    <row r="39" spans="2:19" s="207" customFormat="1" ht="12.95" customHeight="1">
      <c r="B39" s="224"/>
      <c r="C39" s="208"/>
      <c r="D39" s="219">
        <v>2022</v>
      </c>
      <c r="E39" s="221">
        <v>255</v>
      </c>
      <c r="F39" s="228"/>
      <c r="G39" s="56">
        <f t="shared" si="12"/>
        <v>2</v>
      </c>
      <c r="H39" s="990" t="s">
        <v>31</v>
      </c>
      <c r="I39" s="228">
        <v>2</v>
      </c>
      <c r="J39" s="228"/>
      <c r="K39" s="56">
        <f t="shared" si="13"/>
        <v>8</v>
      </c>
      <c r="L39" s="228">
        <v>6</v>
      </c>
      <c r="M39" s="228">
        <v>2</v>
      </c>
      <c r="N39" s="301" t="s">
        <v>31</v>
      </c>
      <c r="P39" s="223"/>
      <c r="Q39" s="224"/>
      <c r="R39" s="56"/>
      <c r="S39" s="56"/>
    </row>
    <row r="40" spans="2:19" s="207" customFormat="1" ht="8.1" customHeight="1">
      <c r="B40" s="224"/>
      <c r="C40" s="208"/>
      <c r="D40" s="219"/>
      <c r="E40" s="221"/>
      <c r="F40" s="228"/>
      <c r="G40" s="56"/>
      <c r="H40" s="228"/>
      <c r="I40" s="228"/>
      <c r="J40" s="228"/>
      <c r="K40" s="228"/>
      <c r="L40" s="228"/>
      <c r="M40" s="228"/>
      <c r="N40" s="228"/>
      <c r="P40" s="223"/>
      <c r="Q40" s="224"/>
      <c r="R40" s="56"/>
      <c r="S40" s="56"/>
    </row>
    <row r="41" spans="2:19" s="207" customFormat="1" ht="12.95" customHeight="1">
      <c r="B41" s="224" t="s">
        <v>21</v>
      </c>
      <c r="C41" s="208"/>
      <c r="D41" s="219">
        <v>2020</v>
      </c>
      <c r="E41" s="221">
        <v>465</v>
      </c>
      <c r="F41" s="56"/>
      <c r="G41" s="56">
        <f>SUM(H41:I41)</f>
        <v>4</v>
      </c>
      <c r="H41" s="57">
        <v>2</v>
      </c>
      <c r="I41" s="57">
        <v>2</v>
      </c>
      <c r="J41" s="56"/>
      <c r="K41" s="56">
        <f>SUM(L41:N41)</f>
        <v>9</v>
      </c>
      <c r="L41" s="56">
        <v>3</v>
      </c>
      <c r="M41" s="56">
        <v>1</v>
      </c>
      <c r="N41" s="56">
        <v>5</v>
      </c>
      <c r="P41" s="223"/>
      <c r="Q41" s="224"/>
    </row>
    <row r="42" spans="2:19" s="207" customFormat="1" ht="12.95" customHeight="1">
      <c r="B42" s="224"/>
      <c r="C42" s="208"/>
      <c r="D42" s="219">
        <v>2021</v>
      </c>
      <c r="E42" s="221">
        <v>453</v>
      </c>
      <c r="F42" s="63"/>
      <c r="G42" s="56">
        <f t="shared" ref="G42:G43" si="14">SUM(H42:I42)</f>
        <v>4</v>
      </c>
      <c r="H42" s="54">
        <v>2</v>
      </c>
      <c r="I42" s="54">
        <v>2</v>
      </c>
      <c r="J42" s="63"/>
      <c r="K42" s="56">
        <f t="shared" ref="K42:K43" si="15">SUM(L42:N42)</f>
        <v>9</v>
      </c>
      <c r="L42" s="63">
        <v>3</v>
      </c>
      <c r="M42" s="63">
        <v>1</v>
      </c>
      <c r="N42" s="63">
        <v>5</v>
      </c>
      <c r="P42" s="223"/>
      <c r="Q42" s="224"/>
      <c r="R42" s="56"/>
      <c r="S42" s="56"/>
    </row>
    <row r="43" spans="2:19" s="207" customFormat="1" ht="12.95" customHeight="1">
      <c r="B43" s="224"/>
      <c r="C43" s="208"/>
      <c r="D43" s="219">
        <v>2022</v>
      </c>
      <c r="E43" s="221">
        <v>463</v>
      </c>
      <c r="F43" s="56"/>
      <c r="G43" s="56">
        <f t="shared" si="14"/>
        <v>5</v>
      </c>
      <c r="H43" s="228">
        <v>2</v>
      </c>
      <c r="I43" s="228">
        <v>3</v>
      </c>
      <c r="J43" s="56"/>
      <c r="K43" s="56">
        <f t="shared" si="15"/>
        <v>8</v>
      </c>
      <c r="L43" s="228">
        <v>2</v>
      </c>
      <c r="M43" s="228">
        <v>1</v>
      </c>
      <c r="N43" s="228">
        <v>5</v>
      </c>
      <c r="P43" s="223"/>
      <c r="Q43" s="224"/>
      <c r="R43" s="56"/>
      <c r="S43" s="56"/>
    </row>
    <row r="44" spans="2:19" s="207" customFormat="1" ht="8.1" customHeight="1">
      <c r="B44" s="224"/>
      <c r="C44" s="208"/>
      <c r="D44" s="219"/>
      <c r="E44" s="221"/>
      <c r="F44" s="56"/>
      <c r="G44" s="56"/>
      <c r="H44" s="57"/>
      <c r="I44" s="57"/>
      <c r="J44" s="56"/>
      <c r="K44" s="56"/>
      <c r="L44" s="56"/>
      <c r="M44" s="56"/>
      <c r="N44" s="56"/>
      <c r="P44" s="223"/>
      <c r="Q44" s="224"/>
      <c r="R44" s="56"/>
      <c r="S44" s="56"/>
    </row>
    <row r="45" spans="2:19" s="207" customFormat="1" ht="12.95" customHeight="1">
      <c r="B45" s="224" t="s">
        <v>22</v>
      </c>
      <c r="C45" s="208"/>
      <c r="D45" s="219">
        <v>2020</v>
      </c>
      <c r="E45" s="221">
        <v>551</v>
      </c>
      <c r="F45" s="56"/>
      <c r="G45" s="56">
        <f>SUM(H45:I45)</f>
        <v>2</v>
      </c>
      <c r="H45" s="57">
        <v>1</v>
      </c>
      <c r="I45" s="57">
        <v>1</v>
      </c>
      <c r="J45" s="56"/>
      <c r="K45" s="56">
        <f>SUM(L45:N45)</f>
        <v>12</v>
      </c>
      <c r="L45" s="56">
        <v>2</v>
      </c>
      <c r="M45" s="56">
        <v>1</v>
      </c>
      <c r="N45" s="56">
        <v>9</v>
      </c>
      <c r="P45" s="223"/>
      <c r="Q45" s="224"/>
    </row>
    <row r="46" spans="2:19" s="207" customFormat="1" ht="12.95" customHeight="1">
      <c r="B46" s="224"/>
      <c r="C46" s="208"/>
      <c r="D46" s="219">
        <v>2021</v>
      </c>
      <c r="E46" s="221">
        <v>568</v>
      </c>
      <c r="F46" s="63"/>
      <c r="G46" s="56">
        <f t="shared" ref="G46:G47" si="16">SUM(H46:I46)</f>
        <v>3</v>
      </c>
      <c r="H46" s="57">
        <v>2</v>
      </c>
      <c r="I46" s="57">
        <v>1</v>
      </c>
      <c r="J46" s="63"/>
      <c r="K46" s="56">
        <f t="shared" ref="K46:K47" si="17">SUM(L46:N46)</f>
        <v>13</v>
      </c>
      <c r="L46" s="56">
        <v>3</v>
      </c>
      <c r="M46" s="63">
        <v>1</v>
      </c>
      <c r="N46" s="56">
        <v>9</v>
      </c>
      <c r="P46" s="223"/>
      <c r="Q46" s="224"/>
      <c r="R46" s="56"/>
      <c r="S46" s="56"/>
    </row>
    <row r="47" spans="2:19" s="207" customFormat="1" ht="12.95" customHeight="1">
      <c r="B47" s="224"/>
      <c r="C47" s="208"/>
      <c r="D47" s="219">
        <v>2022</v>
      </c>
      <c r="E47" s="221">
        <v>569</v>
      </c>
      <c r="F47" s="56"/>
      <c r="G47" s="56">
        <f t="shared" si="16"/>
        <v>2</v>
      </c>
      <c r="H47" s="225">
        <v>1</v>
      </c>
      <c r="I47" s="225">
        <v>1</v>
      </c>
      <c r="J47" s="56"/>
      <c r="K47" s="56">
        <f t="shared" si="17"/>
        <v>11</v>
      </c>
      <c r="L47" s="449">
        <v>1</v>
      </c>
      <c r="M47" s="228">
        <v>1</v>
      </c>
      <c r="N47" s="449">
        <v>9</v>
      </c>
      <c r="P47" s="223"/>
      <c r="Q47" s="224"/>
      <c r="R47" s="56"/>
      <c r="S47" s="56"/>
    </row>
    <row r="48" spans="2:19" s="207" customFormat="1" ht="8.1" customHeight="1">
      <c r="B48" s="224"/>
      <c r="C48" s="208"/>
      <c r="D48" s="219"/>
      <c r="E48" s="221"/>
      <c r="F48" s="56"/>
      <c r="G48" s="449"/>
      <c r="H48" s="449"/>
      <c r="I48" s="449"/>
      <c r="J48" s="56"/>
      <c r="K48" s="56"/>
      <c r="L48" s="449"/>
      <c r="M48" s="228"/>
      <c r="N48" s="449"/>
      <c r="P48" s="223"/>
      <c r="Q48" s="224"/>
      <c r="R48" s="56"/>
      <c r="S48" s="56"/>
    </row>
    <row r="49" spans="2:19" s="207" customFormat="1" ht="12.95" customHeight="1">
      <c r="B49" s="224" t="s">
        <v>23</v>
      </c>
      <c r="C49" s="226"/>
      <c r="D49" s="219">
        <v>2020</v>
      </c>
      <c r="E49" s="221">
        <v>54</v>
      </c>
      <c r="F49" s="56"/>
      <c r="G49" s="449" t="s">
        <v>31</v>
      </c>
      <c r="H49" s="990" t="s">
        <v>31</v>
      </c>
      <c r="I49" s="990" t="s">
        <v>31</v>
      </c>
      <c r="J49" s="56"/>
      <c r="K49" s="56">
        <f>SUM(L49:N49)</f>
        <v>1</v>
      </c>
      <c r="L49" s="449" t="s">
        <v>31</v>
      </c>
      <c r="M49" s="56">
        <v>1</v>
      </c>
      <c r="N49" s="449" t="s">
        <v>31</v>
      </c>
      <c r="P49" s="223"/>
      <c r="Q49" s="227"/>
    </row>
    <row r="50" spans="2:19" s="207" customFormat="1" ht="12.95" customHeight="1">
      <c r="B50" s="224"/>
      <c r="C50" s="226"/>
      <c r="D50" s="219">
        <v>2021</v>
      </c>
      <c r="E50" s="221">
        <v>42</v>
      </c>
      <c r="F50" s="63"/>
      <c r="G50" s="449" t="s">
        <v>31</v>
      </c>
      <c r="H50" s="990" t="s">
        <v>31</v>
      </c>
      <c r="I50" s="990" t="s">
        <v>31</v>
      </c>
      <c r="J50" s="63"/>
      <c r="K50" s="56">
        <f t="shared" ref="K50:K51" si="18">SUM(L50:N50)</f>
        <v>1</v>
      </c>
      <c r="L50" s="128" t="s">
        <v>31</v>
      </c>
      <c r="M50" s="63">
        <v>1</v>
      </c>
      <c r="N50" s="128" t="s">
        <v>31</v>
      </c>
      <c r="P50" s="223"/>
      <c r="Q50" s="227"/>
      <c r="R50" s="56"/>
      <c r="S50" s="56"/>
    </row>
    <row r="51" spans="2:19" s="207" customFormat="1" ht="12.95" customHeight="1">
      <c r="B51" s="224"/>
      <c r="C51" s="226"/>
      <c r="D51" s="219">
        <v>2022</v>
      </c>
      <c r="E51" s="221">
        <v>41</v>
      </c>
      <c r="F51" s="56"/>
      <c r="G51" s="990" t="s">
        <v>31</v>
      </c>
      <c r="H51" s="990" t="s">
        <v>31</v>
      </c>
      <c r="I51" s="990" t="s">
        <v>31</v>
      </c>
      <c r="J51" s="56"/>
      <c r="K51" s="56">
        <f t="shared" si="18"/>
        <v>1</v>
      </c>
      <c r="L51" s="301" t="s">
        <v>31</v>
      </c>
      <c r="M51" s="228">
        <v>1</v>
      </c>
      <c r="N51" s="301" t="s">
        <v>31</v>
      </c>
      <c r="P51" s="223"/>
      <c r="Q51" s="227"/>
      <c r="R51" s="56"/>
    </row>
    <row r="52" spans="2:19" s="207" customFormat="1" ht="8.1" customHeight="1">
      <c r="B52" s="224"/>
      <c r="C52" s="226"/>
      <c r="D52" s="219"/>
      <c r="E52" s="221"/>
      <c r="F52" s="56"/>
      <c r="G52" s="56"/>
      <c r="H52" s="57"/>
      <c r="I52" s="57"/>
      <c r="J52" s="56"/>
      <c r="K52" s="56"/>
      <c r="L52" s="56"/>
      <c r="M52" s="56"/>
      <c r="N52" s="56"/>
      <c r="P52" s="223"/>
      <c r="Q52" s="227"/>
      <c r="R52" s="56"/>
      <c r="S52" s="56"/>
    </row>
    <row r="53" spans="2:19" s="207" customFormat="1" ht="12.95" customHeight="1">
      <c r="B53" s="224" t="s">
        <v>24</v>
      </c>
      <c r="C53" s="208"/>
      <c r="D53" s="219">
        <v>2020</v>
      </c>
      <c r="E53" s="221">
        <v>2189</v>
      </c>
      <c r="F53" s="56"/>
      <c r="G53" s="56">
        <f>SUM(H53:I53)</f>
        <v>36</v>
      </c>
      <c r="H53" s="228">
        <v>21</v>
      </c>
      <c r="I53" s="228">
        <v>15</v>
      </c>
      <c r="J53" s="56"/>
      <c r="K53" s="56">
        <f>SUM(L53:N53)</f>
        <v>35</v>
      </c>
      <c r="L53" s="56">
        <v>19</v>
      </c>
      <c r="M53" s="56">
        <v>12</v>
      </c>
      <c r="N53" s="56">
        <v>4</v>
      </c>
      <c r="P53" s="223"/>
      <c r="Q53" s="224"/>
    </row>
    <row r="54" spans="2:19" s="207" customFormat="1" ht="12.95" customHeight="1">
      <c r="B54" s="224"/>
      <c r="C54" s="208"/>
      <c r="D54" s="219">
        <v>2021</v>
      </c>
      <c r="E54" s="221">
        <v>2299</v>
      </c>
      <c r="F54" s="63"/>
      <c r="G54" s="56">
        <f t="shared" ref="G54:G55" si="19">SUM(H54:I54)</f>
        <v>39</v>
      </c>
      <c r="H54" s="228">
        <v>23</v>
      </c>
      <c r="I54" s="228">
        <v>16</v>
      </c>
      <c r="J54" s="63"/>
      <c r="K54" s="56">
        <f t="shared" ref="K54:K55" si="20">SUM(L54:N54)</f>
        <v>39</v>
      </c>
      <c r="L54" s="63">
        <v>23</v>
      </c>
      <c r="M54" s="63">
        <v>12</v>
      </c>
      <c r="N54" s="56">
        <v>4</v>
      </c>
      <c r="P54" s="223"/>
      <c r="Q54" s="224"/>
      <c r="R54" s="56"/>
      <c r="S54" s="56"/>
    </row>
    <row r="55" spans="2:19" s="207" customFormat="1" ht="12.95" customHeight="1">
      <c r="B55" s="224"/>
      <c r="C55" s="208"/>
      <c r="D55" s="219">
        <v>2022</v>
      </c>
      <c r="E55" s="221">
        <v>2166</v>
      </c>
      <c r="F55" s="56"/>
      <c r="G55" s="56">
        <f t="shared" si="19"/>
        <v>45</v>
      </c>
      <c r="H55" s="228">
        <v>22</v>
      </c>
      <c r="I55" s="228">
        <v>23</v>
      </c>
      <c r="J55" s="56"/>
      <c r="K55" s="56">
        <f t="shared" si="20"/>
        <v>32</v>
      </c>
      <c r="L55" s="228">
        <v>16</v>
      </c>
      <c r="M55" s="228">
        <v>12</v>
      </c>
      <c r="N55" s="449">
        <v>4</v>
      </c>
      <c r="P55" s="223"/>
      <c r="Q55" s="224"/>
      <c r="R55" s="56"/>
      <c r="S55" s="56"/>
    </row>
    <row r="56" spans="2:19" s="207" customFormat="1" ht="8.1" customHeight="1">
      <c r="B56" s="224"/>
      <c r="C56" s="208"/>
      <c r="D56" s="219"/>
      <c r="E56" s="221"/>
      <c r="F56" s="56"/>
      <c r="G56" s="56"/>
      <c r="H56" s="57"/>
      <c r="I56" s="57"/>
      <c r="J56" s="56"/>
      <c r="K56" s="56"/>
      <c r="L56" s="56"/>
      <c r="M56" s="56"/>
      <c r="N56" s="449"/>
      <c r="P56" s="223"/>
      <c r="Q56" s="224"/>
      <c r="R56" s="56"/>
      <c r="S56" s="56"/>
    </row>
    <row r="57" spans="2:19" s="207" customFormat="1" ht="12.95" customHeight="1">
      <c r="B57" s="224" t="s">
        <v>25</v>
      </c>
      <c r="C57" s="208"/>
      <c r="D57" s="219">
        <v>2020</v>
      </c>
      <c r="E57" s="221">
        <v>143</v>
      </c>
      <c r="F57" s="56"/>
      <c r="G57" s="56">
        <f>SUM(H57:I57)</f>
        <v>4</v>
      </c>
      <c r="H57" s="57">
        <v>1</v>
      </c>
      <c r="I57" s="57">
        <v>3</v>
      </c>
      <c r="J57" s="56"/>
      <c r="K57" s="56">
        <f>SUM(L57:N57)</f>
        <v>10</v>
      </c>
      <c r="L57" s="56">
        <v>5</v>
      </c>
      <c r="M57" s="56">
        <v>5</v>
      </c>
      <c r="N57" s="449" t="s">
        <v>31</v>
      </c>
      <c r="P57" s="223"/>
      <c r="Q57" s="224"/>
    </row>
    <row r="58" spans="2:19" s="207" customFormat="1" ht="12.95" customHeight="1">
      <c r="B58" s="224"/>
      <c r="C58" s="208"/>
      <c r="D58" s="219">
        <v>2021</v>
      </c>
      <c r="E58" s="221">
        <v>152</v>
      </c>
      <c r="F58" s="63"/>
      <c r="G58" s="56">
        <f t="shared" ref="G58:G59" si="21">SUM(H58:I58)</f>
        <v>4</v>
      </c>
      <c r="H58" s="54">
        <v>1</v>
      </c>
      <c r="I58" s="54">
        <v>3</v>
      </c>
      <c r="J58" s="63"/>
      <c r="K58" s="56">
        <f t="shared" ref="K58:K59" si="22">SUM(L58:N58)</f>
        <v>9</v>
      </c>
      <c r="L58" s="63">
        <v>4</v>
      </c>
      <c r="M58" s="56">
        <v>5</v>
      </c>
      <c r="N58" s="128" t="s">
        <v>31</v>
      </c>
      <c r="P58" s="223"/>
      <c r="Q58" s="224"/>
      <c r="R58" s="56"/>
      <c r="S58" s="56"/>
    </row>
    <row r="59" spans="2:19" s="207" customFormat="1" ht="12.95" customHeight="1">
      <c r="B59" s="224"/>
      <c r="C59" s="208"/>
      <c r="D59" s="219">
        <v>2022</v>
      </c>
      <c r="E59" s="221">
        <v>160</v>
      </c>
      <c r="F59" s="56"/>
      <c r="G59" s="56">
        <f t="shared" si="21"/>
        <v>6</v>
      </c>
      <c r="H59" s="228">
        <v>1</v>
      </c>
      <c r="I59" s="228">
        <v>5</v>
      </c>
      <c r="J59" s="56"/>
      <c r="K59" s="56">
        <f t="shared" si="22"/>
        <v>8</v>
      </c>
      <c r="L59" s="228">
        <v>3</v>
      </c>
      <c r="M59" s="449">
        <v>5</v>
      </c>
      <c r="N59" s="301" t="s">
        <v>31</v>
      </c>
      <c r="P59" s="223"/>
      <c r="Q59" s="224"/>
      <c r="R59" s="56"/>
      <c r="S59" s="56"/>
    </row>
    <row r="60" spans="2:19" s="207" customFormat="1" ht="8.1" customHeight="1">
      <c r="B60" s="224"/>
      <c r="C60" s="208"/>
      <c r="D60" s="219"/>
      <c r="E60" s="221"/>
      <c r="F60" s="56"/>
      <c r="G60" s="56"/>
      <c r="H60" s="57"/>
      <c r="I60" s="57"/>
      <c r="J60" s="56"/>
      <c r="K60" s="56"/>
      <c r="L60" s="56"/>
      <c r="M60" s="449"/>
      <c r="N60" s="56"/>
      <c r="P60" s="223"/>
      <c r="Q60" s="224"/>
      <c r="R60" s="56"/>
      <c r="S60" s="56"/>
    </row>
    <row r="61" spans="2:19" s="207" customFormat="1" ht="12.95" customHeight="1">
      <c r="B61" s="224" t="s">
        <v>26</v>
      </c>
      <c r="C61" s="208"/>
      <c r="D61" s="219">
        <v>2020</v>
      </c>
      <c r="E61" s="221">
        <v>405</v>
      </c>
      <c r="F61" s="56"/>
      <c r="G61" s="56">
        <f>SUM(H61:I61)</f>
        <v>18</v>
      </c>
      <c r="H61" s="57">
        <v>17</v>
      </c>
      <c r="I61" s="57">
        <v>1</v>
      </c>
      <c r="J61" s="56"/>
      <c r="K61" s="56">
        <f>SUM(L61:N61)</f>
        <v>15</v>
      </c>
      <c r="L61" s="56">
        <v>6</v>
      </c>
      <c r="M61" s="449" t="s">
        <v>31</v>
      </c>
      <c r="N61" s="56">
        <v>9</v>
      </c>
      <c r="P61" s="223"/>
      <c r="Q61" s="224"/>
    </row>
    <row r="62" spans="2:19" s="207" customFormat="1" ht="12.95" customHeight="1">
      <c r="B62" s="224"/>
      <c r="C62" s="208"/>
      <c r="D62" s="219">
        <v>2021</v>
      </c>
      <c r="E62" s="221">
        <v>412</v>
      </c>
      <c r="F62" s="63"/>
      <c r="G62" s="56">
        <f t="shared" ref="G62:G63" si="23">SUM(H62:I62)</f>
        <v>18</v>
      </c>
      <c r="H62" s="54">
        <v>17</v>
      </c>
      <c r="I62" s="54">
        <v>1</v>
      </c>
      <c r="J62" s="63"/>
      <c r="K62" s="56">
        <f t="shared" ref="K62:K63" si="24">SUM(L62:N62)</f>
        <v>15</v>
      </c>
      <c r="L62" s="63">
        <v>6</v>
      </c>
      <c r="M62" s="449" t="s">
        <v>31</v>
      </c>
      <c r="N62" s="63">
        <v>9</v>
      </c>
      <c r="P62" s="223"/>
      <c r="Q62" s="224"/>
      <c r="R62" s="56"/>
      <c r="S62" s="56"/>
    </row>
    <row r="63" spans="2:19" s="207" customFormat="1" ht="12.95" customHeight="1">
      <c r="B63" s="224"/>
      <c r="C63" s="208"/>
      <c r="D63" s="219">
        <v>2022</v>
      </c>
      <c r="E63" s="221">
        <v>397</v>
      </c>
      <c r="F63" s="56"/>
      <c r="G63" s="56">
        <f t="shared" si="23"/>
        <v>23</v>
      </c>
      <c r="H63" s="228">
        <v>17</v>
      </c>
      <c r="I63" s="228">
        <v>6</v>
      </c>
      <c r="J63" s="56"/>
      <c r="K63" s="56">
        <f t="shared" si="24"/>
        <v>10</v>
      </c>
      <c r="L63" s="228">
        <v>1</v>
      </c>
      <c r="M63" s="449" t="s">
        <v>31</v>
      </c>
      <c r="N63" s="228">
        <v>9</v>
      </c>
      <c r="P63" s="223"/>
      <c r="Q63" s="224"/>
      <c r="R63" s="56"/>
      <c r="S63" s="56"/>
    </row>
    <row r="64" spans="2:19" s="207" customFormat="1" ht="8.1" customHeight="1">
      <c r="B64" s="224"/>
      <c r="C64" s="208"/>
      <c r="D64" s="219"/>
      <c r="E64" s="221"/>
      <c r="F64" s="56"/>
      <c r="G64" s="56"/>
      <c r="H64" s="57"/>
      <c r="I64" s="57"/>
      <c r="J64" s="56"/>
      <c r="K64" s="56"/>
      <c r="L64" s="56"/>
      <c r="M64" s="449"/>
      <c r="N64" s="56"/>
      <c r="P64" s="223"/>
      <c r="Q64" s="224"/>
      <c r="R64" s="56"/>
      <c r="S64" s="56"/>
    </row>
    <row r="65" spans="1:20" s="207" customFormat="1" ht="12.95" customHeight="1">
      <c r="B65" s="224" t="s">
        <v>27</v>
      </c>
      <c r="C65" s="208"/>
      <c r="D65" s="219">
        <v>2020</v>
      </c>
      <c r="E65" s="221">
        <v>489</v>
      </c>
      <c r="F65" s="56"/>
      <c r="G65" s="56">
        <f>SUM(H65:I65)</f>
        <v>11</v>
      </c>
      <c r="H65" s="57">
        <v>9</v>
      </c>
      <c r="I65" s="57">
        <v>2</v>
      </c>
      <c r="J65" s="56"/>
      <c r="K65" s="56">
        <f>SUM(L65:N65)</f>
        <v>19</v>
      </c>
      <c r="L65" s="56">
        <v>5</v>
      </c>
      <c r="M65" s="449" t="s">
        <v>31</v>
      </c>
      <c r="N65" s="56">
        <v>14</v>
      </c>
      <c r="P65" s="223"/>
      <c r="Q65" s="224"/>
    </row>
    <row r="66" spans="1:20" s="207" customFormat="1" ht="12.95" customHeight="1">
      <c r="B66" s="224"/>
      <c r="C66" s="208"/>
      <c r="D66" s="219">
        <v>2021</v>
      </c>
      <c r="E66" s="221">
        <v>490</v>
      </c>
      <c r="F66" s="63"/>
      <c r="G66" s="56">
        <f t="shared" ref="G66:G67" si="25">SUM(H66:I66)</f>
        <v>11</v>
      </c>
      <c r="H66" s="54">
        <v>9</v>
      </c>
      <c r="I66" s="54">
        <v>2</v>
      </c>
      <c r="J66" s="63"/>
      <c r="K66" s="56">
        <f t="shared" ref="K66:K67" si="26">SUM(L66:N66)</f>
        <v>19</v>
      </c>
      <c r="L66" s="63">
        <v>5</v>
      </c>
      <c r="M66" s="128" t="s">
        <v>31</v>
      </c>
      <c r="N66" s="63">
        <v>14</v>
      </c>
      <c r="P66" s="223"/>
      <c r="Q66" s="224"/>
      <c r="R66" s="56"/>
      <c r="S66" s="56"/>
    </row>
    <row r="67" spans="1:20" s="207" customFormat="1" ht="12.95" customHeight="1">
      <c r="B67" s="224"/>
      <c r="C67" s="208"/>
      <c r="D67" s="219">
        <v>2022</v>
      </c>
      <c r="E67" s="221">
        <v>481</v>
      </c>
      <c r="F67" s="56"/>
      <c r="G67" s="56">
        <f t="shared" si="25"/>
        <v>14</v>
      </c>
      <c r="H67" s="228">
        <v>9</v>
      </c>
      <c r="I67" s="228">
        <v>5</v>
      </c>
      <c r="J67" s="56"/>
      <c r="K67" s="56">
        <f t="shared" si="26"/>
        <v>18</v>
      </c>
      <c r="L67" s="228">
        <v>3</v>
      </c>
      <c r="M67" s="228">
        <v>1</v>
      </c>
      <c r="N67" s="228">
        <v>14</v>
      </c>
      <c r="P67" s="223"/>
      <c r="Q67" s="224"/>
      <c r="R67" s="56"/>
      <c r="S67" s="56"/>
    </row>
    <row r="68" spans="1:20" s="207" customFormat="1" ht="8.1" customHeight="1">
      <c r="B68" s="224"/>
      <c r="C68" s="208"/>
      <c r="D68" s="219"/>
      <c r="E68" s="221"/>
      <c r="F68" s="56"/>
      <c r="G68" s="56"/>
      <c r="H68" s="57"/>
      <c r="I68" s="57"/>
      <c r="J68" s="56"/>
      <c r="K68" s="56"/>
      <c r="L68" s="56"/>
      <c r="M68" s="56"/>
      <c r="N68" s="56"/>
      <c r="P68" s="223"/>
      <c r="Q68" s="224"/>
      <c r="R68" s="56"/>
      <c r="S68" s="56"/>
    </row>
    <row r="69" spans="1:20" s="207" customFormat="1" ht="12.95" customHeight="1">
      <c r="B69" s="224" t="s">
        <v>28</v>
      </c>
      <c r="C69" s="226"/>
      <c r="D69" s="219">
        <v>2020</v>
      </c>
      <c r="E69" s="221">
        <v>354</v>
      </c>
      <c r="F69" s="56"/>
      <c r="G69" s="56">
        <f>SUM(H69:I69)</f>
        <v>4</v>
      </c>
      <c r="H69" s="57">
        <v>3</v>
      </c>
      <c r="I69" s="57">
        <v>1</v>
      </c>
      <c r="J69" s="56"/>
      <c r="K69" s="56">
        <f>SUM(L69:N69)</f>
        <v>8</v>
      </c>
      <c r="L69" s="56">
        <v>2</v>
      </c>
      <c r="M69" s="56">
        <v>2</v>
      </c>
      <c r="N69" s="56">
        <v>4</v>
      </c>
      <c r="P69" s="223"/>
      <c r="Q69" s="227"/>
    </row>
    <row r="70" spans="1:20" s="207" customFormat="1" ht="12.95" customHeight="1">
      <c r="B70" s="224"/>
      <c r="C70" s="226"/>
      <c r="D70" s="219">
        <v>2021</v>
      </c>
      <c r="E70" s="221">
        <v>356</v>
      </c>
      <c r="F70" s="63"/>
      <c r="G70" s="56">
        <f t="shared" ref="G70:G71" si="27">SUM(H70:I70)</f>
        <v>4</v>
      </c>
      <c r="H70" s="54">
        <v>3</v>
      </c>
      <c r="I70" s="57">
        <v>1</v>
      </c>
      <c r="J70" s="63"/>
      <c r="K70" s="56">
        <f t="shared" ref="K70:K71" si="28">SUM(L70:N70)</f>
        <v>8</v>
      </c>
      <c r="L70" s="63">
        <v>2</v>
      </c>
      <c r="M70" s="56">
        <v>2</v>
      </c>
      <c r="N70" s="56">
        <v>4</v>
      </c>
      <c r="P70" s="223"/>
      <c r="Q70" s="227"/>
    </row>
    <row r="71" spans="1:20" s="207" customFormat="1" ht="12.95" customHeight="1">
      <c r="B71" s="224"/>
      <c r="C71" s="226"/>
      <c r="D71" s="219">
        <v>2022</v>
      </c>
      <c r="E71" s="221">
        <v>350</v>
      </c>
      <c r="F71" s="56"/>
      <c r="G71" s="56">
        <f t="shared" si="27"/>
        <v>6</v>
      </c>
      <c r="H71" s="228">
        <v>3</v>
      </c>
      <c r="I71" s="225">
        <v>3</v>
      </c>
      <c r="J71" s="56"/>
      <c r="K71" s="56">
        <f t="shared" si="28"/>
        <v>7</v>
      </c>
      <c r="L71" s="228">
        <v>1</v>
      </c>
      <c r="M71" s="449">
        <v>2</v>
      </c>
      <c r="N71" s="449">
        <v>4</v>
      </c>
      <c r="P71" s="223"/>
      <c r="Q71" s="227"/>
    </row>
    <row r="72" spans="1:20" s="207" customFormat="1" ht="8.1" customHeight="1">
      <c r="B72" s="224"/>
      <c r="C72" s="226"/>
      <c r="D72" s="219"/>
      <c r="E72" s="221"/>
      <c r="F72" s="56"/>
      <c r="G72" s="56"/>
      <c r="H72" s="228"/>
      <c r="I72" s="225"/>
      <c r="J72" s="56"/>
      <c r="K72" s="56"/>
      <c r="L72" s="228"/>
      <c r="M72" s="449"/>
      <c r="N72" s="449"/>
      <c r="P72" s="223"/>
      <c r="Q72" s="227"/>
    </row>
    <row r="73" spans="1:20" s="207" customFormat="1" ht="12.95" customHeight="1">
      <c r="B73" s="224" t="s">
        <v>29</v>
      </c>
      <c r="C73" s="226"/>
      <c r="D73" s="219">
        <v>2020</v>
      </c>
      <c r="E73" s="221">
        <v>14</v>
      </c>
      <c r="F73" s="56"/>
      <c r="G73" s="56">
        <f>SUM(H73:I73)</f>
        <v>1</v>
      </c>
      <c r="H73" s="57">
        <v>1</v>
      </c>
      <c r="I73" s="990" t="s">
        <v>31</v>
      </c>
      <c r="J73" s="56"/>
      <c r="K73" s="56">
        <f>SUM(L73:N73)</f>
        <v>1</v>
      </c>
      <c r="L73" s="56">
        <v>1</v>
      </c>
      <c r="M73" s="449" t="s">
        <v>31</v>
      </c>
      <c r="N73" s="449" t="s">
        <v>31</v>
      </c>
      <c r="P73" s="223"/>
      <c r="Q73" s="227"/>
    </row>
    <row r="74" spans="1:20" s="207" customFormat="1" ht="12.95" customHeight="1">
      <c r="B74" s="224"/>
      <c r="C74" s="226"/>
      <c r="D74" s="219">
        <v>2021</v>
      </c>
      <c r="E74" s="221">
        <v>14</v>
      </c>
      <c r="F74" s="63"/>
      <c r="G74" s="56">
        <f t="shared" ref="G74:G75" si="29">SUM(H74:I74)</f>
        <v>1</v>
      </c>
      <c r="H74" s="57">
        <v>1</v>
      </c>
      <c r="I74" s="990" t="s">
        <v>31</v>
      </c>
      <c r="J74" s="63"/>
      <c r="K74" s="56">
        <f t="shared" ref="K74" si="30">SUM(L74:N74)</f>
        <v>1</v>
      </c>
      <c r="L74" s="56">
        <v>1</v>
      </c>
      <c r="M74" s="449" t="s">
        <v>31</v>
      </c>
      <c r="N74" s="449" t="s">
        <v>31</v>
      </c>
      <c r="P74" s="223"/>
      <c r="Q74" s="227"/>
    </row>
    <row r="75" spans="1:20" s="207" customFormat="1" ht="12.95" customHeight="1">
      <c r="B75" s="224"/>
      <c r="C75" s="226"/>
      <c r="D75" s="219">
        <v>2022</v>
      </c>
      <c r="E75" s="221">
        <v>15</v>
      </c>
      <c r="F75" s="56"/>
      <c r="G75" s="56">
        <f t="shared" si="29"/>
        <v>2</v>
      </c>
      <c r="H75" s="225">
        <v>1</v>
      </c>
      <c r="I75" s="225">
        <v>1</v>
      </c>
      <c r="J75" s="56"/>
      <c r="K75" s="449" t="s">
        <v>31</v>
      </c>
      <c r="L75" s="449" t="s">
        <v>31</v>
      </c>
      <c r="M75" s="449" t="s">
        <v>31</v>
      </c>
      <c r="N75" s="449" t="s">
        <v>31</v>
      </c>
      <c r="P75" s="223"/>
      <c r="Q75" s="227"/>
    </row>
    <row r="76" spans="1:20" s="207" customFormat="1" ht="8.1" customHeight="1">
      <c r="B76" s="224"/>
      <c r="C76" s="226"/>
      <c r="D76" s="219"/>
      <c r="E76" s="221"/>
      <c r="F76" s="218"/>
      <c r="G76" s="449"/>
      <c r="H76" s="225"/>
      <c r="I76" s="225"/>
      <c r="J76" s="218"/>
      <c r="K76" s="449"/>
      <c r="L76" s="449"/>
      <c r="M76" s="449"/>
      <c r="N76" s="449"/>
      <c r="P76" s="223"/>
      <c r="Q76" s="227"/>
    </row>
    <row r="77" spans="1:20" s="207" customFormat="1" ht="12.95" customHeight="1">
      <c r="B77" s="224" t="s">
        <v>30</v>
      </c>
      <c r="C77" s="226"/>
      <c r="D77" s="219">
        <v>2020</v>
      </c>
      <c r="E77" s="221">
        <v>72</v>
      </c>
      <c r="F77" s="218"/>
      <c r="G77" s="990" t="s">
        <v>31</v>
      </c>
      <c r="H77" s="990" t="s">
        <v>31</v>
      </c>
      <c r="I77" s="990" t="s">
        <v>31</v>
      </c>
      <c r="J77" s="218"/>
      <c r="K77" s="990" t="s">
        <v>31</v>
      </c>
      <c r="L77" s="990" t="s">
        <v>31</v>
      </c>
      <c r="M77" s="990" t="s">
        <v>31</v>
      </c>
      <c r="N77" s="990" t="s">
        <v>31</v>
      </c>
      <c r="P77" s="223"/>
      <c r="Q77" s="227"/>
    </row>
    <row r="78" spans="1:20" s="207" customFormat="1" ht="12.95" customHeight="1">
      <c r="B78" s="224"/>
      <c r="C78" s="226"/>
      <c r="D78" s="219">
        <v>2021</v>
      </c>
      <c r="E78" s="221">
        <v>75</v>
      </c>
      <c r="G78" s="990" t="s">
        <v>31</v>
      </c>
      <c r="H78" s="990" t="s">
        <v>31</v>
      </c>
      <c r="I78" s="990" t="s">
        <v>31</v>
      </c>
      <c r="J78" s="990"/>
      <c r="K78" s="990" t="s">
        <v>31</v>
      </c>
      <c r="L78" s="990" t="s">
        <v>31</v>
      </c>
      <c r="M78" s="990" t="s">
        <v>31</v>
      </c>
      <c r="N78" s="990" t="s">
        <v>31</v>
      </c>
      <c r="P78" s="223"/>
      <c r="Q78" s="227"/>
      <c r="R78" s="56"/>
      <c r="S78" s="56"/>
    </row>
    <row r="79" spans="1:20" s="207" customFormat="1" ht="12.95" customHeight="1">
      <c r="B79" s="224"/>
      <c r="C79" s="226"/>
      <c r="D79" s="219">
        <v>2022</v>
      </c>
      <c r="E79" s="221">
        <v>70</v>
      </c>
      <c r="G79" s="990" t="s">
        <v>31</v>
      </c>
      <c r="H79" s="990" t="s">
        <v>31</v>
      </c>
      <c r="I79" s="990" t="s">
        <v>31</v>
      </c>
      <c r="K79" s="990" t="s">
        <v>31</v>
      </c>
      <c r="L79" s="990" t="s">
        <v>31</v>
      </c>
      <c r="M79" s="990" t="s">
        <v>31</v>
      </c>
      <c r="N79" s="990" t="s">
        <v>31</v>
      </c>
      <c r="P79" s="223"/>
      <c r="Q79" s="227"/>
      <c r="R79" s="56"/>
      <c r="S79" s="56"/>
      <c r="T79" s="230"/>
    </row>
    <row r="80" spans="1:20" s="207" customFormat="1" ht="8.1" customHeight="1">
      <c r="A80" s="231"/>
      <c r="B80" s="232"/>
      <c r="C80" s="233"/>
      <c r="D80" s="234"/>
      <c r="E80" s="234"/>
      <c r="F80" s="235"/>
      <c r="G80" s="235"/>
      <c r="H80" s="235"/>
      <c r="I80" s="235"/>
      <c r="J80" s="235"/>
      <c r="K80" s="235"/>
      <c r="L80" s="235"/>
      <c r="M80" s="235"/>
      <c r="N80" s="235"/>
      <c r="O80" s="231"/>
      <c r="P80" s="223"/>
      <c r="Q80" s="227"/>
      <c r="R80" s="237"/>
      <c r="S80" s="237"/>
      <c r="T80" s="221"/>
    </row>
    <row r="81" spans="2:20" s="242" customFormat="1" ht="17.25" customHeight="1">
      <c r="B81" s="239"/>
      <c r="D81" s="241"/>
      <c r="E81" s="241"/>
      <c r="H81" s="316"/>
      <c r="I81" s="316"/>
      <c r="O81" s="244" t="s">
        <v>32</v>
      </c>
    </row>
    <row r="82" spans="2:20" s="242" customFormat="1">
      <c r="B82" s="239"/>
      <c r="D82" s="241"/>
      <c r="E82" s="241"/>
      <c r="H82" s="316"/>
      <c r="I82" s="316"/>
      <c r="O82" s="987" t="s">
        <v>285</v>
      </c>
    </row>
    <row r="83" spans="2:20" s="242" customFormat="1">
      <c r="B83" s="239" t="s">
        <v>1264</v>
      </c>
      <c r="H83" s="316"/>
      <c r="I83" s="316"/>
    </row>
    <row r="84" spans="2:20" s="242" customFormat="1">
      <c r="B84" s="249" t="s">
        <v>402</v>
      </c>
      <c r="H84" s="316"/>
      <c r="I84" s="316"/>
    </row>
    <row r="85" spans="2:20" s="242" customFormat="1">
      <c r="B85" s="252" t="s">
        <v>403</v>
      </c>
      <c r="H85" s="316"/>
      <c r="I85" s="316"/>
    </row>
    <row r="86" spans="2:20" s="995" customFormat="1" ht="15.75" customHeight="1">
      <c r="B86" s="255"/>
      <c r="C86" s="991"/>
      <c r="D86" s="992"/>
      <c r="E86" s="992"/>
      <c r="F86" s="993"/>
      <c r="G86" s="993"/>
      <c r="H86" s="994"/>
      <c r="I86" s="994"/>
      <c r="J86" s="993"/>
      <c r="K86" s="993"/>
      <c r="L86" s="993"/>
      <c r="M86" s="993"/>
      <c r="N86" s="993"/>
      <c r="P86" s="993"/>
      <c r="Q86" s="993"/>
      <c r="R86" s="993"/>
      <c r="S86" s="993"/>
      <c r="T86" s="993"/>
    </row>
    <row r="87" spans="2:20" s="256" customFormat="1" ht="15.75" customHeight="1">
      <c r="B87" s="257"/>
      <c r="C87" s="996"/>
      <c r="D87" s="997"/>
      <c r="E87" s="997"/>
      <c r="F87" s="998"/>
      <c r="G87" s="998"/>
      <c r="H87" s="998"/>
      <c r="I87" s="998"/>
      <c r="J87" s="998"/>
      <c r="K87" s="998"/>
      <c r="L87" s="998"/>
      <c r="M87" s="998"/>
      <c r="N87" s="998"/>
      <c r="P87" s="258"/>
      <c r="Q87" s="258"/>
      <c r="R87" s="259"/>
      <c r="S87" s="258"/>
    </row>
    <row r="88" spans="2:20" ht="15.75">
      <c r="B88" s="260"/>
      <c r="C88" s="261"/>
      <c r="D88" s="262"/>
      <c r="E88" s="262"/>
      <c r="F88" s="258"/>
      <c r="G88" s="258"/>
      <c r="H88" s="258"/>
      <c r="I88" s="258"/>
      <c r="J88" s="258"/>
      <c r="K88" s="258"/>
      <c r="L88" s="258"/>
      <c r="M88" s="258"/>
      <c r="N88" s="258"/>
    </row>
  </sheetData>
  <mergeCells count="4">
    <mergeCell ref="G7:I7"/>
    <mergeCell ref="K7:N7"/>
    <mergeCell ref="G8:I8"/>
    <mergeCell ref="K8:N8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75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4">
    <tabColor rgb="FF92D050"/>
  </sheetPr>
  <dimension ref="A1:M80"/>
  <sheetViews>
    <sheetView tabSelected="1" view="pageBreakPreview" topLeftCell="A35" zoomScale="80" zoomScaleNormal="100" zoomScaleSheetLayoutView="80" workbookViewId="0">
      <selection activeCell="O48" sqref="O48"/>
    </sheetView>
  </sheetViews>
  <sheetFormatPr defaultColWidth="10.42578125" defaultRowHeight="14.25"/>
  <cols>
    <col min="1" max="1" width="1.85546875" style="268" customWidth="1"/>
    <col min="2" max="2" width="13.140625" style="268" customWidth="1"/>
    <col min="3" max="3" width="9.85546875" style="268" customWidth="1"/>
    <col min="4" max="4" width="11.42578125" style="269" customWidth="1"/>
    <col min="5" max="7" width="25.28515625" style="270" customWidth="1"/>
    <col min="8" max="8" width="1.85546875" style="270" customWidth="1"/>
    <col min="9" max="9" width="11" style="268" customWidth="1"/>
    <col min="10" max="10" width="1" style="268" customWidth="1"/>
    <col min="11" max="11" width="11" style="268" customWidth="1"/>
    <col min="12" max="12" width="12.5703125" style="268" customWidth="1"/>
    <col min="13" max="13" width="11" style="268" customWidth="1"/>
    <col min="14" max="16384" width="10.42578125" style="268"/>
  </cols>
  <sheetData>
    <row r="1" spans="1:12" ht="8.1" customHeight="1"/>
    <row r="2" spans="1:12" ht="8.1" customHeight="1"/>
    <row r="3" spans="1:12" s="172" customFormat="1" ht="16.5" customHeight="1">
      <c r="B3" s="173" t="s">
        <v>412</v>
      </c>
      <c r="C3" s="174" t="s">
        <v>1130</v>
      </c>
      <c r="D3" s="175"/>
      <c r="E3" s="176"/>
      <c r="F3" s="176"/>
      <c r="G3" s="176"/>
      <c r="H3" s="176"/>
      <c r="I3" s="177"/>
      <c r="J3" s="177"/>
      <c r="K3" s="177"/>
    </row>
    <row r="4" spans="1:12" s="178" customFormat="1" ht="16.5" customHeight="1">
      <c r="B4" s="179" t="s">
        <v>413</v>
      </c>
      <c r="C4" s="180" t="s">
        <v>1131</v>
      </c>
      <c r="D4" s="181"/>
      <c r="E4" s="179"/>
      <c r="F4" s="179"/>
      <c r="G4" s="179"/>
      <c r="H4" s="179"/>
      <c r="I4" s="180"/>
      <c r="J4" s="180"/>
      <c r="K4" s="180"/>
    </row>
    <row r="5" spans="1:12" s="182" customFormat="1" ht="9.9499999999999993" customHeight="1">
      <c r="B5" s="183"/>
      <c r="C5" s="183"/>
      <c r="D5" s="184"/>
      <c r="E5" s="185"/>
      <c r="F5" s="185"/>
      <c r="G5" s="185"/>
      <c r="H5" s="185"/>
    </row>
    <row r="6" spans="1:12" s="973" customFormat="1" ht="5.25" customHeight="1">
      <c r="A6" s="186"/>
      <c r="B6" s="187"/>
      <c r="C6" s="188"/>
      <c r="D6" s="189"/>
      <c r="E6" s="190"/>
      <c r="F6" s="190"/>
      <c r="G6" s="190"/>
      <c r="H6" s="190"/>
    </row>
    <row r="7" spans="1:12" s="973" customFormat="1">
      <c r="A7" s="192"/>
      <c r="B7" s="192" t="s">
        <v>2</v>
      </c>
      <c r="C7" s="193"/>
      <c r="D7" s="194" t="s">
        <v>3</v>
      </c>
      <c r="E7" s="307" t="s">
        <v>404</v>
      </c>
      <c r="F7" s="974" t="s">
        <v>405</v>
      </c>
      <c r="G7" s="974" t="s">
        <v>406</v>
      </c>
      <c r="H7" s="195"/>
    </row>
    <row r="8" spans="1:12" s="973" customFormat="1">
      <c r="A8" s="197"/>
      <c r="B8" s="197" t="s">
        <v>7</v>
      </c>
      <c r="C8" s="198"/>
      <c r="D8" s="199" t="s">
        <v>8</v>
      </c>
      <c r="E8" s="975" t="s">
        <v>407</v>
      </c>
      <c r="F8" s="976" t="s">
        <v>408</v>
      </c>
      <c r="G8" s="976" t="s">
        <v>409</v>
      </c>
      <c r="H8" s="200"/>
    </row>
    <row r="9" spans="1:12" s="973" customFormat="1" ht="7.5" customHeight="1">
      <c r="A9" s="203"/>
      <c r="B9" s="203"/>
      <c r="C9" s="204"/>
      <c r="D9" s="205"/>
      <c r="E9" s="206"/>
      <c r="F9" s="206"/>
      <c r="G9" s="206"/>
      <c r="H9" s="206"/>
    </row>
    <row r="10" spans="1:12" ht="8.1" customHeight="1">
      <c r="B10" s="284"/>
      <c r="C10" s="284"/>
      <c r="D10" s="285"/>
      <c r="E10" s="286"/>
      <c r="F10" s="286"/>
      <c r="G10" s="286"/>
      <c r="H10" s="286"/>
    </row>
    <row r="11" spans="1:12" s="207" customFormat="1" ht="12.95" customHeight="1">
      <c r="B11" s="212" t="s">
        <v>14</v>
      </c>
      <c r="C11" s="213"/>
      <c r="D11" s="214">
        <v>2020</v>
      </c>
      <c r="E11" s="217">
        <f t="shared" ref="E11:G13" si="0">SUM(E15,E19,E23,E27,E31,E35,E39,E43,E47,E51,E55,E59,E63,E67,E71,E75,)</f>
        <v>15</v>
      </c>
      <c r="F11" s="217">
        <f t="shared" si="0"/>
        <v>175</v>
      </c>
      <c r="G11" s="217">
        <f t="shared" si="0"/>
        <v>16</v>
      </c>
      <c r="H11" s="216"/>
    </row>
    <row r="12" spans="1:12" s="207" customFormat="1" ht="12.95" customHeight="1">
      <c r="B12" s="212"/>
      <c r="C12" s="213"/>
      <c r="D12" s="214">
        <v>2021</v>
      </c>
      <c r="E12" s="217">
        <f t="shared" si="0"/>
        <v>15</v>
      </c>
      <c r="F12" s="217">
        <f t="shared" si="0"/>
        <v>192</v>
      </c>
      <c r="G12" s="217">
        <f t="shared" si="0"/>
        <v>17</v>
      </c>
      <c r="H12" s="61"/>
    </row>
    <row r="13" spans="1:12" s="207" customFormat="1" ht="12.95" customHeight="1">
      <c r="B13" s="212"/>
      <c r="C13" s="213"/>
      <c r="D13" s="214">
        <v>2022</v>
      </c>
      <c r="E13" s="217">
        <f t="shared" si="0"/>
        <v>15</v>
      </c>
      <c r="F13" s="217">
        <f t="shared" si="0"/>
        <v>204</v>
      </c>
      <c r="G13" s="217">
        <f t="shared" si="0"/>
        <v>17</v>
      </c>
      <c r="H13" s="216"/>
      <c r="I13" s="215"/>
      <c r="J13" s="212"/>
      <c r="K13" s="216"/>
      <c r="L13" s="216"/>
    </row>
    <row r="14" spans="1:12" s="207" customFormat="1" ht="8.1" customHeight="1">
      <c r="B14" s="212"/>
      <c r="C14" s="213"/>
      <c r="D14" s="219"/>
      <c r="E14" s="57"/>
      <c r="F14" s="57"/>
      <c r="G14" s="57"/>
      <c r="H14" s="216"/>
      <c r="I14" s="215"/>
      <c r="J14" s="212"/>
      <c r="K14" s="216"/>
      <c r="L14" s="216"/>
    </row>
    <row r="15" spans="1:12" s="207" customFormat="1" ht="12.95" customHeight="1">
      <c r="B15" s="220" t="s">
        <v>15</v>
      </c>
      <c r="C15" s="220"/>
      <c r="D15" s="219">
        <v>2020</v>
      </c>
      <c r="E15" s="57">
        <v>2</v>
      </c>
      <c r="F15" s="57">
        <v>21</v>
      </c>
      <c r="G15" s="977">
        <v>1</v>
      </c>
      <c r="H15" s="56"/>
      <c r="I15" s="223"/>
      <c r="J15" s="224"/>
    </row>
    <row r="16" spans="1:12" s="207" customFormat="1" ht="12.95" customHeight="1">
      <c r="B16" s="220"/>
      <c r="C16" s="220"/>
      <c r="D16" s="219">
        <v>2021</v>
      </c>
      <c r="E16" s="57">
        <v>2</v>
      </c>
      <c r="F16" s="55">
        <v>20</v>
      </c>
      <c r="G16" s="57">
        <v>1</v>
      </c>
      <c r="H16" s="61"/>
      <c r="I16" s="223"/>
      <c r="J16" s="224"/>
      <c r="K16" s="56"/>
      <c r="L16" s="56"/>
    </row>
    <row r="17" spans="2:12" s="207" customFormat="1" ht="12.95" customHeight="1">
      <c r="B17" s="220"/>
      <c r="C17" s="220"/>
      <c r="D17" s="219">
        <v>2022</v>
      </c>
      <c r="E17" s="225">
        <v>2</v>
      </c>
      <c r="F17" s="222">
        <v>25</v>
      </c>
      <c r="G17" s="225">
        <v>1</v>
      </c>
      <c r="H17" s="56"/>
      <c r="I17" s="223"/>
      <c r="J17" s="224"/>
      <c r="K17" s="56"/>
      <c r="L17" s="56"/>
    </row>
    <row r="18" spans="2:12" s="207" customFormat="1" ht="8.1" customHeight="1">
      <c r="B18" s="220"/>
      <c r="C18" s="220"/>
      <c r="D18" s="219"/>
      <c r="E18" s="225"/>
      <c r="F18" s="57"/>
      <c r="G18" s="225"/>
      <c r="H18" s="56"/>
      <c r="I18" s="223"/>
      <c r="J18" s="224"/>
      <c r="K18" s="56"/>
      <c r="L18" s="56"/>
    </row>
    <row r="19" spans="2:12" s="207" customFormat="1" ht="12.95" customHeight="1">
      <c r="B19" s="220" t="s">
        <v>16</v>
      </c>
      <c r="C19" s="220"/>
      <c r="D19" s="219">
        <v>2020</v>
      </c>
      <c r="E19" s="225" t="s">
        <v>31</v>
      </c>
      <c r="F19" s="57">
        <v>4</v>
      </c>
      <c r="G19" s="290" t="s">
        <v>31</v>
      </c>
      <c r="H19" s="56"/>
      <c r="I19" s="223"/>
      <c r="J19" s="224"/>
    </row>
    <row r="20" spans="2:12" s="207" customFormat="1" ht="12.95" customHeight="1">
      <c r="B20" s="220"/>
      <c r="C20" s="220"/>
      <c r="D20" s="219">
        <v>2021</v>
      </c>
      <c r="E20" s="978" t="s">
        <v>31</v>
      </c>
      <c r="F20" s="54">
        <v>4</v>
      </c>
      <c r="G20" s="225" t="s">
        <v>31</v>
      </c>
      <c r="H20" s="62"/>
      <c r="I20" s="223"/>
      <c r="J20" s="224"/>
      <c r="K20" s="56"/>
      <c r="L20" s="56"/>
    </row>
    <row r="21" spans="2:12" s="207" customFormat="1" ht="12.95" customHeight="1">
      <c r="B21" s="220"/>
      <c r="C21" s="220"/>
      <c r="D21" s="219">
        <v>2022</v>
      </c>
      <c r="E21" s="267" t="s">
        <v>31</v>
      </c>
      <c r="F21" s="222">
        <v>4</v>
      </c>
      <c r="G21" s="225" t="s">
        <v>31</v>
      </c>
      <c r="H21" s="56"/>
      <c r="I21" s="223"/>
      <c r="J21" s="224"/>
      <c r="K21" s="56"/>
      <c r="L21" s="56"/>
    </row>
    <row r="22" spans="2:12" s="207" customFormat="1" ht="8.1" customHeight="1">
      <c r="B22" s="220"/>
      <c r="C22" s="220"/>
      <c r="D22" s="219"/>
      <c r="E22" s="57"/>
      <c r="F22" s="57"/>
      <c r="G22" s="225"/>
      <c r="H22" s="56"/>
      <c r="I22" s="223"/>
      <c r="J22" s="224"/>
      <c r="K22" s="56"/>
      <c r="L22" s="56"/>
    </row>
    <row r="23" spans="2:12" s="207" customFormat="1" ht="12.95" customHeight="1">
      <c r="B23" s="220" t="s">
        <v>17</v>
      </c>
      <c r="C23" s="220"/>
      <c r="D23" s="219">
        <v>2020</v>
      </c>
      <c r="E23" s="57">
        <v>1</v>
      </c>
      <c r="F23" s="57">
        <v>2</v>
      </c>
      <c r="G23" s="290" t="s">
        <v>31</v>
      </c>
      <c r="H23" s="56"/>
      <c r="I23" s="223"/>
      <c r="J23" s="224"/>
    </row>
    <row r="24" spans="2:12" s="207" customFormat="1" ht="12.95" customHeight="1">
      <c r="B24" s="220"/>
      <c r="C24" s="220"/>
      <c r="D24" s="219">
        <v>2021</v>
      </c>
      <c r="E24" s="57">
        <v>1</v>
      </c>
      <c r="F24" s="54">
        <v>2</v>
      </c>
      <c r="G24" s="225" t="s">
        <v>31</v>
      </c>
      <c r="H24" s="61"/>
      <c r="I24" s="223"/>
      <c r="J24" s="224"/>
      <c r="K24" s="56"/>
      <c r="L24" s="56"/>
    </row>
    <row r="25" spans="2:12" s="207" customFormat="1" ht="12.95" customHeight="1">
      <c r="B25" s="220"/>
      <c r="C25" s="220"/>
      <c r="D25" s="219">
        <v>2022</v>
      </c>
      <c r="E25" s="225">
        <v>1</v>
      </c>
      <c r="F25" s="222">
        <v>2</v>
      </c>
      <c r="G25" s="225" t="s">
        <v>31</v>
      </c>
      <c r="H25" s="56"/>
      <c r="I25" s="223"/>
      <c r="J25" s="224"/>
      <c r="K25" s="56"/>
      <c r="L25" s="56"/>
    </row>
    <row r="26" spans="2:12" s="207" customFormat="1" ht="8.1" customHeight="1">
      <c r="B26" s="220"/>
      <c r="C26" s="220"/>
      <c r="D26" s="219"/>
      <c r="E26" s="225"/>
      <c r="F26" s="57"/>
      <c r="G26" s="225"/>
      <c r="H26" s="56"/>
      <c r="I26" s="223"/>
      <c r="J26" s="224"/>
      <c r="K26" s="56"/>
      <c r="L26" s="56"/>
    </row>
    <row r="27" spans="2:12" s="207" customFormat="1" ht="12.95" customHeight="1">
      <c r="B27" s="220" t="s">
        <v>18</v>
      </c>
      <c r="C27" s="226"/>
      <c r="D27" s="219">
        <v>2020</v>
      </c>
      <c r="E27" s="225" t="s">
        <v>31</v>
      </c>
      <c r="F27" s="57">
        <v>4</v>
      </c>
      <c r="G27" s="290" t="s">
        <v>31</v>
      </c>
      <c r="H27" s="56"/>
      <c r="I27" s="223"/>
      <c r="J27" s="227"/>
    </row>
    <row r="28" spans="2:12" s="207" customFormat="1" ht="12.95" customHeight="1">
      <c r="B28" s="220"/>
      <c r="C28" s="226"/>
      <c r="D28" s="219">
        <v>2021</v>
      </c>
      <c r="E28" s="225" t="s">
        <v>31</v>
      </c>
      <c r="F28" s="54">
        <v>4</v>
      </c>
      <c r="G28" s="225" t="s">
        <v>31</v>
      </c>
      <c r="H28" s="61"/>
      <c r="I28" s="223"/>
      <c r="J28" s="227"/>
      <c r="K28" s="56"/>
      <c r="L28" s="56"/>
    </row>
    <row r="29" spans="2:12" s="207" customFormat="1" ht="12.95" customHeight="1">
      <c r="B29" s="220"/>
      <c r="C29" s="226"/>
      <c r="D29" s="219">
        <v>2022</v>
      </c>
      <c r="E29" s="225" t="s">
        <v>31</v>
      </c>
      <c r="F29" s="222">
        <v>4</v>
      </c>
      <c r="G29" s="225" t="s">
        <v>31</v>
      </c>
      <c r="H29" s="56"/>
      <c r="I29" s="223"/>
      <c r="J29" s="227"/>
      <c r="K29" s="56"/>
      <c r="L29" s="56"/>
    </row>
    <row r="30" spans="2:12" s="207" customFormat="1" ht="8.1" customHeight="1">
      <c r="B30" s="220"/>
      <c r="C30" s="226"/>
      <c r="D30" s="219"/>
      <c r="E30" s="225"/>
      <c r="F30" s="57"/>
      <c r="G30" s="225"/>
      <c r="H30" s="56"/>
      <c r="I30" s="223"/>
      <c r="J30" s="227"/>
      <c r="K30" s="56"/>
      <c r="L30" s="56"/>
    </row>
    <row r="31" spans="2:12" s="207" customFormat="1" ht="12.95" customHeight="1">
      <c r="B31" s="220" t="s">
        <v>19</v>
      </c>
      <c r="C31" s="208"/>
      <c r="D31" s="219">
        <v>2020</v>
      </c>
      <c r="E31" s="225" t="s">
        <v>31</v>
      </c>
      <c r="F31" s="57">
        <v>6</v>
      </c>
      <c r="G31" s="290" t="s">
        <v>31</v>
      </c>
      <c r="H31" s="56"/>
      <c r="I31" s="223"/>
      <c r="J31" s="224"/>
    </row>
    <row r="32" spans="2:12" s="207" customFormat="1" ht="12.95" customHeight="1">
      <c r="B32" s="220"/>
      <c r="C32" s="208"/>
      <c r="D32" s="219">
        <v>2021</v>
      </c>
      <c r="E32" s="225" t="s">
        <v>31</v>
      </c>
      <c r="F32" s="54">
        <v>6</v>
      </c>
      <c r="G32" s="225" t="s">
        <v>31</v>
      </c>
      <c r="H32" s="61"/>
      <c r="I32" s="223"/>
      <c r="J32" s="224"/>
      <c r="K32" s="56"/>
      <c r="L32" s="56"/>
    </row>
    <row r="33" spans="2:12" s="207" customFormat="1" ht="12.95" customHeight="1">
      <c r="B33" s="220"/>
      <c r="C33" s="208"/>
      <c r="D33" s="219">
        <v>2022</v>
      </c>
      <c r="E33" s="225" t="s">
        <v>31</v>
      </c>
      <c r="F33" s="222">
        <v>6</v>
      </c>
      <c r="G33" s="225" t="s">
        <v>31</v>
      </c>
      <c r="H33" s="56"/>
      <c r="I33" s="223"/>
      <c r="J33" s="224"/>
      <c r="K33" s="56"/>
      <c r="L33" s="56"/>
    </row>
    <row r="34" spans="2:12" s="207" customFormat="1" ht="8.1" customHeight="1">
      <c r="B34" s="220"/>
      <c r="C34" s="208"/>
      <c r="D34" s="219"/>
      <c r="E34" s="225"/>
      <c r="F34" s="57"/>
      <c r="G34" s="225"/>
      <c r="H34" s="56"/>
      <c r="I34" s="223"/>
      <c r="J34" s="224"/>
      <c r="K34" s="56"/>
      <c r="L34" s="56"/>
    </row>
    <row r="35" spans="2:12" s="207" customFormat="1" ht="12.95" customHeight="1">
      <c r="B35" s="220" t="s">
        <v>20</v>
      </c>
      <c r="C35" s="208"/>
      <c r="D35" s="219">
        <v>2020</v>
      </c>
      <c r="E35" s="225" t="s">
        <v>31</v>
      </c>
      <c r="F35" s="57">
        <v>4</v>
      </c>
      <c r="G35" s="290" t="s">
        <v>31</v>
      </c>
      <c r="H35" s="56"/>
      <c r="I35" s="223"/>
      <c r="J35" s="224"/>
    </row>
    <row r="36" spans="2:12" s="207" customFormat="1" ht="12.95" customHeight="1">
      <c r="B36" s="220"/>
      <c r="C36" s="208"/>
      <c r="D36" s="219">
        <v>2021</v>
      </c>
      <c r="E36" s="978" t="s">
        <v>31</v>
      </c>
      <c r="F36" s="54">
        <v>4</v>
      </c>
      <c r="G36" s="129" t="s">
        <v>31</v>
      </c>
      <c r="H36" s="61"/>
      <c r="I36" s="223"/>
      <c r="J36" s="224"/>
      <c r="K36" s="56"/>
      <c r="L36" s="56"/>
    </row>
    <row r="37" spans="2:12" s="207" customFormat="1" ht="12.95" customHeight="1">
      <c r="B37" s="220"/>
      <c r="C37" s="208"/>
      <c r="D37" s="219">
        <v>2022</v>
      </c>
      <c r="E37" s="267" t="s">
        <v>31</v>
      </c>
      <c r="F37" s="222">
        <v>4</v>
      </c>
      <c r="G37" s="267" t="s">
        <v>31</v>
      </c>
      <c r="H37" s="56"/>
      <c r="I37" s="223"/>
      <c r="J37" s="224"/>
      <c r="K37" s="56"/>
      <c r="L37" s="56"/>
    </row>
    <row r="38" spans="2:12" s="207" customFormat="1" ht="8.1" customHeight="1">
      <c r="B38" s="220"/>
      <c r="C38" s="208"/>
      <c r="D38" s="219"/>
      <c r="E38" s="57"/>
      <c r="F38" s="57"/>
      <c r="G38" s="57"/>
      <c r="H38" s="56"/>
      <c r="I38" s="223"/>
      <c r="J38" s="224"/>
      <c r="K38" s="56"/>
      <c r="L38" s="56"/>
    </row>
    <row r="39" spans="2:12" s="207" customFormat="1" ht="12.95" customHeight="1">
      <c r="B39" s="220" t="s">
        <v>21</v>
      </c>
      <c r="C39" s="208"/>
      <c r="D39" s="219">
        <v>2020</v>
      </c>
      <c r="E39" s="57">
        <v>5</v>
      </c>
      <c r="F39" s="57">
        <v>12</v>
      </c>
      <c r="G39" s="977">
        <v>1</v>
      </c>
      <c r="H39" s="56"/>
      <c r="I39" s="223"/>
      <c r="J39" s="224"/>
    </row>
    <row r="40" spans="2:12" s="207" customFormat="1" ht="12.95" customHeight="1">
      <c r="B40" s="220"/>
      <c r="C40" s="208"/>
      <c r="D40" s="219">
        <v>2021</v>
      </c>
      <c r="E40" s="979">
        <v>5</v>
      </c>
      <c r="F40" s="54">
        <v>12</v>
      </c>
      <c r="G40" s="57">
        <v>1</v>
      </c>
      <c r="H40" s="61"/>
      <c r="I40" s="223"/>
      <c r="J40" s="224"/>
      <c r="K40" s="56"/>
      <c r="L40" s="56"/>
    </row>
    <row r="41" spans="2:12" s="207" customFormat="1" ht="12.95" customHeight="1">
      <c r="B41" s="220"/>
      <c r="C41" s="208"/>
      <c r="D41" s="219">
        <v>2022</v>
      </c>
      <c r="E41" s="222">
        <v>5</v>
      </c>
      <c r="F41" s="222">
        <v>12</v>
      </c>
      <c r="G41" s="225">
        <v>1</v>
      </c>
      <c r="H41" s="56"/>
      <c r="I41" s="223"/>
      <c r="J41" s="224"/>
      <c r="K41" s="56"/>
      <c r="L41" s="56"/>
    </row>
    <row r="42" spans="2:12" s="207" customFormat="1" ht="8.1" customHeight="1">
      <c r="B42" s="220"/>
      <c r="C42" s="208"/>
      <c r="D42" s="219"/>
      <c r="E42" s="57"/>
      <c r="F42" s="57"/>
      <c r="G42" s="225"/>
      <c r="H42" s="56"/>
      <c r="I42" s="223"/>
      <c r="J42" s="224"/>
      <c r="K42" s="56"/>
      <c r="L42" s="56"/>
    </row>
    <row r="43" spans="2:12" s="207" customFormat="1" ht="12.95" customHeight="1">
      <c r="B43" s="220" t="s">
        <v>22</v>
      </c>
      <c r="C43" s="208"/>
      <c r="D43" s="219">
        <v>2020</v>
      </c>
      <c r="E43" s="57">
        <v>5</v>
      </c>
      <c r="F43" s="57">
        <v>9</v>
      </c>
      <c r="G43" s="290" t="s">
        <v>31</v>
      </c>
      <c r="H43" s="56"/>
      <c r="I43" s="223"/>
      <c r="J43" s="224"/>
    </row>
    <row r="44" spans="2:12" s="207" customFormat="1" ht="12.95" customHeight="1">
      <c r="B44" s="220"/>
      <c r="C44" s="208"/>
      <c r="D44" s="219">
        <v>2021</v>
      </c>
      <c r="E44" s="57">
        <v>5</v>
      </c>
      <c r="F44" s="129">
        <v>9</v>
      </c>
      <c r="G44" s="129" t="s">
        <v>31</v>
      </c>
      <c r="H44" s="61"/>
      <c r="I44" s="223"/>
      <c r="J44" s="224"/>
      <c r="K44" s="56"/>
      <c r="L44" s="56"/>
    </row>
    <row r="45" spans="2:12" s="207" customFormat="1" ht="12.95" customHeight="1">
      <c r="B45" s="220"/>
      <c r="C45" s="208"/>
      <c r="D45" s="219">
        <v>2022</v>
      </c>
      <c r="E45" s="225">
        <v>5</v>
      </c>
      <c r="F45" s="267">
        <v>9</v>
      </c>
      <c r="G45" s="225" t="s">
        <v>31</v>
      </c>
      <c r="H45" s="56"/>
      <c r="I45" s="223"/>
      <c r="J45" s="224"/>
      <c r="K45" s="56"/>
      <c r="L45" s="56"/>
    </row>
    <row r="46" spans="2:12" s="207" customFormat="1" ht="8.1" customHeight="1">
      <c r="B46" s="220"/>
      <c r="C46" s="208"/>
      <c r="D46" s="219"/>
      <c r="E46" s="225"/>
      <c r="F46" s="225"/>
      <c r="G46" s="225"/>
      <c r="H46" s="56"/>
      <c r="I46" s="223"/>
      <c r="J46" s="224"/>
      <c r="K46" s="56"/>
      <c r="L46" s="56"/>
    </row>
    <row r="47" spans="2:12" s="207" customFormat="1" ht="12.95" customHeight="1">
      <c r="B47" s="220" t="s">
        <v>23</v>
      </c>
      <c r="C47" s="226"/>
      <c r="D47" s="219">
        <v>2020</v>
      </c>
      <c r="E47" s="225" t="s">
        <v>31</v>
      </c>
      <c r="F47" s="225" t="s">
        <v>31</v>
      </c>
      <c r="G47" s="290" t="s">
        <v>31</v>
      </c>
      <c r="H47" s="56"/>
      <c r="I47" s="223"/>
      <c r="J47" s="227"/>
    </row>
    <row r="48" spans="2:12" s="207" customFormat="1" ht="12.95" customHeight="1">
      <c r="B48" s="220"/>
      <c r="C48" s="226"/>
      <c r="D48" s="219">
        <v>2021</v>
      </c>
      <c r="E48" s="978" t="s">
        <v>31</v>
      </c>
      <c r="F48" s="129" t="s">
        <v>31</v>
      </c>
      <c r="G48" s="129" t="s">
        <v>31</v>
      </c>
      <c r="H48" s="61"/>
      <c r="I48" s="223"/>
      <c r="J48" s="227"/>
      <c r="K48" s="56"/>
      <c r="L48" s="56"/>
    </row>
    <row r="49" spans="2:12" s="207" customFormat="1" ht="12.95" customHeight="1">
      <c r="B49" s="220"/>
      <c r="C49" s="226"/>
      <c r="D49" s="219">
        <v>2022</v>
      </c>
      <c r="E49" s="225" t="s">
        <v>31</v>
      </c>
      <c r="F49" s="267" t="s">
        <v>31</v>
      </c>
      <c r="G49" s="267" t="s">
        <v>31</v>
      </c>
      <c r="H49" s="56"/>
      <c r="I49" s="223"/>
      <c r="J49" s="227"/>
      <c r="K49" s="56"/>
    </row>
    <row r="50" spans="2:12" s="207" customFormat="1" ht="8.1" customHeight="1">
      <c r="B50" s="220"/>
      <c r="C50" s="226"/>
      <c r="D50" s="219"/>
      <c r="E50" s="225"/>
      <c r="F50" s="57"/>
      <c r="G50" s="57"/>
      <c r="H50" s="56"/>
      <c r="I50" s="223"/>
      <c r="J50" s="227"/>
      <c r="K50" s="56"/>
      <c r="L50" s="56"/>
    </row>
    <row r="51" spans="2:12" s="207" customFormat="1" ht="12.95" customHeight="1">
      <c r="B51" s="220" t="s">
        <v>24</v>
      </c>
      <c r="C51" s="208"/>
      <c r="D51" s="219">
        <v>2020</v>
      </c>
      <c r="E51" s="225" t="s">
        <v>31</v>
      </c>
      <c r="F51" s="57">
        <v>69</v>
      </c>
      <c r="G51" s="977">
        <v>7</v>
      </c>
      <c r="H51" s="56"/>
      <c r="I51" s="223"/>
      <c r="J51" s="224"/>
    </row>
    <row r="52" spans="2:12" s="207" customFormat="1" ht="12.95" customHeight="1">
      <c r="B52" s="220"/>
      <c r="C52" s="208"/>
      <c r="D52" s="219">
        <v>2021</v>
      </c>
      <c r="E52" s="225" t="s">
        <v>31</v>
      </c>
      <c r="F52" s="54">
        <v>83</v>
      </c>
      <c r="G52" s="57">
        <v>7</v>
      </c>
      <c r="H52" s="61"/>
      <c r="I52" s="223"/>
      <c r="J52" s="224"/>
      <c r="K52" s="56"/>
      <c r="L52" s="56"/>
    </row>
    <row r="53" spans="2:12" s="207" customFormat="1" ht="12.95" customHeight="1">
      <c r="B53" s="220"/>
      <c r="C53" s="208"/>
      <c r="D53" s="219">
        <v>2022</v>
      </c>
      <c r="E53" s="225" t="s">
        <v>31</v>
      </c>
      <c r="F53" s="222">
        <v>86</v>
      </c>
      <c r="G53" s="225">
        <v>7</v>
      </c>
      <c r="H53" s="56"/>
      <c r="I53" s="223"/>
      <c r="J53" s="224"/>
      <c r="K53" s="56"/>
      <c r="L53" s="56"/>
    </row>
    <row r="54" spans="2:12" s="207" customFormat="1" ht="8.1" customHeight="1">
      <c r="B54" s="220"/>
      <c r="C54" s="208"/>
      <c r="D54" s="219"/>
      <c r="E54" s="225"/>
      <c r="F54" s="57"/>
      <c r="G54" s="225"/>
      <c r="H54" s="56"/>
      <c r="I54" s="223"/>
      <c r="J54" s="224"/>
      <c r="K54" s="56"/>
      <c r="L54" s="56"/>
    </row>
    <row r="55" spans="2:12" s="207" customFormat="1" ht="12.95" customHeight="1">
      <c r="B55" s="220" t="s">
        <v>25</v>
      </c>
      <c r="C55" s="208"/>
      <c r="D55" s="219">
        <v>2020</v>
      </c>
      <c r="E55" s="225" t="s">
        <v>31</v>
      </c>
      <c r="F55" s="57">
        <v>2</v>
      </c>
      <c r="G55" s="290" t="s">
        <v>31</v>
      </c>
      <c r="H55" s="56"/>
      <c r="I55" s="223"/>
      <c r="J55" s="224"/>
    </row>
    <row r="56" spans="2:12" s="207" customFormat="1" ht="12.95" customHeight="1">
      <c r="B56" s="220"/>
      <c r="C56" s="208"/>
      <c r="D56" s="219">
        <v>2021</v>
      </c>
      <c r="E56" s="225" t="s">
        <v>31</v>
      </c>
      <c r="F56" s="54">
        <v>2</v>
      </c>
      <c r="G56" s="129" t="s">
        <v>31</v>
      </c>
      <c r="H56" s="61"/>
      <c r="I56" s="223"/>
      <c r="J56" s="224"/>
      <c r="K56" s="56"/>
      <c r="L56" s="56"/>
    </row>
    <row r="57" spans="2:12" s="207" customFormat="1" ht="12.95" customHeight="1">
      <c r="B57" s="220"/>
      <c r="C57" s="208"/>
      <c r="D57" s="219">
        <v>2022</v>
      </c>
      <c r="E57" s="225" t="s">
        <v>31</v>
      </c>
      <c r="F57" s="222">
        <v>2</v>
      </c>
      <c r="G57" s="267" t="s">
        <v>31</v>
      </c>
      <c r="H57" s="56"/>
      <c r="I57" s="223"/>
      <c r="J57" s="224"/>
      <c r="K57" s="56"/>
      <c r="L57" s="56"/>
    </row>
    <row r="58" spans="2:12" s="207" customFormat="1" ht="8.1" customHeight="1">
      <c r="B58" s="220"/>
      <c r="C58" s="208"/>
      <c r="D58" s="219"/>
      <c r="E58" s="225"/>
      <c r="F58" s="57"/>
      <c r="G58" s="57"/>
      <c r="H58" s="56"/>
      <c r="I58" s="223"/>
      <c r="J58" s="224"/>
      <c r="K58" s="56"/>
      <c r="L58" s="56"/>
    </row>
    <row r="59" spans="2:12" s="207" customFormat="1" ht="12.95" customHeight="1">
      <c r="B59" s="220" t="s">
        <v>26</v>
      </c>
      <c r="C59" s="208"/>
      <c r="D59" s="219">
        <v>2020</v>
      </c>
      <c r="E59" s="225" t="s">
        <v>31</v>
      </c>
      <c r="F59" s="57">
        <v>4</v>
      </c>
      <c r="G59" s="977">
        <v>2</v>
      </c>
      <c r="H59" s="56"/>
      <c r="I59" s="223"/>
      <c r="J59" s="224"/>
    </row>
    <row r="60" spans="2:12" s="207" customFormat="1" ht="12.95" customHeight="1">
      <c r="B60" s="220"/>
      <c r="C60" s="208"/>
      <c r="D60" s="219">
        <v>2021</v>
      </c>
      <c r="E60" s="978" t="s">
        <v>31</v>
      </c>
      <c r="F60" s="54">
        <v>4</v>
      </c>
      <c r="G60" s="57">
        <v>2</v>
      </c>
      <c r="H60" s="61"/>
      <c r="I60" s="223"/>
      <c r="J60" s="224"/>
      <c r="K60" s="56"/>
      <c r="L60" s="56"/>
    </row>
    <row r="61" spans="2:12" s="207" customFormat="1" ht="12.95" customHeight="1">
      <c r="B61" s="220"/>
      <c r="C61" s="208"/>
      <c r="D61" s="219">
        <v>2022</v>
      </c>
      <c r="E61" s="267" t="s">
        <v>31</v>
      </c>
      <c r="F61" s="222">
        <v>4</v>
      </c>
      <c r="G61" s="225">
        <v>2</v>
      </c>
      <c r="H61" s="56"/>
      <c r="I61" s="223"/>
      <c r="J61" s="224"/>
      <c r="K61" s="56"/>
      <c r="L61" s="56"/>
    </row>
    <row r="62" spans="2:12" s="207" customFormat="1" ht="8.1" customHeight="1">
      <c r="B62" s="220"/>
      <c r="C62" s="208"/>
      <c r="D62" s="219"/>
      <c r="E62" s="57"/>
      <c r="F62" s="57"/>
      <c r="G62" s="225"/>
      <c r="H62" s="56"/>
      <c r="I62" s="223"/>
      <c r="J62" s="224"/>
      <c r="K62" s="56"/>
      <c r="L62" s="56"/>
    </row>
    <row r="63" spans="2:12" s="207" customFormat="1" ht="12.95" customHeight="1">
      <c r="B63" s="220" t="s">
        <v>27</v>
      </c>
      <c r="C63" s="208"/>
      <c r="D63" s="219">
        <v>2020</v>
      </c>
      <c r="E63" s="57">
        <v>1</v>
      </c>
      <c r="F63" s="57">
        <v>6</v>
      </c>
      <c r="G63" s="290" t="s">
        <v>31</v>
      </c>
      <c r="H63" s="56"/>
      <c r="I63" s="223"/>
      <c r="J63" s="224"/>
    </row>
    <row r="64" spans="2:12" s="207" customFormat="1" ht="12.95" customHeight="1">
      <c r="B64" s="220"/>
      <c r="C64" s="208"/>
      <c r="D64" s="219">
        <v>2021</v>
      </c>
      <c r="E64" s="979">
        <v>1</v>
      </c>
      <c r="F64" s="54">
        <v>6</v>
      </c>
      <c r="G64" s="129" t="s">
        <v>31</v>
      </c>
      <c r="H64" s="61"/>
      <c r="I64" s="223"/>
      <c r="J64" s="224"/>
      <c r="K64" s="56"/>
      <c r="L64" s="56"/>
    </row>
    <row r="65" spans="1:13" s="207" customFormat="1" ht="12.95" customHeight="1">
      <c r="B65" s="220"/>
      <c r="C65" s="208"/>
      <c r="D65" s="219">
        <v>2022</v>
      </c>
      <c r="E65" s="222">
        <v>1</v>
      </c>
      <c r="F65" s="222">
        <v>8</v>
      </c>
      <c r="G65" s="267" t="s">
        <v>31</v>
      </c>
      <c r="H65" s="56"/>
      <c r="I65" s="223"/>
      <c r="J65" s="224"/>
      <c r="K65" s="56"/>
      <c r="L65" s="56"/>
    </row>
    <row r="66" spans="1:13" s="207" customFormat="1" ht="8.1" customHeight="1">
      <c r="B66" s="220"/>
      <c r="C66" s="208"/>
      <c r="D66" s="219"/>
      <c r="E66" s="57"/>
      <c r="F66" s="57"/>
      <c r="G66" s="57"/>
      <c r="H66" s="56"/>
      <c r="I66" s="223"/>
      <c r="J66" s="224"/>
      <c r="K66" s="56"/>
      <c r="L66" s="56"/>
    </row>
    <row r="67" spans="1:13" s="207" customFormat="1" ht="12.95" customHeight="1">
      <c r="B67" s="220" t="s">
        <v>28</v>
      </c>
      <c r="C67" s="226"/>
      <c r="D67" s="219">
        <v>2020</v>
      </c>
      <c r="E67" s="57">
        <v>1</v>
      </c>
      <c r="F67" s="57">
        <v>29</v>
      </c>
      <c r="G67" s="977">
        <v>5</v>
      </c>
      <c r="H67" s="56"/>
      <c r="I67" s="223"/>
      <c r="J67" s="227"/>
    </row>
    <row r="68" spans="1:13" s="207" customFormat="1" ht="12.95" customHeight="1">
      <c r="B68" s="220"/>
      <c r="C68" s="226"/>
      <c r="D68" s="219">
        <v>2021</v>
      </c>
      <c r="E68" s="57">
        <v>1</v>
      </c>
      <c r="F68" s="54">
        <v>33</v>
      </c>
      <c r="G68" s="57">
        <v>6</v>
      </c>
      <c r="H68" s="61"/>
      <c r="I68" s="223"/>
      <c r="J68" s="227"/>
    </row>
    <row r="69" spans="1:13" s="207" customFormat="1" ht="12.95" customHeight="1">
      <c r="B69" s="220"/>
      <c r="C69" s="226"/>
      <c r="D69" s="219">
        <v>2022</v>
      </c>
      <c r="E69" s="225">
        <v>1</v>
      </c>
      <c r="F69" s="222">
        <v>35</v>
      </c>
      <c r="G69" s="225">
        <v>6</v>
      </c>
      <c r="H69" s="56"/>
      <c r="I69" s="223"/>
      <c r="J69" s="227"/>
    </row>
    <row r="70" spans="1:13" s="207" customFormat="1" ht="8.1" customHeight="1">
      <c r="B70" s="220"/>
      <c r="C70" s="226"/>
      <c r="D70" s="219"/>
      <c r="E70" s="225"/>
      <c r="F70" s="57"/>
      <c r="G70" s="225"/>
      <c r="H70" s="56"/>
      <c r="I70" s="223"/>
      <c r="J70" s="227"/>
    </row>
    <row r="71" spans="1:13" s="207" customFormat="1" ht="12.95" customHeight="1">
      <c r="B71" s="220" t="s">
        <v>29</v>
      </c>
      <c r="C71" s="226"/>
      <c r="D71" s="219">
        <v>2020</v>
      </c>
      <c r="E71" s="225" t="s">
        <v>31</v>
      </c>
      <c r="F71" s="57">
        <v>1</v>
      </c>
      <c r="G71" s="290" t="s">
        <v>31</v>
      </c>
      <c r="H71" s="56"/>
      <c r="I71" s="223"/>
      <c r="J71" s="227"/>
    </row>
    <row r="72" spans="1:13" s="207" customFormat="1" ht="12.95" customHeight="1">
      <c r="B72" s="220"/>
      <c r="C72" s="226"/>
      <c r="D72" s="219">
        <v>2021</v>
      </c>
      <c r="E72" s="225" t="s">
        <v>31</v>
      </c>
      <c r="F72" s="54">
        <v>1</v>
      </c>
      <c r="G72" s="225" t="s">
        <v>31</v>
      </c>
      <c r="H72" s="61"/>
      <c r="I72" s="223"/>
      <c r="J72" s="227"/>
    </row>
    <row r="73" spans="1:13" s="207" customFormat="1" ht="12.95" customHeight="1">
      <c r="B73" s="220"/>
      <c r="C73" s="226"/>
      <c r="D73" s="219">
        <v>2022</v>
      </c>
      <c r="E73" s="225" t="s">
        <v>31</v>
      </c>
      <c r="F73" s="222">
        <v>1</v>
      </c>
      <c r="G73" s="225" t="s">
        <v>31</v>
      </c>
      <c r="H73" s="56"/>
      <c r="I73" s="223"/>
      <c r="J73" s="227"/>
    </row>
    <row r="74" spans="1:13" s="207" customFormat="1" ht="8.1" customHeight="1">
      <c r="B74" s="220"/>
      <c r="C74" s="226"/>
      <c r="D74" s="219"/>
      <c r="E74" s="225"/>
      <c r="F74" s="225"/>
      <c r="G74" s="225"/>
      <c r="H74" s="56"/>
      <c r="I74" s="223"/>
      <c r="J74" s="227"/>
    </row>
    <row r="75" spans="1:13" s="207" customFormat="1" ht="12.95" customHeight="1">
      <c r="B75" s="220" t="s">
        <v>30</v>
      </c>
      <c r="C75" s="226"/>
      <c r="D75" s="219">
        <v>2020</v>
      </c>
      <c r="E75" s="225" t="s">
        <v>31</v>
      </c>
      <c r="F75" s="225">
        <v>2</v>
      </c>
      <c r="G75" s="225" t="s">
        <v>31</v>
      </c>
      <c r="H75" s="56"/>
      <c r="I75" s="223"/>
      <c r="J75" s="227"/>
    </row>
    <row r="76" spans="1:13" s="207" customFormat="1" ht="12.95" customHeight="1">
      <c r="B76" s="220"/>
      <c r="C76" s="226"/>
      <c r="D76" s="219">
        <v>2021</v>
      </c>
      <c r="E76" s="225" t="s">
        <v>31</v>
      </c>
      <c r="F76" s="225">
        <v>2</v>
      </c>
      <c r="G76" s="225" t="s">
        <v>31</v>
      </c>
      <c r="H76" s="63"/>
      <c r="I76" s="223"/>
      <c r="J76" s="227"/>
      <c r="K76" s="56"/>
      <c r="L76" s="56"/>
    </row>
    <row r="77" spans="1:13" s="207" customFormat="1" ht="12.95" customHeight="1">
      <c r="B77" s="220"/>
      <c r="C77" s="226"/>
      <c r="D77" s="219">
        <v>2022</v>
      </c>
      <c r="E77" s="225" t="s">
        <v>31</v>
      </c>
      <c r="F77" s="225">
        <v>2</v>
      </c>
      <c r="G77" s="225" t="s">
        <v>31</v>
      </c>
      <c r="H77" s="56"/>
      <c r="I77" s="223"/>
      <c r="J77" s="227"/>
      <c r="K77" s="56"/>
      <c r="L77" s="56"/>
      <c r="M77" s="230"/>
    </row>
    <row r="78" spans="1:13" s="207" customFormat="1" ht="8.1" customHeight="1">
      <c r="A78" s="231"/>
      <c r="B78" s="232"/>
      <c r="C78" s="233"/>
      <c r="D78" s="234"/>
      <c r="E78" s="235"/>
      <c r="F78" s="235"/>
      <c r="G78" s="235"/>
      <c r="H78" s="235"/>
      <c r="I78" s="223"/>
      <c r="J78" s="227"/>
      <c r="K78" s="237"/>
      <c r="L78" s="237"/>
      <c r="M78" s="221"/>
    </row>
    <row r="79" spans="1:13" s="256" customFormat="1" ht="16.5" customHeight="1">
      <c r="B79" s="980"/>
      <c r="C79" s="981"/>
      <c r="D79" s="982"/>
      <c r="E79" s="983"/>
      <c r="F79" s="983"/>
      <c r="H79" s="244" t="s">
        <v>32</v>
      </c>
      <c r="I79" s="258"/>
      <c r="J79" s="258"/>
      <c r="K79" s="259"/>
      <c r="L79" s="258"/>
    </row>
    <row r="80" spans="1:13" ht="12.95" customHeight="1">
      <c r="B80" s="260"/>
      <c r="C80" s="984"/>
      <c r="D80" s="985"/>
      <c r="E80" s="986"/>
      <c r="F80" s="986"/>
      <c r="H80" s="987" t="s">
        <v>285</v>
      </c>
    </row>
  </sheetData>
  <printOptions horizontalCentered="1"/>
  <pageMargins left="0.55118110236220497" right="0.55118110236220497" top="0.39370078740157499" bottom="0.39370078740157499" header="0.39370078740157499" footer="0.39370078740157499"/>
  <pageSetup paperSize="9" scale="75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5">
    <tabColor rgb="FF92D050"/>
  </sheetPr>
  <dimension ref="A1:P87"/>
  <sheetViews>
    <sheetView tabSelected="1" view="pageBreakPreview" topLeftCell="A52" zoomScale="90" zoomScaleNormal="90" zoomScaleSheetLayoutView="90" workbookViewId="0">
      <selection activeCell="O48" sqref="O48"/>
    </sheetView>
  </sheetViews>
  <sheetFormatPr defaultColWidth="10.42578125" defaultRowHeight="16.5"/>
  <cols>
    <col min="1" max="1" width="1.85546875" style="169" customWidth="1"/>
    <col min="2" max="2" width="12.5703125" style="169" customWidth="1"/>
    <col min="3" max="3" width="5.28515625" style="169" customWidth="1"/>
    <col min="4" max="4" width="9.28515625" style="170" customWidth="1"/>
    <col min="5" max="5" width="8.5703125" style="170" customWidth="1"/>
    <col min="6" max="6" width="7.85546875" style="170" customWidth="1"/>
    <col min="7" max="7" width="11.5703125" style="170" customWidth="1"/>
    <col min="8" max="8" width="1.140625" style="171" customWidth="1"/>
    <col min="9" max="9" width="8.5703125" style="171" customWidth="1"/>
    <col min="10" max="10" width="7.85546875" style="171" customWidth="1"/>
    <col min="11" max="11" width="11.5703125" style="171" customWidth="1"/>
    <col min="12" max="12" width="1.28515625" style="171" customWidth="1"/>
    <col min="13" max="13" width="8.5703125" style="171" customWidth="1"/>
    <col min="14" max="14" width="7.85546875" style="171" customWidth="1"/>
    <col min="15" max="15" width="11.5703125" style="171" customWidth="1"/>
    <col min="16" max="16" width="1.85546875" style="169" customWidth="1"/>
    <col min="17" max="16384" width="10.42578125" style="169"/>
  </cols>
  <sheetData>
    <row r="1" spans="1:16" ht="8.1" customHeight="1"/>
    <row r="2" spans="1:16" ht="8.1" customHeight="1"/>
    <row r="3" spans="1:16" s="172" customFormat="1">
      <c r="B3" s="173" t="s">
        <v>414</v>
      </c>
      <c r="C3" s="174" t="s">
        <v>1128</v>
      </c>
      <c r="D3" s="175"/>
      <c r="E3" s="175"/>
      <c r="F3" s="175"/>
      <c r="G3" s="175"/>
      <c r="H3" s="176"/>
      <c r="I3" s="176"/>
      <c r="J3" s="176"/>
      <c r="K3" s="176"/>
      <c r="L3" s="176"/>
      <c r="M3" s="176"/>
      <c r="N3" s="176"/>
      <c r="O3" s="176"/>
    </row>
    <row r="4" spans="1:16" s="178" customFormat="1" ht="16.5" customHeight="1">
      <c r="B4" s="179" t="s">
        <v>416</v>
      </c>
      <c r="C4" s="180" t="s">
        <v>1129</v>
      </c>
      <c r="D4" s="181"/>
      <c r="E4" s="181"/>
      <c r="F4" s="181"/>
      <c r="G4" s="181"/>
      <c r="H4" s="179"/>
      <c r="I4" s="179"/>
      <c r="J4" s="179"/>
      <c r="K4" s="179"/>
      <c r="L4" s="179"/>
      <c r="M4" s="179"/>
      <c r="N4" s="179"/>
      <c r="O4" s="179"/>
    </row>
    <row r="5" spans="1:16" s="182" customFormat="1" ht="9.9499999999999993" customHeight="1" thickBot="1">
      <c r="B5" s="183"/>
      <c r="C5" s="183"/>
      <c r="D5" s="184"/>
      <c r="E5" s="184"/>
      <c r="F5" s="184"/>
      <c r="G5" s="184"/>
      <c r="H5" s="185"/>
      <c r="I5" s="185"/>
      <c r="J5" s="185"/>
      <c r="K5" s="185"/>
      <c r="L5" s="185"/>
      <c r="M5" s="185"/>
      <c r="N5" s="185"/>
      <c r="O5" s="185"/>
    </row>
    <row r="6" spans="1:16" s="191" customFormat="1" ht="5.25" customHeight="1" thickTop="1">
      <c r="A6" s="186"/>
      <c r="B6" s="187"/>
      <c r="C6" s="188"/>
      <c r="D6" s="189"/>
      <c r="E6" s="189"/>
      <c r="F6" s="189"/>
      <c r="G6" s="189"/>
      <c r="H6" s="190"/>
      <c r="I6" s="190"/>
      <c r="J6" s="190"/>
      <c r="K6" s="190"/>
      <c r="L6" s="190"/>
      <c r="M6" s="190"/>
      <c r="N6" s="190"/>
      <c r="O6" s="190"/>
      <c r="P6" s="186"/>
    </row>
    <row r="7" spans="1:16" s="191" customFormat="1" ht="16.5" customHeight="1">
      <c r="A7" s="192"/>
      <c r="B7" s="192" t="s">
        <v>2</v>
      </c>
      <c r="C7" s="193"/>
      <c r="D7" s="194" t="s">
        <v>3</v>
      </c>
      <c r="E7" s="1887" t="s">
        <v>975</v>
      </c>
      <c r="F7" s="1887"/>
      <c r="G7" s="1887"/>
      <c r="H7" s="195"/>
      <c r="I7" s="1851" t="s">
        <v>5</v>
      </c>
      <c r="J7" s="1851"/>
      <c r="K7" s="1851"/>
      <c r="L7" s="1851"/>
      <c r="M7" s="1851"/>
      <c r="N7" s="1851"/>
      <c r="O7" s="1851"/>
      <c r="P7" s="192"/>
    </row>
    <row r="8" spans="1:16" s="191" customFormat="1" ht="17.100000000000001" customHeight="1">
      <c r="A8" s="197"/>
      <c r="B8" s="197" t="s">
        <v>7</v>
      </c>
      <c r="C8" s="198"/>
      <c r="D8" s="199" t="s">
        <v>8</v>
      </c>
      <c r="E8" s="1888" t="s">
        <v>976</v>
      </c>
      <c r="F8" s="1888"/>
      <c r="G8" s="1888"/>
      <c r="H8" s="200"/>
      <c r="I8" s="1852" t="s">
        <v>10</v>
      </c>
      <c r="J8" s="1852"/>
      <c r="K8" s="1852"/>
      <c r="L8" s="1852"/>
      <c r="M8" s="1852"/>
      <c r="N8" s="1852"/>
      <c r="O8" s="1852"/>
      <c r="P8" s="197"/>
    </row>
    <row r="9" spans="1:16" s="191" customFormat="1" ht="17.100000000000001" customHeight="1">
      <c r="A9" s="197"/>
      <c r="B9" s="197"/>
      <c r="C9" s="198"/>
      <c r="D9" s="199"/>
      <c r="E9" s="266" t="s">
        <v>65</v>
      </c>
      <c r="F9" s="266" t="s">
        <v>37</v>
      </c>
      <c r="G9" s="266" t="s">
        <v>38</v>
      </c>
      <c r="H9" s="200"/>
      <c r="I9" s="1856" t="s">
        <v>4</v>
      </c>
      <c r="J9" s="1856"/>
      <c r="K9" s="1856"/>
      <c r="L9" s="194"/>
      <c r="M9" s="1851" t="s">
        <v>12</v>
      </c>
      <c r="N9" s="1851"/>
      <c r="O9" s="1851"/>
      <c r="P9" s="197"/>
    </row>
    <row r="10" spans="1:16" s="191" customFormat="1" ht="17.100000000000001" customHeight="1">
      <c r="A10" s="197"/>
      <c r="B10" s="197"/>
      <c r="C10" s="198"/>
      <c r="D10" s="199"/>
      <c r="E10" s="200" t="s">
        <v>9</v>
      </c>
      <c r="F10" s="200" t="s">
        <v>39</v>
      </c>
      <c r="G10" s="200" t="s">
        <v>40</v>
      </c>
      <c r="H10" s="200"/>
      <c r="I10" s="1852" t="s">
        <v>9</v>
      </c>
      <c r="J10" s="1852"/>
      <c r="K10" s="1852"/>
      <c r="L10" s="199"/>
      <c r="M10" s="1852" t="s">
        <v>13</v>
      </c>
      <c r="N10" s="1852"/>
      <c r="O10" s="1852"/>
      <c r="P10" s="197"/>
    </row>
    <row r="11" spans="1:16" s="191" customFormat="1">
      <c r="A11" s="197"/>
      <c r="B11" s="197"/>
      <c r="C11" s="198"/>
      <c r="D11" s="199"/>
      <c r="H11" s="200"/>
      <c r="I11" s="201" t="s">
        <v>65</v>
      </c>
      <c r="J11" s="201" t="s">
        <v>37</v>
      </c>
      <c r="K11" s="201" t="s">
        <v>38</v>
      </c>
      <c r="L11" s="201"/>
      <c r="M11" s="201" t="s">
        <v>65</v>
      </c>
      <c r="N11" s="201" t="s">
        <v>37</v>
      </c>
      <c r="O11" s="201" t="s">
        <v>38</v>
      </c>
      <c r="P11" s="197"/>
    </row>
    <row r="12" spans="1:16" s="191" customFormat="1">
      <c r="A12" s="197"/>
      <c r="B12" s="197"/>
      <c r="C12" s="198"/>
      <c r="D12" s="199"/>
      <c r="H12" s="200"/>
      <c r="I12" s="200" t="s">
        <v>9</v>
      </c>
      <c r="J12" s="200" t="s">
        <v>39</v>
      </c>
      <c r="K12" s="200" t="s">
        <v>40</v>
      </c>
      <c r="L12" s="200"/>
      <c r="M12" s="200" t="s">
        <v>9</v>
      </c>
      <c r="N12" s="200" t="s">
        <v>39</v>
      </c>
      <c r="O12" s="200" t="s">
        <v>40</v>
      </c>
      <c r="P12" s="197"/>
    </row>
    <row r="13" spans="1:16" s="191" customFormat="1" ht="7.5" customHeight="1">
      <c r="A13" s="203"/>
      <c r="B13" s="203"/>
      <c r="C13" s="204"/>
      <c r="D13" s="205"/>
      <c r="E13" s="205"/>
      <c r="F13" s="205"/>
      <c r="G13" s="205"/>
      <c r="H13" s="206"/>
      <c r="I13" s="206"/>
      <c r="J13" s="206"/>
      <c r="K13" s="206"/>
      <c r="L13" s="206"/>
      <c r="M13" s="206"/>
      <c r="N13" s="206"/>
      <c r="O13" s="206"/>
      <c r="P13" s="203"/>
    </row>
    <row r="14" spans="1:16" ht="6.95" customHeight="1">
      <c r="A14" s="207"/>
      <c r="B14" s="208"/>
      <c r="C14" s="208"/>
      <c r="D14" s="209"/>
      <c r="E14" s="209"/>
      <c r="F14" s="209"/>
      <c r="G14" s="209"/>
      <c r="H14" s="210"/>
      <c r="I14" s="211"/>
      <c r="J14" s="211"/>
      <c r="K14" s="211"/>
      <c r="L14" s="211"/>
      <c r="M14" s="211"/>
      <c r="N14" s="211"/>
      <c r="O14" s="211"/>
      <c r="P14" s="207"/>
    </row>
    <row r="15" spans="1:16" s="207" customFormat="1" ht="12.95" customHeight="1">
      <c r="B15" s="212" t="s">
        <v>14</v>
      </c>
      <c r="C15" s="213"/>
      <c r="D15" s="214">
        <v>2020</v>
      </c>
      <c r="E15" s="215">
        <f t="shared" ref="E15:G17" si="0">SUM(E19,E23,E27,E31,E35,E39,E43,E47,E51,E55,E59,E63,E67,E71,E75,E79)</f>
        <v>32568</v>
      </c>
      <c r="F15" s="215">
        <f t="shared" si="0"/>
        <v>494</v>
      </c>
      <c r="G15" s="215">
        <f t="shared" si="0"/>
        <v>32074</v>
      </c>
      <c r="H15" s="218">
        <v>0</v>
      </c>
      <c r="I15" s="215">
        <f t="shared" ref="I15:K17" si="1">SUM(I19,I23,I27,I31,I35,I39,I43,I47,I51,I55,I59,I63,I67,I71,I75,I79)</f>
        <v>3297</v>
      </c>
      <c r="J15" s="215">
        <f t="shared" si="1"/>
        <v>659</v>
      </c>
      <c r="K15" s="215">
        <f t="shared" si="1"/>
        <v>2638</v>
      </c>
      <c r="L15" s="215"/>
      <c r="M15" s="215">
        <f t="shared" ref="M15:O17" si="2">SUM(M19,M23,M27,M31,M35,M39,M43,M47,M51,M55,M59,M63,M67,M71,M75,M79)</f>
        <v>1212</v>
      </c>
      <c r="N15" s="215">
        <f t="shared" si="2"/>
        <v>219</v>
      </c>
      <c r="O15" s="215">
        <f t="shared" si="2"/>
        <v>993</v>
      </c>
    </row>
    <row r="16" spans="1:16" s="207" customFormat="1" ht="12.95" customHeight="1">
      <c r="B16" s="212"/>
      <c r="C16" s="213"/>
      <c r="D16" s="214">
        <v>2021</v>
      </c>
      <c r="E16" s="215">
        <f t="shared" si="0"/>
        <v>32334</v>
      </c>
      <c r="F16" s="215">
        <f t="shared" si="0"/>
        <v>517</v>
      </c>
      <c r="G16" s="215">
        <f t="shared" si="0"/>
        <v>31817</v>
      </c>
      <c r="H16" s="217"/>
      <c r="I16" s="215">
        <f t="shared" si="1"/>
        <v>3402</v>
      </c>
      <c r="J16" s="215">
        <f t="shared" si="1"/>
        <v>669</v>
      </c>
      <c r="K16" s="215">
        <f t="shared" si="1"/>
        <v>2733</v>
      </c>
      <c r="L16" s="215"/>
      <c r="M16" s="215">
        <f t="shared" si="2"/>
        <v>1228</v>
      </c>
      <c r="N16" s="215">
        <f t="shared" si="2"/>
        <v>214</v>
      </c>
      <c r="O16" s="215">
        <f t="shared" si="2"/>
        <v>1014</v>
      </c>
    </row>
    <row r="17" spans="2:15" s="207" customFormat="1" ht="12.95" customHeight="1">
      <c r="B17" s="212"/>
      <c r="C17" s="213"/>
      <c r="D17" s="214">
        <v>2022</v>
      </c>
      <c r="E17" s="215">
        <f t="shared" si="0"/>
        <v>31622</v>
      </c>
      <c r="F17" s="215">
        <f t="shared" si="0"/>
        <v>534</v>
      </c>
      <c r="G17" s="215">
        <f t="shared" si="0"/>
        <v>31088</v>
      </c>
      <c r="H17" s="217"/>
      <c r="I17" s="215">
        <f t="shared" si="1"/>
        <v>3334</v>
      </c>
      <c r="J17" s="215">
        <f t="shared" si="1"/>
        <v>675</v>
      </c>
      <c r="K17" s="215">
        <f t="shared" si="1"/>
        <v>2659</v>
      </c>
      <c r="L17" s="215"/>
      <c r="M17" s="215">
        <f>SUM(M21,M25,M29,M33,M37,M41,M45,M49,M53,M57,M61,M65,M69,M73,M77,M81)</f>
        <v>1172</v>
      </c>
      <c r="N17" s="215">
        <f t="shared" si="2"/>
        <v>225</v>
      </c>
      <c r="O17" s="215">
        <f t="shared" si="2"/>
        <v>947</v>
      </c>
    </row>
    <row r="18" spans="2:15" s="207" customFormat="1" ht="6.95" customHeight="1">
      <c r="B18" s="212"/>
      <c r="C18" s="213"/>
      <c r="D18" s="219"/>
      <c r="E18" s="221"/>
      <c r="F18" s="221"/>
      <c r="G18" s="221"/>
      <c r="H18" s="56"/>
      <c r="I18" s="57"/>
      <c r="J18" s="57"/>
      <c r="K18" s="57"/>
      <c r="L18" s="57"/>
      <c r="M18" s="222"/>
      <c r="N18" s="222"/>
      <c r="O18" s="222"/>
    </row>
    <row r="19" spans="2:15" s="207" customFormat="1" ht="12.95" customHeight="1">
      <c r="B19" s="220" t="s">
        <v>15</v>
      </c>
      <c r="C19" s="220"/>
      <c r="D19" s="219">
        <v>2020</v>
      </c>
      <c r="E19" s="221">
        <f>SUM(F19:G19)</f>
        <v>5488</v>
      </c>
      <c r="F19" s="221">
        <v>118</v>
      </c>
      <c r="G19" s="221">
        <v>5370</v>
      </c>
      <c r="H19" s="56"/>
      <c r="I19" s="57">
        <f>SUM(J19:K19)</f>
        <v>399</v>
      </c>
      <c r="J19" s="57">
        <f>SUM(N19,'6.21 (2)'!F21)</f>
        <v>80</v>
      </c>
      <c r="K19" s="57">
        <f>SUM(O19,'6.21 (2)'!G21)</f>
        <v>319</v>
      </c>
      <c r="L19" s="57"/>
      <c r="M19" s="221">
        <f>SUM(N19:O19)</f>
        <v>114</v>
      </c>
      <c r="N19" s="57">
        <v>22</v>
      </c>
      <c r="O19" s="57">
        <v>92</v>
      </c>
    </row>
    <row r="20" spans="2:15" s="207" customFormat="1" ht="12.95" customHeight="1">
      <c r="B20" s="220"/>
      <c r="C20" s="220"/>
      <c r="D20" s="219">
        <v>2021</v>
      </c>
      <c r="E20" s="221">
        <f t="shared" ref="E20:E21" si="3">SUM(F20:G20)</f>
        <v>5431</v>
      </c>
      <c r="F20" s="221">
        <v>118</v>
      </c>
      <c r="G20" s="221">
        <v>5313</v>
      </c>
      <c r="H20" s="56"/>
      <c r="I20" s="57">
        <f t="shared" ref="I20:I21" si="4">SUM(J20:K20)</f>
        <v>429</v>
      </c>
      <c r="J20" s="57">
        <f>SUM(N20,'6.21 (2)'!F22)</f>
        <v>77</v>
      </c>
      <c r="K20" s="57">
        <f>SUM(O20,'6.21 (2)'!G22)</f>
        <v>352</v>
      </c>
      <c r="L20" s="57"/>
      <c r="M20" s="221">
        <f t="shared" ref="M20:M21" si="5">SUM(N20:O20)</f>
        <v>116</v>
      </c>
      <c r="N20" s="57">
        <v>19</v>
      </c>
      <c r="O20" s="57">
        <v>97</v>
      </c>
    </row>
    <row r="21" spans="2:15" s="207" customFormat="1" ht="12.95" customHeight="1">
      <c r="B21" s="220"/>
      <c r="C21" s="220"/>
      <c r="D21" s="219">
        <v>2022</v>
      </c>
      <c r="E21" s="221">
        <f t="shared" si="3"/>
        <v>5264</v>
      </c>
      <c r="F21" s="221">
        <v>122</v>
      </c>
      <c r="G21" s="221">
        <v>5142</v>
      </c>
      <c r="H21" s="130"/>
      <c r="I21" s="57">
        <f t="shared" si="4"/>
        <v>404</v>
      </c>
      <c r="J21" s="57">
        <f>SUM(N21,'6.21 (2)'!F23)</f>
        <v>74</v>
      </c>
      <c r="K21" s="57">
        <f>SUM(O21,'6.21 (2)'!G23)</f>
        <v>330</v>
      </c>
      <c r="L21" s="57"/>
      <c r="M21" s="221">
        <f t="shared" si="5"/>
        <v>88</v>
      </c>
      <c r="N21" s="58">
        <v>12</v>
      </c>
      <c r="O21" s="58">
        <v>76</v>
      </c>
    </row>
    <row r="22" spans="2:15" s="207" customFormat="1" ht="6.95" customHeight="1">
      <c r="B22" s="220"/>
      <c r="C22" s="220"/>
      <c r="D22" s="219"/>
      <c r="E22" s="221"/>
      <c r="F22" s="221"/>
      <c r="G22" s="221"/>
      <c r="H22" s="56"/>
      <c r="I22" s="57"/>
      <c r="J22" s="57"/>
      <c r="K22" s="57"/>
      <c r="L22" s="57"/>
      <c r="M22" s="221"/>
      <c r="N22" s="222"/>
      <c r="O22" s="222"/>
    </row>
    <row r="23" spans="2:15" s="207" customFormat="1" ht="12.95" customHeight="1">
      <c r="B23" s="220" t="s">
        <v>16</v>
      </c>
      <c r="C23" s="220"/>
      <c r="D23" s="219">
        <v>2020</v>
      </c>
      <c r="E23" s="221">
        <f>SUM(F23:G23)</f>
        <v>2026</v>
      </c>
      <c r="F23" s="221">
        <v>24</v>
      </c>
      <c r="G23" s="221">
        <v>2002</v>
      </c>
      <c r="H23" s="56"/>
      <c r="I23" s="57">
        <f>SUM(J23:K23)</f>
        <v>344</v>
      </c>
      <c r="J23" s="57">
        <f>SUM(N23,'6.21 (2)'!F25)</f>
        <v>84</v>
      </c>
      <c r="K23" s="57">
        <f>SUM(O23,'6.21 (2)'!G25)</f>
        <v>260</v>
      </c>
      <c r="L23" s="57"/>
      <c r="M23" s="221">
        <f>SUM(N23:O23)</f>
        <v>25</v>
      </c>
      <c r="N23" s="57">
        <v>3</v>
      </c>
      <c r="O23" s="57">
        <v>22</v>
      </c>
    </row>
    <row r="24" spans="2:15" s="207" customFormat="1" ht="12.95" customHeight="1">
      <c r="B24" s="220"/>
      <c r="C24" s="220"/>
      <c r="D24" s="219">
        <v>2021</v>
      </c>
      <c r="E24" s="221">
        <f t="shared" ref="E24:E25" si="6">SUM(F24:G24)</f>
        <v>2010</v>
      </c>
      <c r="F24" s="221">
        <v>23</v>
      </c>
      <c r="G24" s="221">
        <v>1987</v>
      </c>
      <c r="H24" s="56"/>
      <c r="I24" s="57">
        <f t="shared" ref="I24:I25" si="7">SUM(J24:K24)</f>
        <v>346</v>
      </c>
      <c r="J24" s="57">
        <f>SUM(N24,'6.21 (2)'!F26)</f>
        <v>78</v>
      </c>
      <c r="K24" s="57">
        <f>SUM(O24,'6.21 (2)'!G26)</f>
        <v>268</v>
      </c>
      <c r="L24" s="57"/>
      <c r="M24" s="221">
        <f t="shared" ref="M24:M25" si="8">SUM(N24:O24)</f>
        <v>26</v>
      </c>
      <c r="N24" s="57">
        <v>2</v>
      </c>
      <c r="O24" s="57">
        <v>24</v>
      </c>
    </row>
    <row r="25" spans="2:15" s="207" customFormat="1" ht="12.95" customHeight="1">
      <c r="B25" s="220"/>
      <c r="C25" s="220"/>
      <c r="D25" s="219">
        <v>2022</v>
      </c>
      <c r="E25" s="221">
        <f t="shared" si="6"/>
        <v>1949</v>
      </c>
      <c r="F25" s="221">
        <v>26</v>
      </c>
      <c r="G25" s="221">
        <v>1923</v>
      </c>
      <c r="H25" s="63"/>
      <c r="I25" s="57">
        <f t="shared" si="7"/>
        <v>338</v>
      </c>
      <c r="J25" s="57">
        <f>SUM(N25,'6.21 (2)'!F27)</f>
        <v>72</v>
      </c>
      <c r="K25" s="57">
        <f>SUM(O25,'6.21 (2)'!G27)</f>
        <v>266</v>
      </c>
      <c r="L25" s="57"/>
      <c r="M25" s="221">
        <f t="shared" si="8"/>
        <v>25</v>
      </c>
      <c r="N25" s="57">
        <v>2</v>
      </c>
      <c r="O25" s="57">
        <v>23</v>
      </c>
    </row>
    <row r="26" spans="2:15" s="207" customFormat="1" ht="6.95" customHeight="1">
      <c r="B26" s="220"/>
      <c r="C26" s="220"/>
      <c r="D26" s="219"/>
      <c r="E26" s="221"/>
      <c r="F26" s="221"/>
      <c r="G26" s="221"/>
      <c r="H26" s="56"/>
      <c r="I26" s="57"/>
      <c r="J26" s="57"/>
      <c r="K26" s="57"/>
      <c r="L26" s="57"/>
      <c r="M26" s="221"/>
      <c r="N26" s="225"/>
      <c r="O26" s="225"/>
    </row>
    <row r="27" spans="2:15" s="207" customFormat="1" ht="12.95" customHeight="1">
      <c r="B27" s="220" t="s">
        <v>17</v>
      </c>
      <c r="C27" s="220"/>
      <c r="D27" s="219">
        <v>2020</v>
      </c>
      <c r="E27" s="221">
        <f>SUM(F27:G27)</f>
        <v>915</v>
      </c>
      <c r="F27" s="221">
        <v>3</v>
      </c>
      <c r="G27" s="221">
        <v>912</v>
      </c>
      <c r="H27" s="56"/>
      <c r="I27" s="57">
        <f>SUM(J27:K27)</f>
        <v>173</v>
      </c>
      <c r="J27" s="57">
        <f>SUM(N27,'6.21 (2)'!F29)</f>
        <v>27</v>
      </c>
      <c r="K27" s="57">
        <f>SUM(O27,'6.21 (2)'!G29)</f>
        <v>146</v>
      </c>
      <c r="L27" s="57"/>
      <c r="M27" s="225" t="s">
        <v>31</v>
      </c>
      <c r="N27" s="225" t="s">
        <v>31</v>
      </c>
      <c r="O27" s="225" t="s">
        <v>31</v>
      </c>
    </row>
    <row r="28" spans="2:15" s="207" customFormat="1" ht="12.95" customHeight="1">
      <c r="B28" s="220"/>
      <c r="C28" s="220"/>
      <c r="D28" s="219">
        <v>2021</v>
      </c>
      <c r="E28" s="221">
        <f t="shared" ref="E28:E29" si="9">SUM(F28:G28)</f>
        <v>928</v>
      </c>
      <c r="F28" s="221">
        <v>5</v>
      </c>
      <c r="G28" s="221">
        <v>923</v>
      </c>
      <c r="H28" s="56"/>
      <c r="I28" s="57">
        <f t="shared" ref="I28:I29" si="10">SUM(J28:K28)</f>
        <v>191</v>
      </c>
      <c r="J28" s="57">
        <f>SUM(N28,'6.21 (2)'!F30)</f>
        <v>28</v>
      </c>
      <c r="K28" s="57">
        <f>SUM(O28,'6.21 (2)'!G30)</f>
        <v>163</v>
      </c>
      <c r="L28" s="57"/>
      <c r="M28" s="225" t="s">
        <v>31</v>
      </c>
      <c r="N28" s="225" t="s">
        <v>31</v>
      </c>
      <c r="O28" s="225" t="s">
        <v>31</v>
      </c>
    </row>
    <row r="29" spans="2:15" s="207" customFormat="1" ht="12.95" customHeight="1">
      <c r="B29" s="220"/>
      <c r="C29" s="220"/>
      <c r="D29" s="219">
        <v>2022</v>
      </c>
      <c r="E29" s="221">
        <f t="shared" si="9"/>
        <v>914</v>
      </c>
      <c r="F29" s="221">
        <v>5</v>
      </c>
      <c r="G29" s="221">
        <v>909</v>
      </c>
      <c r="H29" s="63"/>
      <c r="I29" s="57">
        <f t="shared" si="10"/>
        <v>190</v>
      </c>
      <c r="J29" s="57">
        <f>SUM(N29,'6.21 (2)'!F31)</f>
        <v>31</v>
      </c>
      <c r="K29" s="57">
        <f>SUM(O29,'6.21 (2)'!G31)</f>
        <v>159</v>
      </c>
      <c r="L29" s="57"/>
      <c r="M29" s="225" t="s">
        <v>31</v>
      </c>
      <c r="N29" s="225" t="s">
        <v>31</v>
      </c>
      <c r="O29" s="225" t="s">
        <v>31</v>
      </c>
    </row>
    <row r="30" spans="2:15" s="207" customFormat="1" ht="6.95" customHeight="1">
      <c r="B30" s="220"/>
      <c r="C30" s="220"/>
      <c r="D30" s="219"/>
      <c r="E30" s="221"/>
      <c r="F30" s="221"/>
      <c r="G30" s="221"/>
      <c r="H30" s="56"/>
      <c r="I30" s="225"/>
      <c r="J30" s="225"/>
      <c r="K30" s="225"/>
      <c r="L30" s="225"/>
      <c r="M30" s="221"/>
      <c r="N30" s="225"/>
      <c r="O30" s="225"/>
    </row>
    <row r="31" spans="2:15" s="207" customFormat="1" ht="12.95" customHeight="1">
      <c r="B31" s="220" t="s">
        <v>18</v>
      </c>
      <c r="C31" s="226"/>
      <c r="D31" s="219">
        <v>2020</v>
      </c>
      <c r="E31" s="221">
        <f>SUM(F31:G31)</f>
        <v>1555</v>
      </c>
      <c r="F31" s="221">
        <v>19</v>
      </c>
      <c r="G31" s="221">
        <v>1536</v>
      </c>
      <c r="H31" s="56"/>
      <c r="I31" s="225" t="s">
        <v>31</v>
      </c>
      <c r="J31" s="225" t="s">
        <v>31</v>
      </c>
      <c r="K31" s="225" t="s">
        <v>31</v>
      </c>
      <c r="L31" s="225"/>
      <c r="M31" s="225" t="s">
        <v>31</v>
      </c>
      <c r="N31" s="225" t="s">
        <v>31</v>
      </c>
      <c r="O31" s="225" t="s">
        <v>31</v>
      </c>
    </row>
    <row r="32" spans="2:15" s="207" customFormat="1" ht="12.95" customHeight="1">
      <c r="B32" s="220"/>
      <c r="C32" s="226"/>
      <c r="D32" s="219">
        <v>2021</v>
      </c>
      <c r="E32" s="221">
        <f t="shared" ref="E32:E33" si="11">SUM(F32:G32)</f>
        <v>1192</v>
      </c>
      <c r="F32" s="221">
        <v>22</v>
      </c>
      <c r="G32" s="221">
        <v>1170</v>
      </c>
      <c r="H32" s="56"/>
      <c r="I32" s="225" t="s">
        <v>31</v>
      </c>
      <c r="J32" s="225" t="s">
        <v>31</v>
      </c>
      <c r="K32" s="225" t="s">
        <v>31</v>
      </c>
      <c r="L32" s="225"/>
      <c r="M32" s="225" t="s">
        <v>31</v>
      </c>
      <c r="N32" s="225" t="s">
        <v>31</v>
      </c>
      <c r="O32" s="225" t="s">
        <v>31</v>
      </c>
    </row>
    <row r="33" spans="2:15" s="207" customFormat="1" ht="12.95" customHeight="1">
      <c r="B33" s="220"/>
      <c r="C33" s="226"/>
      <c r="D33" s="219">
        <v>2022</v>
      </c>
      <c r="E33" s="221">
        <f t="shared" si="11"/>
        <v>1096</v>
      </c>
      <c r="F33" s="221">
        <v>19</v>
      </c>
      <c r="G33" s="221">
        <v>1077</v>
      </c>
      <c r="H33" s="63"/>
      <c r="I33" s="225" t="s">
        <v>31</v>
      </c>
      <c r="J33" s="225" t="s">
        <v>31</v>
      </c>
      <c r="K33" s="225" t="s">
        <v>31</v>
      </c>
      <c r="L33" s="57"/>
      <c r="M33" s="225" t="s">
        <v>31</v>
      </c>
      <c r="N33" s="1691" t="s">
        <v>31</v>
      </c>
      <c r="O33" s="1691" t="s">
        <v>31</v>
      </c>
    </row>
    <row r="34" spans="2:15" s="207" customFormat="1" ht="6.95" customHeight="1">
      <c r="B34" s="220"/>
      <c r="C34" s="226"/>
      <c r="D34" s="219"/>
      <c r="E34" s="221"/>
      <c r="F34" s="221"/>
      <c r="G34" s="221"/>
      <c r="H34" s="56"/>
      <c r="I34" s="57"/>
      <c r="J34" s="57"/>
      <c r="K34" s="57"/>
      <c r="L34" s="57"/>
      <c r="M34" s="221"/>
      <c r="N34" s="222"/>
      <c r="O34" s="222"/>
    </row>
    <row r="35" spans="2:15" s="207" customFormat="1" ht="12.95" customHeight="1">
      <c r="B35" s="220" t="s">
        <v>19</v>
      </c>
      <c r="C35" s="208"/>
      <c r="D35" s="219">
        <v>2020</v>
      </c>
      <c r="E35" s="221">
        <f>SUM(F35:G35)</f>
        <v>1433</v>
      </c>
      <c r="F35" s="221">
        <v>20</v>
      </c>
      <c r="G35" s="221">
        <v>1413</v>
      </c>
      <c r="H35" s="56"/>
      <c r="I35" s="57">
        <f>SUM(J35:K35)</f>
        <v>136</v>
      </c>
      <c r="J35" s="57">
        <f>SUM(N35,'6.21 (2)'!F37)</f>
        <v>28</v>
      </c>
      <c r="K35" s="57">
        <f>SUM(O35,'6.21 (2)'!G37)</f>
        <v>108</v>
      </c>
      <c r="L35" s="57"/>
      <c r="M35" s="221">
        <f>SUM(N35:O35)</f>
        <v>27</v>
      </c>
      <c r="N35" s="57">
        <v>4</v>
      </c>
      <c r="O35" s="57">
        <v>23</v>
      </c>
    </row>
    <row r="36" spans="2:15" s="207" customFormat="1" ht="12.95" customHeight="1">
      <c r="B36" s="220"/>
      <c r="C36" s="208"/>
      <c r="D36" s="219">
        <v>2021</v>
      </c>
      <c r="E36" s="221">
        <f t="shared" ref="E36:E37" si="12">SUM(F36:G36)</f>
        <v>1419</v>
      </c>
      <c r="F36" s="221">
        <v>22</v>
      </c>
      <c r="G36" s="221">
        <v>1397</v>
      </c>
      <c r="H36" s="56"/>
      <c r="I36" s="57">
        <f t="shared" ref="I36:I37" si="13">SUM(J36:K36)</f>
        <v>146</v>
      </c>
      <c r="J36" s="57">
        <f>SUM(N36,'6.21 (2)'!F38)</f>
        <v>27</v>
      </c>
      <c r="K36" s="57">
        <f>SUM(O36,'6.21 (2)'!G38)</f>
        <v>119</v>
      </c>
      <c r="L36" s="57"/>
      <c r="M36" s="221">
        <f t="shared" ref="M36:M37" si="14">SUM(N36:O36)</f>
        <v>35</v>
      </c>
      <c r="N36" s="57">
        <v>4</v>
      </c>
      <c r="O36" s="57">
        <v>31</v>
      </c>
    </row>
    <row r="37" spans="2:15" s="207" customFormat="1" ht="12.95" customHeight="1">
      <c r="B37" s="220"/>
      <c r="C37" s="208"/>
      <c r="D37" s="219">
        <v>2022</v>
      </c>
      <c r="E37" s="221">
        <f t="shared" si="12"/>
        <v>1406</v>
      </c>
      <c r="F37" s="221">
        <v>23</v>
      </c>
      <c r="G37" s="221">
        <v>1383</v>
      </c>
      <c r="H37" s="63"/>
      <c r="I37" s="57">
        <f t="shared" si="13"/>
        <v>151</v>
      </c>
      <c r="J37" s="57">
        <f>SUM(N37,'6.21 (2)'!F39)</f>
        <v>31</v>
      </c>
      <c r="K37" s="57">
        <f>SUM(O37,'6.21 (2)'!G39)</f>
        <v>120</v>
      </c>
      <c r="L37" s="57"/>
      <c r="M37" s="221">
        <f t="shared" si="14"/>
        <v>38</v>
      </c>
      <c r="N37" s="57">
        <v>6</v>
      </c>
      <c r="O37" s="57">
        <v>32</v>
      </c>
    </row>
    <row r="38" spans="2:15" s="207" customFormat="1" ht="6.95" customHeight="1">
      <c r="B38" s="220"/>
      <c r="C38" s="208"/>
      <c r="D38" s="219"/>
      <c r="E38" s="221"/>
      <c r="F38" s="221"/>
      <c r="G38" s="221"/>
      <c r="H38" s="56"/>
      <c r="I38" s="57"/>
      <c r="J38" s="57"/>
      <c r="K38" s="57"/>
      <c r="L38" s="57"/>
      <c r="M38" s="221"/>
      <c r="N38" s="225"/>
      <c r="O38" s="225"/>
    </row>
    <row r="39" spans="2:15" s="207" customFormat="1" ht="12.95" customHeight="1">
      <c r="B39" s="220" t="s">
        <v>20</v>
      </c>
      <c r="C39" s="208"/>
      <c r="D39" s="219">
        <v>2020</v>
      </c>
      <c r="E39" s="221">
        <f>SUM(F39:G39)</f>
        <v>1003</v>
      </c>
      <c r="F39" s="221">
        <v>18</v>
      </c>
      <c r="G39" s="221">
        <v>985</v>
      </c>
      <c r="H39" s="56"/>
      <c r="I39" s="57">
        <f>SUM(J39:K39)</f>
        <v>224</v>
      </c>
      <c r="J39" s="57">
        <f>SUM(N39,'6.21 (2)'!F41)</f>
        <v>36</v>
      </c>
      <c r="K39" s="57">
        <f>SUM(O39,'6.21 (2)'!G41)</f>
        <v>188</v>
      </c>
      <c r="L39" s="57"/>
      <c r="M39" s="225" t="s">
        <v>31</v>
      </c>
      <c r="N39" s="225" t="s">
        <v>31</v>
      </c>
      <c r="O39" s="225" t="s">
        <v>31</v>
      </c>
    </row>
    <row r="40" spans="2:15" s="207" customFormat="1" ht="12.95" customHeight="1">
      <c r="B40" s="220"/>
      <c r="C40" s="208"/>
      <c r="D40" s="219">
        <v>2021</v>
      </c>
      <c r="E40" s="221">
        <f t="shared" ref="E40:E41" si="15">SUM(F40:G40)</f>
        <v>1004</v>
      </c>
      <c r="F40" s="221">
        <v>18</v>
      </c>
      <c r="G40" s="221">
        <v>986</v>
      </c>
      <c r="H40" s="56"/>
      <c r="I40" s="57">
        <f t="shared" ref="I40:I41" si="16">SUM(J40:K40)</f>
        <v>234</v>
      </c>
      <c r="J40" s="57">
        <f>SUM(N40,'6.21 (2)'!F42)</f>
        <v>44</v>
      </c>
      <c r="K40" s="57">
        <f>SUM(O40,'6.21 (2)'!G42)</f>
        <v>190</v>
      </c>
      <c r="L40" s="57"/>
      <c r="M40" s="225" t="s">
        <v>31</v>
      </c>
      <c r="N40" s="225" t="s">
        <v>31</v>
      </c>
      <c r="O40" s="225" t="s">
        <v>31</v>
      </c>
    </row>
    <row r="41" spans="2:15" s="207" customFormat="1" ht="12.95" customHeight="1">
      <c r="B41" s="220"/>
      <c r="C41" s="208"/>
      <c r="D41" s="219">
        <v>2022</v>
      </c>
      <c r="E41" s="221">
        <f t="shared" si="15"/>
        <v>991</v>
      </c>
      <c r="F41" s="221">
        <v>17</v>
      </c>
      <c r="G41" s="221">
        <v>974</v>
      </c>
      <c r="H41" s="54"/>
      <c r="I41" s="57">
        <f t="shared" si="16"/>
        <v>234</v>
      </c>
      <c r="J41" s="57">
        <f>SUM(N41,'6.21 (2)'!F43)</f>
        <v>41</v>
      </c>
      <c r="K41" s="57">
        <f>SUM(O41,'6.21 (2)'!G43)</f>
        <v>193</v>
      </c>
      <c r="L41" s="57"/>
      <c r="M41" s="225" t="s">
        <v>31</v>
      </c>
      <c r="N41" s="267" t="s">
        <v>31</v>
      </c>
      <c r="O41" s="267" t="s">
        <v>31</v>
      </c>
    </row>
    <row r="42" spans="2:15" s="207" customFormat="1" ht="6.95" customHeight="1">
      <c r="B42" s="220"/>
      <c r="C42" s="208"/>
      <c r="D42" s="219"/>
      <c r="E42" s="221"/>
      <c r="F42" s="221"/>
      <c r="G42" s="221"/>
      <c r="H42" s="228"/>
      <c r="I42" s="57"/>
      <c r="J42" s="57"/>
      <c r="K42" s="57"/>
      <c r="L42" s="57"/>
      <c r="M42" s="221"/>
      <c r="N42" s="222"/>
      <c r="O42" s="222"/>
    </row>
    <row r="43" spans="2:15" s="207" customFormat="1" ht="12.95" customHeight="1">
      <c r="B43" s="220" t="s">
        <v>21</v>
      </c>
      <c r="C43" s="208"/>
      <c r="D43" s="219">
        <v>2020</v>
      </c>
      <c r="E43" s="221">
        <f>SUM(F43:G43)</f>
        <v>2054</v>
      </c>
      <c r="F43" s="221">
        <v>27</v>
      </c>
      <c r="G43" s="221">
        <v>2027</v>
      </c>
      <c r="H43" s="228"/>
      <c r="I43" s="57">
        <f>SUM(J43:K43)</f>
        <v>104</v>
      </c>
      <c r="J43" s="57">
        <f>SUM(N43,'6.21 (2)'!F45)</f>
        <v>28</v>
      </c>
      <c r="K43" s="57">
        <f>SUM(O43,'6.21 (2)'!G45)</f>
        <v>76</v>
      </c>
      <c r="L43" s="57"/>
      <c r="M43" s="221">
        <f>SUM(N43:O43)</f>
        <v>19</v>
      </c>
      <c r="N43" s="222">
        <v>4</v>
      </c>
      <c r="O43" s="222">
        <v>15</v>
      </c>
    </row>
    <row r="44" spans="2:15" s="207" customFormat="1" ht="12.95" customHeight="1">
      <c r="B44" s="220"/>
      <c r="C44" s="208"/>
      <c r="D44" s="219">
        <v>2021</v>
      </c>
      <c r="E44" s="221">
        <f t="shared" ref="E44:E45" si="17">SUM(F44:G44)</f>
        <v>2030</v>
      </c>
      <c r="F44" s="221">
        <v>27</v>
      </c>
      <c r="G44" s="221">
        <v>2003</v>
      </c>
      <c r="H44" s="56"/>
      <c r="I44" s="57">
        <f t="shared" ref="I44:I45" si="18">SUM(J44:K44)</f>
        <v>103</v>
      </c>
      <c r="J44" s="57">
        <f>SUM(N44,'6.21 (2)'!F46)</f>
        <v>26</v>
      </c>
      <c r="K44" s="57">
        <f>SUM(O44,'6.21 (2)'!G46)</f>
        <v>77</v>
      </c>
      <c r="L44" s="57"/>
      <c r="M44" s="221">
        <f t="shared" ref="M44:M45" si="19">SUM(N44:O44)</f>
        <v>20</v>
      </c>
      <c r="N44" s="57">
        <v>4</v>
      </c>
      <c r="O44" s="57">
        <v>16</v>
      </c>
    </row>
    <row r="45" spans="2:15" s="207" customFormat="1" ht="12.95" customHeight="1">
      <c r="B45" s="220"/>
      <c r="C45" s="208"/>
      <c r="D45" s="219">
        <v>2022</v>
      </c>
      <c r="E45" s="221">
        <f t="shared" si="17"/>
        <v>1994</v>
      </c>
      <c r="F45" s="221">
        <v>37</v>
      </c>
      <c r="G45" s="221">
        <v>1957</v>
      </c>
      <c r="H45" s="63"/>
      <c r="I45" s="57">
        <f t="shared" si="18"/>
        <v>105</v>
      </c>
      <c r="J45" s="57">
        <f>SUM(N45,'6.21 (2)'!F47)</f>
        <v>26</v>
      </c>
      <c r="K45" s="57">
        <f>SUM(O45,'6.21 (2)'!G47)</f>
        <v>79</v>
      </c>
      <c r="L45" s="57"/>
      <c r="M45" s="221">
        <f t="shared" si="19"/>
        <v>22</v>
      </c>
      <c r="N45" s="222">
        <v>5</v>
      </c>
      <c r="O45" s="222">
        <v>17</v>
      </c>
    </row>
    <row r="46" spans="2:15" s="207" customFormat="1" ht="6.95" customHeight="1">
      <c r="B46" s="220"/>
      <c r="C46" s="208"/>
      <c r="D46" s="219"/>
      <c r="E46" s="221"/>
      <c r="F46" s="221"/>
      <c r="G46" s="221"/>
      <c r="H46" s="56"/>
      <c r="I46" s="57"/>
      <c r="J46" s="57"/>
      <c r="K46" s="57"/>
      <c r="L46" s="57"/>
      <c r="M46" s="221"/>
      <c r="N46" s="222"/>
      <c r="O46" s="222"/>
    </row>
    <row r="47" spans="2:15" s="207" customFormat="1" ht="12.95" customHeight="1">
      <c r="B47" s="220" t="s">
        <v>22</v>
      </c>
      <c r="C47" s="208"/>
      <c r="D47" s="219">
        <v>2020</v>
      </c>
      <c r="E47" s="221">
        <f>SUM(F47:G47)</f>
        <v>2031</v>
      </c>
      <c r="F47" s="221">
        <v>17</v>
      </c>
      <c r="G47" s="221">
        <v>2014</v>
      </c>
      <c r="H47" s="56"/>
      <c r="I47" s="57">
        <f>SUM(J47:K47)</f>
        <v>27</v>
      </c>
      <c r="J47" s="57">
        <f>SUM(N47,'6.21 (2)'!F49)</f>
        <v>1</v>
      </c>
      <c r="K47" s="57">
        <f>SUM(O47,'6.21 (2)'!G49)</f>
        <v>26</v>
      </c>
      <c r="L47" s="57"/>
      <c r="M47" s="221">
        <f>SUM(N47:O47)</f>
        <v>15</v>
      </c>
      <c r="N47" s="57">
        <v>1</v>
      </c>
      <c r="O47" s="57">
        <v>14</v>
      </c>
    </row>
    <row r="48" spans="2:15" s="207" customFormat="1" ht="12.95" customHeight="1">
      <c r="B48" s="220"/>
      <c r="C48" s="208"/>
      <c r="D48" s="219">
        <v>2021</v>
      </c>
      <c r="E48" s="221">
        <f t="shared" ref="E48:E49" si="20">SUM(F48:G48)</f>
        <v>2044</v>
      </c>
      <c r="F48" s="221">
        <v>19</v>
      </c>
      <c r="G48" s="221">
        <v>2025</v>
      </c>
      <c r="H48" s="56"/>
      <c r="I48" s="57">
        <f t="shared" ref="I48:I49" si="21">SUM(J48:K48)</f>
        <v>34</v>
      </c>
      <c r="J48" s="57">
        <f>SUM(N48,'6.21 (2)'!F50)</f>
        <v>5</v>
      </c>
      <c r="K48" s="57">
        <f>SUM(O48,'6.21 (2)'!G50)</f>
        <v>29</v>
      </c>
      <c r="L48" s="57"/>
      <c r="M48" s="221">
        <f t="shared" ref="M48:M49" si="22">SUM(N48:O48)</f>
        <v>15</v>
      </c>
      <c r="N48" s="57">
        <v>1</v>
      </c>
      <c r="O48" s="57">
        <v>14</v>
      </c>
    </row>
    <row r="49" spans="2:15" s="207" customFormat="1" ht="12.95" customHeight="1">
      <c r="B49" s="220"/>
      <c r="C49" s="208"/>
      <c r="D49" s="219">
        <v>2022</v>
      </c>
      <c r="E49" s="221">
        <f t="shared" si="20"/>
        <v>2018</v>
      </c>
      <c r="F49" s="221">
        <v>16</v>
      </c>
      <c r="G49" s="221">
        <v>2002</v>
      </c>
      <c r="H49" s="63"/>
      <c r="I49" s="57">
        <f t="shared" si="21"/>
        <v>33</v>
      </c>
      <c r="J49" s="57">
        <f>SUM(N49,'6.21 (2)'!F51)</f>
        <v>7</v>
      </c>
      <c r="K49" s="57">
        <f>SUM(O49,'6.21 (2)'!G51)</f>
        <v>26</v>
      </c>
      <c r="L49" s="57"/>
      <c r="M49" s="221">
        <f t="shared" si="22"/>
        <v>18</v>
      </c>
      <c r="N49" s="57">
        <v>3</v>
      </c>
      <c r="O49" s="57">
        <v>15</v>
      </c>
    </row>
    <row r="50" spans="2:15" s="207" customFormat="1" ht="6.95" customHeight="1">
      <c r="B50" s="220"/>
      <c r="C50" s="208"/>
      <c r="D50" s="219"/>
      <c r="E50" s="221"/>
      <c r="F50" s="221"/>
      <c r="G50" s="221"/>
      <c r="H50" s="56"/>
      <c r="I50" s="225"/>
      <c r="J50" s="225"/>
      <c r="K50" s="225"/>
      <c r="L50" s="225"/>
      <c r="M50" s="221"/>
      <c r="N50" s="225"/>
      <c r="O50" s="225"/>
    </row>
    <row r="51" spans="2:15" s="207" customFormat="1" ht="12.95" customHeight="1">
      <c r="B51" s="220" t="s">
        <v>23</v>
      </c>
      <c r="C51" s="226"/>
      <c r="D51" s="219">
        <v>2020</v>
      </c>
      <c r="E51" s="221">
        <f>SUM(F51:G51)</f>
        <v>191</v>
      </c>
      <c r="F51" s="221">
        <v>2</v>
      </c>
      <c r="G51" s="221">
        <v>189</v>
      </c>
      <c r="H51" s="56"/>
      <c r="I51" s="225" t="s">
        <v>31</v>
      </c>
      <c r="J51" s="225" t="s">
        <v>31</v>
      </c>
      <c r="K51" s="225" t="s">
        <v>31</v>
      </c>
      <c r="L51" s="225"/>
      <c r="M51" s="225" t="s">
        <v>31</v>
      </c>
      <c r="N51" s="225" t="s">
        <v>31</v>
      </c>
      <c r="O51" s="225" t="s">
        <v>31</v>
      </c>
    </row>
    <row r="52" spans="2:15" s="207" customFormat="1" ht="12.95" customHeight="1">
      <c r="B52" s="220"/>
      <c r="C52" s="226"/>
      <c r="D52" s="219">
        <v>2021</v>
      </c>
      <c r="E52" s="221">
        <f t="shared" ref="E52:E53" si="23">SUM(F52:G52)</f>
        <v>185</v>
      </c>
      <c r="F52" s="221">
        <v>2</v>
      </c>
      <c r="G52" s="221">
        <v>183</v>
      </c>
      <c r="H52" s="56"/>
      <c r="I52" s="225" t="s">
        <v>31</v>
      </c>
      <c r="J52" s="225" t="s">
        <v>31</v>
      </c>
      <c r="K52" s="225" t="s">
        <v>31</v>
      </c>
      <c r="L52" s="225"/>
      <c r="M52" s="225" t="s">
        <v>31</v>
      </c>
      <c r="N52" s="225" t="s">
        <v>31</v>
      </c>
      <c r="O52" s="225" t="s">
        <v>31</v>
      </c>
    </row>
    <row r="53" spans="2:15" s="207" customFormat="1" ht="12.95" customHeight="1">
      <c r="B53" s="220"/>
      <c r="C53" s="226"/>
      <c r="D53" s="219">
        <v>2022</v>
      </c>
      <c r="E53" s="221">
        <f t="shared" si="23"/>
        <v>173</v>
      </c>
      <c r="F53" s="221">
        <v>2</v>
      </c>
      <c r="G53" s="221">
        <v>171</v>
      </c>
      <c r="H53" s="63"/>
      <c r="I53" s="225" t="s">
        <v>31</v>
      </c>
      <c r="J53" s="225" t="s">
        <v>31</v>
      </c>
      <c r="K53" s="225" t="s">
        <v>31</v>
      </c>
      <c r="L53" s="57"/>
      <c r="M53" s="225" t="s">
        <v>31</v>
      </c>
      <c r="N53" s="267" t="s">
        <v>31</v>
      </c>
      <c r="O53" s="267" t="s">
        <v>31</v>
      </c>
    </row>
    <row r="54" spans="2:15" s="207" customFormat="1" ht="6.95" customHeight="1">
      <c r="B54" s="220"/>
      <c r="C54" s="226"/>
      <c r="D54" s="219"/>
      <c r="E54" s="221"/>
      <c r="F54" s="221"/>
      <c r="G54" s="221"/>
      <c r="H54" s="56"/>
      <c r="I54" s="57"/>
      <c r="J54" s="57"/>
      <c r="K54" s="57"/>
      <c r="L54" s="57"/>
      <c r="M54" s="221"/>
      <c r="N54" s="222"/>
      <c r="O54" s="222"/>
    </row>
    <row r="55" spans="2:15" s="207" customFormat="1" ht="12.95" customHeight="1">
      <c r="B55" s="220" t="s">
        <v>24</v>
      </c>
      <c r="C55" s="208"/>
      <c r="D55" s="219">
        <v>2020</v>
      </c>
      <c r="E55" s="221">
        <f>SUM(F55:G55)</f>
        <v>9367</v>
      </c>
      <c r="F55" s="221">
        <v>147</v>
      </c>
      <c r="G55" s="221">
        <v>9220</v>
      </c>
      <c r="H55" s="56"/>
      <c r="I55" s="57">
        <f>SUM(J55:K55)</f>
        <v>1226</v>
      </c>
      <c r="J55" s="57">
        <f>SUM(N55,'6.21 (2)'!F57)</f>
        <v>226</v>
      </c>
      <c r="K55" s="57">
        <f>SUM(O55,'6.21 (2)'!G57)</f>
        <v>1000</v>
      </c>
      <c r="L55" s="57"/>
      <c r="M55" s="221">
        <f>SUM(N55:O55)</f>
        <v>559</v>
      </c>
      <c r="N55" s="57">
        <v>92</v>
      </c>
      <c r="O55" s="57">
        <v>467</v>
      </c>
    </row>
    <row r="56" spans="2:15" s="207" customFormat="1" ht="12.95" customHeight="1">
      <c r="B56" s="220"/>
      <c r="C56" s="208"/>
      <c r="D56" s="219">
        <v>2021</v>
      </c>
      <c r="E56" s="221">
        <f t="shared" ref="E56:E57" si="24">SUM(F56:G56)</f>
        <v>9622</v>
      </c>
      <c r="F56" s="221">
        <v>153</v>
      </c>
      <c r="G56" s="221">
        <v>9469</v>
      </c>
      <c r="H56" s="56"/>
      <c r="I56" s="57">
        <f t="shared" ref="I56:I57" si="25">SUM(J56:K56)</f>
        <v>1225</v>
      </c>
      <c r="J56" s="57">
        <f>SUM(N56,'6.21 (2)'!F58)</f>
        <v>227</v>
      </c>
      <c r="K56" s="57">
        <f>SUM(O56,'6.21 (2)'!G58)</f>
        <v>998</v>
      </c>
      <c r="L56" s="57"/>
      <c r="M56" s="221">
        <f t="shared" ref="M56:M57" si="26">SUM(N56:O56)</f>
        <v>542</v>
      </c>
      <c r="N56" s="57">
        <v>90</v>
      </c>
      <c r="O56" s="57">
        <v>452</v>
      </c>
    </row>
    <row r="57" spans="2:15" s="207" customFormat="1" ht="12.95" customHeight="1">
      <c r="B57" s="220"/>
      <c r="C57" s="208"/>
      <c r="D57" s="219">
        <v>2022</v>
      </c>
      <c r="E57" s="221">
        <f t="shared" si="24"/>
        <v>9424</v>
      </c>
      <c r="F57" s="221">
        <v>155</v>
      </c>
      <c r="G57" s="221">
        <v>9269</v>
      </c>
      <c r="H57" s="63"/>
      <c r="I57" s="57">
        <f t="shared" si="25"/>
        <v>1187</v>
      </c>
      <c r="J57" s="57">
        <f>SUM(N57,'6.21 (2)'!F59)</f>
        <v>222</v>
      </c>
      <c r="K57" s="57">
        <f>SUM(O57,'6.21 (2)'!G59)</f>
        <v>965</v>
      </c>
      <c r="L57" s="57"/>
      <c r="M57" s="221">
        <f t="shared" si="26"/>
        <v>518</v>
      </c>
      <c r="N57" s="222">
        <v>91</v>
      </c>
      <c r="O57" s="222">
        <v>427</v>
      </c>
    </row>
    <row r="58" spans="2:15" s="207" customFormat="1" ht="6.95" customHeight="1">
      <c r="B58" s="220"/>
      <c r="C58" s="208"/>
      <c r="D58" s="219"/>
      <c r="E58" s="221"/>
      <c r="F58" s="221"/>
      <c r="G58" s="221"/>
      <c r="H58" s="56"/>
      <c r="I58" s="57"/>
      <c r="J58" s="57"/>
      <c r="K58" s="57"/>
      <c r="L58" s="57"/>
      <c r="M58" s="221"/>
      <c r="N58" s="222"/>
      <c r="O58" s="222"/>
    </row>
    <row r="59" spans="2:15" s="207" customFormat="1" ht="12.95" customHeight="1">
      <c r="B59" s="220" t="s">
        <v>25</v>
      </c>
      <c r="C59" s="208"/>
      <c r="D59" s="219">
        <v>2020</v>
      </c>
      <c r="E59" s="221">
        <f>SUM(F59:G59)</f>
        <v>584</v>
      </c>
      <c r="F59" s="221">
        <v>4</v>
      </c>
      <c r="G59" s="221">
        <v>580</v>
      </c>
      <c r="H59" s="56"/>
      <c r="I59" s="57">
        <f>SUM(J59:K59)</f>
        <v>130</v>
      </c>
      <c r="J59" s="57">
        <f>SUM(N59,'6.21 (2)'!F61)</f>
        <v>19</v>
      </c>
      <c r="K59" s="57">
        <f>SUM(O59,'6.21 (2)'!G61)</f>
        <v>111</v>
      </c>
      <c r="L59" s="57"/>
      <c r="M59" s="221">
        <f>SUM(N59:O59)</f>
        <v>20</v>
      </c>
      <c r="N59" s="57">
        <v>4</v>
      </c>
      <c r="O59" s="57">
        <v>16</v>
      </c>
    </row>
    <row r="60" spans="2:15" s="207" customFormat="1" ht="12.95" customHeight="1">
      <c r="B60" s="220"/>
      <c r="C60" s="208"/>
      <c r="D60" s="219">
        <v>2021</v>
      </c>
      <c r="E60" s="221">
        <f t="shared" ref="E60:E61" si="27">SUM(F60:G60)</f>
        <v>619</v>
      </c>
      <c r="F60" s="221">
        <v>6</v>
      </c>
      <c r="G60" s="221">
        <v>613</v>
      </c>
      <c r="H60" s="56"/>
      <c r="I60" s="57">
        <f t="shared" ref="I60:I61" si="28">SUM(J60:K60)</f>
        <v>135</v>
      </c>
      <c r="J60" s="57">
        <f>SUM(N60,'6.21 (2)'!F62)</f>
        <v>21</v>
      </c>
      <c r="K60" s="57">
        <f>SUM(O60,'6.21 (2)'!G62)</f>
        <v>114</v>
      </c>
      <c r="L60" s="57"/>
      <c r="M60" s="221">
        <f t="shared" ref="M60:M61" si="29">SUM(N60:O60)</f>
        <v>20</v>
      </c>
      <c r="N60" s="57">
        <v>4</v>
      </c>
      <c r="O60" s="57">
        <v>16</v>
      </c>
    </row>
    <row r="61" spans="2:15" s="207" customFormat="1" ht="12.95" customHeight="1">
      <c r="B61" s="220"/>
      <c r="C61" s="208"/>
      <c r="D61" s="219">
        <v>2022</v>
      </c>
      <c r="E61" s="221">
        <f t="shared" si="27"/>
        <v>647</v>
      </c>
      <c r="F61" s="221">
        <v>6</v>
      </c>
      <c r="G61" s="221">
        <v>641</v>
      </c>
      <c r="H61" s="63"/>
      <c r="I61" s="57">
        <f t="shared" si="28"/>
        <v>127</v>
      </c>
      <c r="J61" s="57">
        <f>SUM(N61,'6.21 (2)'!F63)</f>
        <v>23</v>
      </c>
      <c r="K61" s="57">
        <f>SUM(O61,'6.21 (2)'!G63)</f>
        <v>104</v>
      </c>
      <c r="L61" s="57"/>
      <c r="M61" s="221">
        <f t="shared" si="29"/>
        <v>15</v>
      </c>
      <c r="N61" s="58">
        <v>7</v>
      </c>
      <c r="O61" s="58">
        <v>8</v>
      </c>
    </row>
    <row r="62" spans="2:15" s="207" customFormat="1" ht="6.95" customHeight="1">
      <c r="B62" s="220"/>
      <c r="C62" s="208"/>
      <c r="D62" s="219"/>
      <c r="E62" s="221"/>
      <c r="F62" s="221"/>
      <c r="G62" s="221"/>
      <c r="H62" s="56"/>
      <c r="I62" s="57"/>
      <c r="J62" s="57"/>
      <c r="K62" s="57"/>
      <c r="L62" s="57"/>
      <c r="M62" s="221"/>
      <c r="N62" s="222"/>
      <c r="O62" s="222"/>
    </row>
    <row r="63" spans="2:15" s="207" customFormat="1" ht="12.95" customHeight="1">
      <c r="B63" s="220" t="s">
        <v>26</v>
      </c>
      <c r="C63" s="208"/>
      <c r="D63" s="219">
        <v>2020</v>
      </c>
      <c r="E63" s="221">
        <f>SUM(F63:G63)</f>
        <v>1666</v>
      </c>
      <c r="F63" s="221">
        <v>27</v>
      </c>
      <c r="G63" s="221">
        <v>1639</v>
      </c>
      <c r="H63" s="56"/>
      <c r="I63" s="57">
        <f>SUM(J63:K63)</f>
        <v>216</v>
      </c>
      <c r="J63" s="57">
        <f>SUM(N63,'6.21 (2)'!F65)</f>
        <v>64</v>
      </c>
      <c r="K63" s="57">
        <f>SUM(O63,'6.21 (2)'!G65)</f>
        <v>152</v>
      </c>
      <c r="L63" s="57"/>
      <c r="M63" s="221">
        <f>SUM(N63:O63)</f>
        <v>190</v>
      </c>
      <c r="N63" s="57">
        <v>55</v>
      </c>
      <c r="O63" s="57">
        <v>135</v>
      </c>
    </row>
    <row r="64" spans="2:15" s="207" customFormat="1" ht="12.95" customHeight="1">
      <c r="B64" s="220"/>
      <c r="C64" s="208"/>
      <c r="D64" s="219">
        <v>2021</v>
      </c>
      <c r="E64" s="221">
        <f t="shared" ref="E64:E65" si="30">SUM(F64:G64)</f>
        <v>1669</v>
      </c>
      <c r="F64" s="221">
        <v>24</v>
      </c>
      <c r="G64" s="221">
        <v>1645</v>
      </c>
      <c r="H64" s="56"/>
      <c r="I64" s="57">
        <f t="shared" ref="I64:I65" si="31">SUM(J64:K64)</f>
        <v>215</v>
      </c>
      <c r="J64" s="57">
        <f>SUM(N64,'6.21 (2)'!F66)</f>
        <v>65</v>
      </c>
      <c r="K64" s="57">
        <f>SUM(O64,'6.21 (2)'!G66)</f>
        <v>150</v>
      </c>
      <c r="L64" s="57"/>
      <c r="M64" s="221">
        <f t="shared" ref="M64:M65" si="32">SUM(N64:O64)</f>
        <v>189</v>
      </c>
      <c r="N64" s="57">
        <v>55</v>
      </c>
      <c r="O64" s="57">
        <v>134</v>
      </c>
    </row>
    <row r="65" spans="2:15" s="207" customFormat="1" ht="12.95" customHeight="1">
      <c r="B65" s="220"/>
      <c r="C65" s="208"/>
      <c r="D65" s="219">
        <v>2022</v>
      </c>
      <c r="E65" s="221">
        <f t="shared" si="30"/>
        <v>1642</v>
      </c>
      <c r="F65" s="221">
        <v>28</v>
      </c>
      <c r="G65" s="221">
        <v>1614</v>
      </c>
      <c r="H65" s="63"/>
      <c r="I65" s="57">
        <f t="shared" si="31"/>
        <v>222</v>
      </c>
      <c r="J65" s="57">
        <f>SUM(N65,'6.21 (2)'!F67)</f>
        <v>70</v>
      </c>
      <c r="K65" s="57">
        <f>SUM(O65,'6.21 (2)'!G67)</f>
        <v>152</v>
      </c>
      <c r="L65" s="57"/>
      <c r="M65" s="221">
        <f t="shared" si="32"/>
        <v>197</v>
      </c>
      <c r="N65" s="222">
        <v>61</v>
      </c>
      <c r="O65" s="222">
        <v>136</v>
      </c>
    </row>
    <row r="66" spans="2:15" s="207" customFormat="1" ht="6.95" customHeight="1">
      <c r="B66" s="220"/>
      <c r="C66" s="208"/>
      <c r="D66" s="219"/>
      <c r="E66" s="221"/>
      <c r="F66" s="221"/>
      <c r="G66" s="221"/>
      <c r="H66" s="56"/>
      <c r="I66" s="57"/>
      <c r="J66" s="57"/>
      <c r="K66" s="57"/>
      <c r="L66" s="57"/>
      <c r="M66" s="221"/>
      <c r="N66" s="222"/>
      <c r="O66" s="222"/>
    </row>
    <row r="67" spans="2:15" s="207" customFormat="1" ht="12.95" customHeight="1">
      <c r="B67" s="220" t="s">
        <v>27</v>
      </c>
      <c r="C67" s="208"/>
      <c r="D67" s="219">
        <v>2020</v>
      </c>
      <c r="E67" s="221">
        <f>SUM(F67:G67)</f>
        <v>2120</v>
      </c>
      <c r="F67" s="221">
        <v>14</v>
      </c>
      <c r="G67" s="221">
        <v>2106</v>
      </c>
      <c r="H67" s="56"/>
      <c r="I67" s="57">
        <f>SUM(J67:K67)</f>
        <v>221</v>
      </c>
      <c r="J67" s="57">
        <f>SUM(N67,'6.21 (2)'!F69)</f>
        <v>47</v>
      </c>
      <c r="K67" s="57">
        <f>SUM(O67,'6.21 (2)'!G69)</f>
        <v>174</v>
      </c>
      <c r="L67" s="57"/>
      <c r="M67" s="221">
        <f>SUM(N67:O67)</f>
        <v>170</v>
      </c>
      <c r="N67" s="57">
        <v>24</v>
      </c>
      <c r="O67" s="57">
        <v>146</v>
      </c>
    </row>
    <row r="68" spans="2:15" s="207" customFormat="1" ht="12.95" customHeight="1">
      <c r="B68" s="220"/>
      <c r="C68" s="208"/>
      <c r="D68" s="219">
        <v>2021</v>
      </c>
      <c r="E68" s="221">
        <f t="shared" ref="E68:E69" si="33">SUM(F68:G68)</f>
        <v>2083</v>
      </c>
      <c r="F68" s="221">
        <v>20</v>
      </c>
      <c r="G68" s="221">
        <v>2063</v>
      </c>
      <c r="H68" s="56"/>
      <c r="I68" s="57">
        <f t="shared" ref="I68:I69" si="34">SUM(J68:K68)</f>
        <v>244</v>
      </c>
      <c r="J68" s="57">
        <f>SUM(N68,'6.21 (2)'!F70)</f>
        <v>51</v>
      </c>
      <c r="K68" s="57">
        <f>SUM(O68,'6.21 (2)'!G70)</f>
        <v>193</v>
      </c>
      <c r="L68" s="57"/>
      <c r="M68" s="221">
        <f t="shared" ref="M68:M69" si="35">SUM(N68:O68)</f>
        <v>188</v>
      </c>
      <c r="N68" s="57">
        <v>25</v>
      </c>
      <c r="O68" s="57">
        <v>163</v>
      </c>
    </row>
    <row r="69" spans="2:15" s="207" customFormat="1" ht="12.95" customHeight="1">
      <c r="B69" s="220"/>
      <c r="C69" s="208"/>
      <c r="D69" s="219">
        <v>2022</v>
      </c>
      <c r="E69" s="221">
        <f t="shared" si="33"/>
        <v>2022</v>
      </c>
      <c r="F69" s="221">
        <v>22</v>
      </c>
      <c r="G69" s="221">
        <v>2000</v>
      </c>
      <c r="H69" s="63"/>
      <c r="I69" s="57">
        <f t="shared" si="34"/>
        <v>272</v>
      </c>
      <c r="J69" s="57">
        <f>SUM(N69,'6.21 (2)'!F71)</f>
        <v>61</v>
      </c>
      <c r="K69" s="57">
        <f>SUM(O69,'6.21 (2)'!G71)</f>
        <v>211</v>
      </c>
      <c r="L69" s="57"/>
      <c r="M69" s="221">
        <f t="shared" si="35"/>
        <v>204</v>
      </c>
      <c r="N69" s="58">
        <v>32</v>
      </c>
      <c r="O69" s="58">
        <v>172</v>
      </c>
    </row>
    <row r="70" spans="2:15" s="207" customFormat="1" ht="6.95" customHeight="1">
      <c r="B70" s="220"/>
      <c r="C70" s="208"/>
      <c r="D70" s="219"/>
      <c r="E70" s="221"/>
      <c r="F70" s="221"/>
      <c r="G70" s="221"/>
      <c r="H70" s="56"/>
      <c r="I70" s="57"/>
      <c r="J70" s="57"/>
      <c r="K70" s="57"/>
      <c r="L70" s="57"/>
      <c r="M70" s="221"/>
      <c r="N70" s="222"/>
      <c r="O70" s="222"/>
    </row>
    <row r="71" spans="2:15" s="207" customFormat="1" ht="12.95" customHeight="1">
      <c r="B71" s="220" t="s">
        <v>28</v>
      </c>
      <c r="C71" s="226"/>
      <c r="D71" s="219">
        <v>2020</v>
      </c>
      <c r="E71" s="221">
        <f>SUM(F71:G71)</f>
        <v>1717</v>
      </c>
      <c r="F71" s="221">
        <v>44</v>
      </c>
      <c r="G71" s="221">
        <v>1673</v>
      </c>
      <c r="H71" s="56"/>
      <c r="I71" s="57">
        <f>SUM(J71:K71)</f>
        <v>79</v>
      </c>
      <c r="J71" s="57">
        <f>SUM(N71,'6.21 (2)'!F73)</f>
        <v>15</v>
      </c>
      <c r="K71" s="57">
        <f>SUM(O71,'6.21 (2)'!G73)</f>
        <v>64</v>
      </c>
      <c r="L71" s="57"/>
      <c r="M71" s="221">
        <f>SUM(N71:O71)</f>
        <v>55</v>
      </c>
      <c r="N71" s="57">
        <v>6</v>
      </c>
      <c r="O71" s="57">
        <v>49</v>
      </c>
    </row>
    <row r="72" spans="2:15" s="207" customFormat="1" ht="12.95" customHeight="1">
      <c r="B72" s="220"/>
      <c r="C72" s="226"/>
      <c r="D72" s="219">
        <v>2021</v>
      </c>
      <c r="E72" s="221">
        <f t="shared" ref="E72:E73" si="36">SUM(F72:G72)</f>
        <v>1700</v>
      </c>
      <c r="F72" s="221">
        <v>51</v>
      </c>
      <c r="G72" s="221">
        <v>1649</v>
      </c>
      <c r="H72" s="56"/>
      <c r="I72" s="57">
        <f t="shared" ref="I72:I73" si="37">SUM(J72:K72)</f>
        <v>79</v>
      </c>
      <c r="J72" s="57">
        <f>SUM(N72,'6.21 (2)'!F74)</f>
        <v>16</v>
      </c>
      <c r="K72" s="57">
        <f>SUM(O72,'6.21 (2)'!G74)</f>
        <v>63</v>
      </c>
      <c r="L72" s="57"/>
      <c r="M72" s="221">
        <f t="shared" ref="M72:M73" si="38">SUM(N72:O72)</f>
        <v>56</v>
      </c>
      <c r="N72" s="57">
        <v>6</v>
      </c>
      <c r="O72" s="57">
        <v>50</v>
      </c>
    </row>
    <row r="73" spans="2:15" s="207" customFormat="1" ht="12.95" customHeight="1">
      <c r="B73" s="220"/>
      <c r="C73" s="226"/>
      <c r="D73" s="219">
        <v>2022</v>
      </c>
      <c r="E73" s="221">
        <f t="shared" si="36"/>
        <v>1677</v>
      </c>
      <c r="F73" s="221">
        <v>49</v>
      </c>
      <c r="G73" s="221">
        <v>1628</v>
      </c>
      <c r="H73" s="63"/>
      <c r="I73" s="57">
        <f t="shared" si="37"/>
        <v>50</v>
      </c>
      <c r="J73" s="57">
        <f>SUM(N73,'6.21 (2)'!F75)</f>
        <v>13</v>
      </c>
      <c r="K73" s="57">
        <f>SUM(O73,'6.21 (2)'!G75)</f>
        <v>37</v>
      </c>
      <c r="L73" s="57"/>
      <c r="M73" s="221">
        <f t="shared" si="38"/>
        <v>26</v>
      </c>
      <c r="N73" s="58">
        <v>2</v>
      </c>
      <c r="O73" s="58">
        <v>24</v>
      </c>
    </row>
    <row r="74" spans="2:15" s="207" customFormat="1" ht="6.95" customHeight="1">
      <c r="B74" s="220"/>
      <c r="C74" s="226"/>
      <c r="D74" s="219"/>
      <c r="E74" s="221"/>
      <c r="F74" s="221"/>
      <c r="G74" s="221"/>
      <c r="H74" s="56"/>
      <c r="I74" s="57"/>
      <c r="J74" s="57"/>
      <c r="K74" s="57"/>
      <c r="L74" s="57"/>
      <c r="M74" s="221"/>
      <c r="N74" s="222"/>
      <c r="O74" s="222"/>
    </row>
    <row r="75" spans="2:15" s="207" customFormat="1" ht="12.95" customHeight="1">
      <c r="B75" s="220" t="s">
        <v>29</v>
      </c>
      <c r="C75" s="226"/>
      <c r="D75" s="219">
        <v>2020</v>
      </c>
      <c r="E75" s="221">
        <f>SUM(F75:G75)</f>
        <v>90</v>
      </c>
      <c r="F75" s="221">
        <v>4</v>
      </c>
      <c r="G75" s="221">
        <v>86</v>
      </c>
      <c r="H75" s="56"/>
      <c r="I75" s="57">
        <f>SUM(J75:K75)</f>
        <v>18</v>
      </c>
      <c r="J75" s="57">
        <f>SUM(N75,'6.21 (2)'!F77)</f>
        <v>4</v>
      </c>
      <c r="K75" s="57">
        <f>SUM(O75,'6.21 (2)'!G77)</f>
        <v>14</v>
      </c>
      <c r="L75" s="57"/>
      <c r="M75" s="221">
        <f>SUM(N75:O75)</f>
        <v>18</v>
      </c>
      <c r="N75" s="57">
        <v>4</v>
      </c>
      <c r="O75" s="57">
        <v>14</v>
      </c>
    </row>
    <row r="76" spans="2:15" s="207" customFormat="1" ht="12.95" customHeight="1">
      <c r="B76" s="220"/>
      <c r="C76" s="226"/>
      <c r="D76" s="219">
        <v>2021</v>
      </c>
      <c r="E76" s="221">
        <f t="shared" ref="E76:E77" si="39">SUM(F76:G76)</f>
        <v>92</v>
      </c>
      <c r="F76" s="221">
        <v>4</v>
      </c>
      <c r="G76" s="221">
        <v>88</v>
      </c>
      <c r="H76" s="56"/>
      <c r="I76" s="57">
        <f t="shared" ref="I76:I77" si="40">SUM(J76:K76)</f>
        <v>21</v>
      </c>
      <c r="J76" s="57">
        <f>SUM(N76,'6.21 (2)'!F78)</f>
        <v>4</v>
      </c>
      <c r="K76" s="57">
        <f>SUM(O76,'6.21 (2)'!G78)</f>
        <v>17</v>
      </c>
      <c r="L76" s="57"/>
      <c r="M76" s="221">
        <f t="shared" ref="M76:M77" si="41">SUM(N76:O76)</f>
        <v>21</v>
      </c>
      <c r="N76" s="57">
        <v>4</v>
      </c>
      <c r="O76" s="57">
        <v>17</v>
      </c>
    </row>
    <row r="77" spans="2:15" s="207" customFormat="1" ht="12.95" customHeight="1">
      <c r="B77" s="220"/>
      <c r="C77" s="226"/>
      <c r="D77" s="219">
        <v>2022</v>
      </c>
      <c r="E77" s="221">
        <f t="shared" si="39"/>
        <v>101</v>
      </c>
      <c r="F77" s="221">
        <v>4</v>
      </c>
      <c r="G77" s="221">
        <v>97</v>
      </c>
      <c r="H77" s="63"/>
      <c r="I77" s="57">
        <f t="shared" si="40"/>
        <v>21</v>
      </c>
      <c r="J77" s="57">
        <f>SUM(N77,'6.21 (2)'!F79)</f>
        <v>4</v>
      </c>
      <c r="K77" s="57">
        <f>SUM(O77,'6.21 (2)'!G79)</f>
        <v>17</v>
      </c>
      <c r="L77" s="57"/>
      <c r="M77" s="221">
        <f t="shared" si="41"/>
        <v>21</v>
      </c>
      <c r="N77" s="57">
        <v>4</v>
      </c>
      <c r="O77" s="57">
        <v>17</v>
      </c>
    </row>
    <row r="78" spans="2:15" s="207" customFormat="1" ht="6.95" customHeight="1">
      <c r="B78" s="220"/>
      <c r="C78" s="226"/>
      <c r="D78" s="219"/>
      <c r="E78" s="221"/>
      <c r="F78" s="221"/>
      <c r="G78" s="221"/>
      <c r="H78" s="56"/>
      <c r="I78" s="225"/>
      <c r="J78" s="225"/>
      <c r="K78" s="225"/>
      <c r="L78" s="225"/>
      <c r="M78" s="221"/>
      <c r="N78" s="225"/>
      <c r="O78" s="225"/>
    </row>
    <row r="79" spans="2:15" s="207" customFormat="1" ht="12.95" customHeight="1">
      <c r="B79" s="220" t="s">
        <v>30</v>
      </c>
      <c r="C79" s="226"/>
      <c r="D79" s="219">
        <v>2020</v>
      </c>
      <c r="E79" s="221">
        <f>SUM(F79:G79)</f>
        <v>328</v>
      </c>
      <c r="F79" s="221">
        <v>6</v>
      </c>
      <c r="G79" s="221">
        <v>322</v>
      </c>
      <c r="H79" s="218"/>
      <c r="I79" s="225" t="s">
        <v>31</v>
      </c>
      <c r="J79" s="225" t="s">
        <v>31</v>
      </c>
      <c r="K79" s="225" t="s">
        <v>31</v>
      </c>
      <c r="L79" s="225"/>
      <c r="M79" s="225" t="s">
        <v>31</v>
      </c>
      <c r="N79" s="225" t="s">
        <v>31</v>
      </c>
      <c r="O79" s="225" t="s">
        <v>31</v>
      </c>
    </row>
    <row r="80" spans="2:15" s="207" customFormat="1" ht="12.95" customHeight="1">
      <c r="B80" s="220"/>
      <c r="C80" s="226"/>
      <c r="D80" s="219">
        <v>2021</v>
      </c>
      <c r="E80" s="221">
        <f t="shared" ref="E80:E81" si="42">SUM(F80:G80)</f>
        <v>306</v>
      </c>
      <c r="F80" s="221">
        <v>3</v>
      </c>
      <c r="G80" s="221">
        <v>303</v>
      </c>
      <c r="H80" s="218"/>
      <c r="I80" s="225" t="s">
        <v>31</v>
      </c>
      <c r="J80" s="225" t="s">
        <v>31</v>
      </c>
      <c r="K80" s="225" t="s">
        <v>31</v>
      </c>
      <c r="L80" s="225"/>
      <c r="M80" s="225" t="s">
        <v>31</v>
      </c>
      <c r="N80" s="225" t="s">
        <v>31</v>
      </c>
      <c r="O80" s="225" t="s">
        <v>31</v>
      </c>
    </row>
    <row r="81" spans="1:16" s="207" customFormat="1" ht="12.95" customHeight="1">
      <c r="B81" s="220"/>
      <c r="C81" s="226"/>
      <c r="D81" s="219">
        <v>2022</v>
      </c>
      <c r="E81" s="221">
        <f t="shared" si="42"/>
        <v>304</v>
      </c>
      <c r="F81" s="221">
        <v>3</v>
      </c>
      <c r="G81" s="221">
        <v>301</v>
      </c>
      <c r="I81" s="225" t="s">
        <v>31</v>
      </c>
      <c r="J81" s="225" t="s">
        <v>31</v>
      </c>
      <c r="K81" s="225" t="s">
        <v>31</v>
      </c>
      <c r="M81" s="225" t="s">
        <v>31</v>
      </c>
      <c r="N81" s="225" t="s">
        <v>31</v>
      </c>
      <c r="O81" s="225" t="s">
        <v>31</v>
      </c>
    </row>
    <row r="82" spans="1:16" s="207" customFormat="1" ht="6.95" customHeight="1" thickBot="1">
      <c r="A82" s="231"/>
      <c r="B82" s="232"/>
      <c r="C82" s="233"/>
      <c r="D82" s="234"/>
      <c r="E82" s="234"/>
      <c r="F82" s="234"/>
      <c r="G82" s="234"/>
      <c r="H82" s="235"/>
      <c r="I82" s="236"/>
      <c r="J82" s="236"/>
      <c r="K82" s="236"/>
      <c r="L82" s="236"/>
      <c r="M82" s="236"/>
      <c r="N82" s="236"/>
      <c r="O82" s="236"/>
    </row>
    <row r="83" spans="1:16" s="238" customFormat="1" ht="18" customHeight="1">
      <c r="B83" s="239"/>
      <c r="D83" s="240"/>
      <c r="E83" s="241"/>
      <c r="F83" s="241"/>
      <c r="G83" s="241"/>
      <c r="H83" s="242"/>
      <c r="I83" s="243"/>
      <c r="J83" s="243"/>
      <c r="K83" s="243"/>
      <c r="L83" s="243"/>
      <c r="M83" s="243"/>
      <c r="N83" s="243"/>
      <c r="O83" s="243"/>
      <c r="P83" s="245" t="s">
        <v>32</v>
      </c>
    </row>
    <row r="84" spans="1:16" s="238" customFormat="1" ht="15.75" customHeight="1">
      <c r="B84" s="239"/>
      <c r="D84" s="240"/>
      <c r="E84" s="241"/>
      <c r="F84" s="241"/>
      <c r="G84" s="241"/>
      <c r="H84" s="242"/>
      <c r="I84" s="243"/>
      <c r="J84" s="243"/>
      <c r="K84" s="243"/>
      <c r="L84" s="243"/>
      <c r="M84" s="243"/>
      <c r="N84" s="243"/>
      <c r="O84" s="243"/>
      <c r="P84" s="247" t="s">
        <v>33</v>
      </c>
    </row>
    <row r="85" spans="1:16" s="238" customFormat="1" ht="15.75" customHeight="1">
      <c r="B85" s="239"/>
      <c r="D85" s="240"/>
      <c r="E85" s="242"/>
      <c r="F85" s="242"/>
      <c r="G85" s="242"/>
      <c r="H85" s="242"/>
      <c r="I85" s="243"/>
      <c r="J85" s="243"/>
      <c r="K85" s="243"/>
      <c r="L85" s="243"/>
      <c r="M85" s="243"/>
      <c r="N85" s="243"/>
      <c r="O85" s="243"/>
    </row>
    <row r="86" spans="1:16" s="248" customFormat="1" ht="15.75" customHeight="1">
      <c r="B86" s="249"/>
      <c r="D86" s="250"/>
      <c r="E86" s="242"/>
      <c r="F86" s="242"/>
      <c r="G86" s="242"/>
      <c r="H86" s="242"/>
      <c r="I86" s="251"/>
      <c r="J86" s="251"/>
      <c r="K86" s="251"/>
      <c r="L86" s="251"/>
      <c r="M86" s="251"/>
      <c r="N86" s="251"/>
      <c r="O86" s="251"/>
    </row>
    <row r="87" spans="1:16" s="238" customFormat="1" ht="15.75" customHeight="1">
      <c r="B87" s="252"/>
      <c r="C87" s="253"/>
      <c r="D87" s="254"/>
      <c r="E87" s="242"/>
      <c r="F87" s="242"/>
      <c r="G87" s="242"/>
      <c r="H87" s="242"/>
      <c r="I87" s="243"/>
      <c r="J87" s="243"/>
      <c r="K87" s="243"/>
      <c r="L87" s="243"/>
      <c r="M87" s="243"/>
      <c r="N87" s="243"/>
      <c r="O87" s="243"/>
    </row>
  </sheetData>
  <mergeCells count="8">
    <mergeCell ref="E7:G7"/>
    <mergeCell ref="E8:G8"/>
    <mergeCell ref="I9:K9"/>
    <mergeCell ref="I10:K10"/>
    <mergeCell ref="M9:O9"/>
    <mergeCell ref="M10:O10"/>
    <mergeCell ref="I7:O7"/>
    <mergeCell ref="I8:O8"/>
  </mergeCells>
  <printOptions horizontalCentered="1"/>
  <pageMargins left="0.55118110236220474" right="0.55118110236220474" top="0.39370078740157483" bottom="0.39370078740157483" header="0.39370078740157483" footer="0.39370078740157483"/>
  <pageSetup paperSize="9" scale="70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8">
    <tabColor rgb="FF92D050"/>
  </sheetPr>
  <dimension ref="A1:Q89"/>
  <sheetViews>
    <sheetView tabSelected="1" view="pageBreakPreview" topLeftCell="A34" zoomScale="90" zoomScaleNormal="90" zoomScaleSheetLayoutView="90" workbookViewId="0">
      <selection activeCell="O48" sqref="O48"/>
    </sheetView>
  </sheetViews>
  <sheetFormatPr defaultColWidth="10.42578125" defaultRowHeight="16.5"/>
  <cols>
    <col min="1" max="1" width="1.85546875" style="169" customWidth="1"/>
    <col min="2" max="2" width="12.5703125" style="169" customWidth="1"/>
    <col min="3" max="3" width="5.28515625" style="169" customWidth="1"/>
    <col min="4" max="4" width="9.28515625" style="170" customWidth="1"/>
    <col min="5" max="5" width="9" style="171" customWidth="1"/>
    <col min="6" max="6" width="7.85546875" style="171" customWidth="1"/>
    <col min="7" max="7" width="12.5703125" style="171" customWidth="1"/>
    <col min="8" max="8" width="1.140625" style="171" customWidth="1"/>
    <col min="9" max="9" width="9" style="171" customWidth="1"/>
    <col min="10" max="10" width="7.85546875" style="171" customWidth="1"/>
    <col min="11" max="11" width="12.5703125" style="171" customWidth="1"/>
    <col min="12" max="12" width="1.140625" style="171" customWidth="1"/>
    <col min="13" max="13" width="9" style="171" customWidth="1"/>
    <col min="14" max="14" width="7.85546875" style="171" customWidth="1"/>
    <col min="15" max="15" width="12.5703125" style="171" customWidth="1"/>
    <col min="16" max="16" width="1.85546875" style="169" customWidth="1"/>
    <col min="17" max="17" width="1" style="169" customWidth="1"/>
    <col min="18" max="16384" width="10.42578125" style="169"/>
  </cols>
  <sheetData>
    <row r="1" spans="1:17" ht="8.1" customHeight="1"/>
    <row r="2" spans="1:17" ht="8.1" customHeight="1"/>
    <row r="3" spans="1:17" s="172" customFormat="1">
      <c r="B3" s="173" t="s">
        <v>414</v>
      </c>
      <c r="C3" s="174" t="s">
        <v>906</v>
      </c>
      <c r="D3" s="175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Q3" s="177"/>
    </row>
    <row r="4" spans="1:17" s="172" customFormat="1">
      <c r="B4" s="179"/>
      <c r="C4" s="174" t="s">
        <v>1124</v>
      </c>
      <c r="D4" s="175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Q4" s="177"/>
    </row>
    <row r="5" spans="1:17" s="178" customFormat="1" ht="16.5" customHeight="1">
      <c r="B5" s="179" t="s">
        <v>416</v>
      </c>
      <c r="C5" s="180" t="s">
        <v>907</v>
      </c>
      <c r="D5" s="181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Q5" s="180"/>
    </row>
    <row r="6" spans="1:17" s="178" customFormat="1" ht="16.5" customHeight="1">
      <c r="B6" s="273"/>
      <c r="C6" s="180" t="s">
        <v>1125</v>
      </c>
      <c r="D6" s="181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Q6" s="180"/>
    </row>
    <row r="7" spans="1:17" s="182" customFormat="1" ht="9.9499999999999993" customHeight="1" thickBot="1">
      <c r="B7" s="183"/>
      <c r="C7" s="183"/>
      <c r="D7" s="184"/>
      <c r="E7" s="185"/>
      <c r="F7" s="185"/>
      <c r="G7" s="185"/>
      <c r="H7" s="185"/>
      <c r="I7" s="185"/>
      <c r="J7" s="185"/>
      <c r="K7" s="185"/>
      <c r="L7" s="185"/>
      <c r="M7" s="185"/>
      <c r="N7" s="185"/>
      <c r="O7" s="185"/>
    </row>
    <row r="8" spans="1:17" s="191" customFormat="1" ht="5.25" customHeight="1" thickTop="1">
      <c r="A8" s="186"/>
      <c r="B8" s="187"/>
      <c r="C8" s="188"/>
      <c r="D8" s="189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86"/>
    </row>
    <row r="9" spans="1:17" s="191" customFormat="1" ht="16.5" customHeight="1">
      <c r="A9" s="192"/>
      <c r="B9" s="192" t="s">
        <v>2</v>
      </c>
      <c r="C9" s="193"/>
      <c r="D9" s="194" t="s">
        <v>3</v>
      </c>
      <c r="E9" s="1851" t="s">
        <v>5</v>
      </c>
      <c r="F9" s="1851"/>
      <c r="G9" s="1851"/>
      <c r="H9" s="195"/>
      <c r="I9" s="1851" t="s">
        <v>6</v>
      </c>
      <c r="J9" s="1851"/>
      <c r="K9" s="1851"/>
      <c r="L9" s="1851"/>
      <c r="M9" s="1851"/>
      <c r="N9" s="1851"/>
      <c r="O9" s="1851"/>
      <c r="P9" s="192"/>
    </row>
    <row r="10" spans="1:17" s="191" customFormat="1" ht="17.100000000000001" customHeight="1">
      <c r="A10" s="197"/>
      <c r="B10" s="197" t="s">
        <v>7</v>
      </c>
      <c r="C10" s="198"/>
      <c r="D10" s="199" t="s">
        <v>8</v>
      </c>
      <c r="E10" s="1852" t="s">
        <v>10</v>
      </c>
      <c r="F10" s="1852"/>
      <c r="G10" s="1852"/>
      <c r="H10" s="200"/>
      <c r="I10" s="1852" t="s">
        <v>11</v>
      </c>
      <c r="J10" s="1852"/>
      <c r="K10" s="1852"/>
      <c r="L10" s="1852"/>
      <c r="M10" s="1852"/>
      <c r="N10" s="1852"/>
      <c r="O10" s="1852"/>
      <c r="P10" s="197"/>
    </row>
    <row r="11" spans="1:17" s="191" customFormat="1" ht="17.100000000000001" customHeight="1">
      <c r="A11" s="197"/>
      <c r="B11" s="197"/>
      <c r="C11" s="198"/>
      <c r="D11" s="199"/>
      <c r="E11" s="1856" t="s">
        <v>398</v>
      </c>
      <c r="F11" s="1856"/>
      <c r="G11" s="1856"/>
      <c r="H11" s="200"/>
      <c r="I11" s="1856" t="s">
        <v>4</v>
      </c>
      <c r="J11" s="1856"/>
      <c r="K11" s="1856"/>
      <c r="L11" s="263"/>
      <c r="M11" s="1856" t="s">
        <v>12</v>
      </c>
      <c r="N11" s="1856"/>
      <c r="O11" s="1856"/>
      <c r="P11" s="197"/>
    </row>
    <row r="12" spans="1:17" s="191" customFormat="1" ht="17.100000000000001" customHeight="1">
      <c r="A12" s="197"/>
      <c r="B12" s="197"/>
      <c r="C12" s="198"/>
      <c r="D12" s="199"/>
      <c r="E12" s="1852" t="s">
        <v>400</v>
      </c>
      <c r="F12" s="1852"/>
      <c r="G12" s="1852"/>
      <c r="H12" s="200"/>
      <c r="I12" s="1852" t="s">
        <v>9</v>
      </c>
      <c r="J12" s="1852"/>
      <c r="K12" s="1852"/>
      <c r="L12" s="199"/>
      <c r="M12" s="1852" t="s">
        <v>13</v>
      </c>
      <c r="N12" s="1852"/>
      <c r="O12" s="1852"/>
      <c r="P12" s="197"/>
    </row>
    <row r="13" spans="1:17" s="191" customFormat="1">
      <c r="A13" s="197"/>
      <c r="B13" s="197"/>
      <c r="C13" s="198"/>
      <c r="D13" s="199"/>
      <c r="E13" s="201" t="s">
        <v>65</v>
      </c>
      <c r="F13" s="201" t="s">
        <v>37</v>
      </c>
      <c r="G13" s="201" t="s">
        <v>38</v>
      </c>
      <c r="H13" s="200"/>
      <c r="I13" s="201" t="s">
        <v>65</v>
      </c>
      <c r="J13" s="201" t="s">
        <v>37</v>
      </c>
      <c r="K13" s="201" t="s">
        <v>38</v>
      </c>
      <c r="L13" s="201"/>
      <c r="M13" s="201" t="s">
        <v>65</v>
      </c>
      <c r="N13" s="201" t="s">
        <v>37</v>
      </c>
      <c r="O13" s="201" t="s">
        <v>38</v>
      </c>
      <c r="P13" s="197"/>
    </row>
    <row r="14" spans="1:17" s="191" customFormat="1">
      <c r="A14" s="197"/>
      <c r="B14" s="197"/>
      <c r="C14" s="198"/>
      <c r="D14" s="199"/>
      <c r="E14" s="200" t="s">
        <v>9</v>
      </c>
      <c r="F14" s="200" t="s">
        <v>39</v>
      </c>
      <c r="G14" s="200" t="s">
        <v>40</v>
      </c>
      <c r="H14" s="200"/>
      <c r="I14" s="200" t="s">
        <v>9</v>
      </c>
      <c r="J14" s="200" t="s">
        <v>39</v>
      </c>
      <c r="K14" s="200" t="s">
        <v>40</v>
      </c>
      <c r="L14" s="200"/>
      <c r="M14" s="200" t="s">
        <v>9</v>
      </c>
      <c r="N14" s="200" t="s">
        <v>39</v>
      </c>
      <c r="O14" s="200" t="s">
        <v>40</v>
      </c>
      <c r="P14" s="197"/>
    </row>
    <row r="15" spans="1:17" s="191" customFormat="1" ht="7.5" customHeight="1">
      <c r="A15" s="203"/>
      <c r="B15" s="203"/>
      <c r="C15" s="204"/>
      <c r="D15" s="205"/>
      <c r="E15" s="206"/>
      <c r="F15" s="206"/>
      <c r="G15" s="206"/>
      <c r="H15" s="206"/>
      <c r="I15" s="206"/>
      <c r="J15" s="206"/>
      <c r="K15" s="206"/>
      <c r="L15" s="206"/>
      <c r="M15" s="206"/>
      <c r="N15" s="206"/>
      <c r="O15" s="206"/>
      <c r="P15" s="203"/>
    </row>
    <row r="16" spans="1:17" ht="6.95" customHeight="1">
      <c r="A16" s="207"/>
      <c r="B16" s="208"/>
      <c r="C16" s="208"/>
      <c r="D16" s="209"/>
      <c r="E16" s="211"/>
      <c r="F16" s="211"/>
      <c r="G16" s="211"/>
      <c r="H16" s="211"/>
      <c r="I16" s="211"/>
      <c r="J16" s="211"/>
      <c r="K16" s="211"/>
      <c r="L16" s="211"/>
      <c r="M16" s="211"/>
      <c r="N16" s="211"/>
      <c r="O16" s="211"/>
      <c r="P16" s="207"/>
    </row>
    <row r="17" spans="2:17" s="207" customFormat="1" ht="12.95" customHeight="1">
      <c r="B17" s="212" t="s">
        <v>14</v>
      </c>
      <c r="C17" s="213"/>
      <c r="D17" s="214">
        <v>2020</v>
      </c>
      <c r="E17" s="215">
        <f>SUM('6.22 (4)'!E19,E25,E29,E33,E37,E41,E45,E49,E53,E57,E61,E65,E69,E73,E77,E81)</f>
        <v>52735</v>
      </c>
      <c r="F17" s="215">
        <f t="shared" ref="F17:G19" si="0">SUM(F21,F25,F29,F33,F37,F41,F45,F49,F53,F57,F61,F65,F69,F73,F77,F81)</f>
        <v>440</v>
      </c>
      <c r="G17" s="215">
        <f t="shared" si="0"/>
        <v>1645</v>
      </c>
      <c r="H17" s="59"/>
      <c r="I17" s="215">
        <f t="shared" ref="I17:K19" si="1">SUM(I21,I25,I29,I33,I37,I41,I45,I49,I53,I57,I61,I65,I69,I73,I77,I81)</f>
        <v>6793</v>
      </c>
      <c r="J17" s="215">
        <f t="shared" si="1"/>
        <v>2344</v>
      </c>
      <c r="K17" s="215">
        <f t="shared" si="1"/>
        <v>4449</v>
      </c>
      <c r="L17" s="215"/>
      <c r="M17" s="215">
        <f t="shared" ref="M17:O19" si="2">SUM(M21,M25,M29,M33,M37,M41,M45,M49,M53,M57,M61,M65,M69,M73,M77,M81)</f>
        <v>1422</v>
      </c>
      <c r="N17" s="215">
        <f t="shared" si="2"/>
        <v>475</v>
      </c>
      <c r="O17" s="215">
        <f t="shared" si="2"/>
        <v>947</v>
      </c>
    </row>
    <row r="18" spans="2:17" s="207" customFormat="1" ht="12.95" customHeight="1">
      <c r="B18" s="212"/>
      <c r="C18" s="213"/>
      <c r="D18" s="214">
        <v>2021</v>
      </c>
      <c r="E18" s="215">
        <f>SUM(E22,E26,E30,E34,E38,E42,E46,E50,E54,E58,E62,E66,E70,E74,E78,E82)</f>
        <v>2174</v>
      </c>
      <c r="F18" s="215">
        <f t="shared" si="0"/>
        <v>455</v>
      </c>
      <c r="G18" s="215">
        <f t="shared" si="0"/>
        <v>1719</v>
      </c>
      <c r="H18" s="217"/>
      <c r="I18" s="215">
        <f t="shared" si="1"/>
        <v>7081</v>
      </c>
      <c r="J18" s="215">
        <f t="shared" si="1"/>
        <v>2418</v>
      </c>
      <c r="K18" s="215">
        <f t="shared" si="1"/>
        <v>4663</v>
      </c>
      <c r="L18" s="215"/>
      <c r="M18" s="215">
        <f t="shared" si="2"/>
        <v>1399</v>
      </c>
      <c r="N18" s="215">
        <f t="shared" si="2"/>
        <v>462</v>
      </c>
      <c r="O18" s="215">
        <f t="shared" si="2"/>
        <v>937</v>
      </c>
    </row>
    <row r="19" spans="2:17" s="207" customFormat="1" ht="12.95" customHeight="1">
      <c r="B19" s="212"/>
      <c r="C19" s="213"/>
      <c r="D19" s="214">
        <v>2022</v>
      </c>
      <c r="E19" s="215">
        <f>SUM(E23,E27,E31,E35,E39,E43,E47,E51,E55,E59,E63,E67,E71,E75,E79,E83)</f>
        <v>2162</v>
      </c>
      <c r="F19" s="215">
        <f t="shared" si="0"/>
        <v>450</v>
      </c>
      <c r="G19" s="215">
        <f t="shared" si="0"/>
        <v>1712</v>
      </c>
      <c r="H19" s="59"/>
      <c r="I19" s="215">
        <f t="shared" si="1"/>
        <v>7055</v>
      </c>
      <c r="J19" s="215">
        <f t="shared" si="1"/>
        <v>2394</v>
      </c>
      <c r="K19" s="215">
        <f t="shared" si="1"/>
        <v>4661</v>
      </c>
      <c r="L19" s="57"/>
      <c r="M19" s="215">
        <f t="shared" si="2"/>
        <v>1363</v>
      </c>
      <c r="N19" s="215">
        <f t="shared" si="2"/>
        <v>440</v>
      </c>
      <c r="O19" s="215">
        <f t="shared" si="2"/>
        <v>923</v>
      </c>
      <c r="Q19" s="212"/>
    </row>
    <row r="20" spans="2:17" s="207" customFormat="1" ht="6.95" customHeight="1">
      <c r="B20" s="212"/>
      <c r="C20" s="213"/>
      <c r="D20" s="219"/>
      <c r="E20" s="222"/>
      <c r="F20" s="222"/>
      <c r="G20" s="222"/>
      <c r="H20" s="57"/>
      <c r="I20" s="57"/>
      <c r="J20" s="57"/>
      <c r="K20" s="57"/>
      <c r="L20" s="57"/>
      <c r="M20" s="222"/>
      <c r="N20" s="222"/>
      <c r="O20" s="222"/>
      <c r="Q20" s="212"/>
    </row>
    <row r="21" spans="2:17" s="207" customFormat="1" ht="12.95" customHeight="1">
      <c r="B21" s="220" t="s">
        <v>15</v>
      </c>
      <c r="C21" s="220"/>
      <c r="D21" s="219">
        <v>2020</v>
      </c>
      <c r="E21" s="221">
        <f t="shared" ref="E21:E23" si="3">SUM(F21:G21)</f>
        <v>285</v>
      </c>
      <c r="F21" s="57">
        <v>58</v>
      </c>
      <c r="G21" s="57">
        <v>227</v>
      </c>
      <c r="H21" s="57"/>
      <c r="I21" s="221">
        <f>SUM(J21:K21)</f>
        <v>1271</v>
      </c>
      <c r="J21" s="57">
        <f>SUM(N21,'6.21 (3)'!F21,'6.21 (3)'!J21)</f>
        <v>449</v>
      </c>
      <c r="K21" s="57">
        <f>SUM(O21,'6.21 (3)'!G21,'6.21 (3)'!K21)</f>
        <v>822</v>
      </c>
      <c r="L21" s="57">
        <f>SUM(P21,'6.21 (3)'!H21,'6.21 (3)'!L21)</f>
        <v>0</v>
      </c>
      <c r="M21" s="221">
        <f>SUM(N21:O21)</f>
        <v>158</v>
      </c>
      <c r="N21" s="57">
        <v>55</v>
      </c>
      <c r="O21" s="57">
        <v>103</v>
      </c>
      <c r="Q21" s="224"/>
    </row>
    <row r="22" spans="2:17" s="207" customFormat="1" ht="12.95" customHeight="1">
      <c r="B22" s="220"/>
      <c r="C22" s="220"/>
      <c r="D22" s="219">
        <v>2021</v>
      </c>
      <c r="E22" s="221">
        <f t="shared" si="3"/>
        <v>313</v>
      </c>
      <c r="F22" s="57">
        <v>58</v>
      </c>
      <c r="G22" s="57">
        <v>255</v>
      </c>
      <c r="H22" s="57"/>
      <c r="I22" s="221">
        <f t="shared" ref="I22:I23" si="4">SUM(J22:K22)</f>
        <v>1338</v>
      </c>
      <c r="J22" s="57">
        <f>SUM(N22,'6.21 (3)'!F22,'6.21 (3)'!J22)</f>
        <v>469</v>
      </c>
      <c r="K22" s="57">
        <f>SUM(O22,'6.21 (3)'!G22,'6.21 (3)'!K22)</f>
        <v>869</v>
      </c>
      <c r="L22" s="57">
        <f>SUM(P22,'6.21 (3)'!H22,'6.21 (3)'!L22)</f>
        <v>0</v>
      </c>
      <c r="M22" s="221">
        <f t="shared" ref="M22:M23" si="5">SUM(N22:O22)</f>
        <v>157</v>
      </c>
      <c r="N22" s="57">
        <v>55</v>
      </c>
      <c r="O22" s="57">
        <v>102</v>
      </c>
      <c r="Q22" s="224"/>
    </row>
    <row r="23" spans="2:17" s="207" customFormat="1" ht="12.95" customHeight="1">
      <c r="B23" s="220"/>
      <c r="C23" s="220"/>
      <c r="D23" s="219">
        <v>2022</v>
      </c>
      <c r="E23" s="221">
        <f t="shared" si="3"/>
        <v>316</v>
      </c>
      <c r="F23" s="58">
        <v>62</v>
      </c>
      <c r="G23" s="58">
        <v>254</v>
      </c>
      <c r="H23" s="60"/>
      <c r="I23" s="221">
        <f t="shared" si="4"/>
        <v>1337</v>
      </c>
      <c r="J23" s="57">
        <f>SUM(N23,'6.21 (3)'!F23,'6.21 (3)'!J23)</f>
        <v>481</v>
      </c>
      <c r="K23" s="57">
        <f>SUM(O23,'6.21 (3)'!G23,'6.21 (3)'!K23)</f>
        <v>856</v>
      </c>
      <c r="L23" s="57">
        <f>SUM(P23,'6.21 (3)'!H23,'6.21 (3)'!L23)</f>
        <v>0</v>
      </c>
      <c r="M23" s="221">
        <f t="shared" si="5"/>
        <v>135</v>
      </c>
      <c r="N23" s="58">
        <v>50</v>
      </c>
      <c r="O23" s="58">
        <v>85</v>
      </c>
      <c r="Q23" s="224"/>
    </row>
    <row r="24" spans="2:17" s="207" customFormat="1" ht="6.95" customHeight="1">
      <c r="B24" s="220"/>
      <c r="C24" s="220"/>
      <c r="D24" s="219"/>
      <c r="E24" s="221"/>
      <c r="F24" s="222"/>
      <c r="G24" s="222"/>
      <c r="H24" s="57"/>
      <c r="I24" s="221"/>
      <c r="J24" s="57"/>
      <c r="K24" s="57"/>
      <c r="L24" s="57"/>
      <c r="M24" s="221"/>
      <c r="N24" s="222"/>
      <c r="O24" s="222"/>
      <c r="Q24" s="224"/>
    </row>
    <row r="25" spans="2:17" s="207" customFormat="1" ht="12.95" customHeight="1">
      <c r="B25" s="220" t="s">
        <v>16</v>
      </c>
      <c r="C25" s="220"/>
      <c r="D25" s="219">
        <v>2020</v>
      </c>
      <c r="E25" s="221">
        <f>SUM(F25:G25)</f>
        <v>319</v>
      </c>
      <c r="F25" s="57">
        <v>81</v>
      </c>
      <c r="G25" s="57">
        <v>238</v>
      </c>
      <c r="H25" s="57"/>
      <c r="I25" s="221">
        <f>SUM(J25:K25)</f>
        <v>200</v>
      </c>
      <c r="J25" s="57">
        <f>SUM(N25,'6.21 (3)'!F25,'6.21 (3)'!J25)</f>
        <v>64</v>
      </c>
      <c r="K25" s="57">
        <f>SUM(O25,'6.21 (3)'!G25,'6.21 (3)'!K25)</f>
        <v>136</v>
      </c>
      <c r="L25" s="57">
        <f>SUM(P25,'6.21 (3)'!H25,'6.21 (3)'!L25)</f>
        <v>0</v>
      </c>
      <c r="M25" s="221">
        <f>SUM(N25:O25)</f>
        <v>8</v>
      </c>
      <c r="N25" s="57">
        <v>2</v>
      </c>
      <c r="O25" s="57">
        <v>6</v>
      </c>
      <c r="Q25" s="224"/>
    </row>
    <row r="26" spans="2:17" s="207" customFormat="1" ht="12.95" customHeight="1">
      <c r="B26" s="220"/>
      <c r="C26" s="220"/>
      <c r="D26" s="219">
        <v>2021</v>
      </c>
      <c r="E26" s="221">
        <f t="shared" ref="E26:E27" si="6">SUM(F26:G26)</f>
        <v>320</v>
      </c>
      <c r="F26" s="57">
        <v>76</v>
      </c>
      <c r="G26" s="57">
        <v>244</v>
      </c>
      <c r="H26" s="57"/>
      <c r="I26" s="221">
        <f t="shared" ref="I26:I27" si="7">SUM(J26:K26)</f>
        <v>197</v>
      </c>
      <c r="J26" s="57">
        <f>SUM(N26,'6.21 (3)'!F26,'6.21 (3)'!J26)</f>
        <v>67</v>
      </c>
      <c r="K26" s="57">
        <f>SUM(O26,'6.21 (3)'!G26,'6.21 (3)'!K26)</f>
        <v>130</v>
      </c>
      <c r="L26" s="57">
        <f>SUM(P26,'6.21 (3)'!H26,'6.21 (3)'!L26)</f>
        <v>0</v>
      </c>
      <c r="M26" s="221">
        <f t="shared" ref="M26:M27" si="8">SUM(N26:O26)</f>
        <v>10</v>
      </c>
      <c r="N26" s="57">
        <v>3</v>
      </c>
      <c r="O26" s="57">
        <v>7</v>
      </c>
      <c r="Q26" s="224"/>
    </row>
    <row r="27" spans="2:17" s="207" customFormat="1" ht="12.95" customHeight="1">
      <c r="B27" s="220"/>
      <c r="C27" s="220"/>
      <c r="D27" s="219">
        <v>2022</v>
      </c>
      <c r="E27" s="221">
        <f t="shared" si="6"/>
        <v>313</v>
      </c>
      <c r="F27" s="58">
        <v>70</v>
      </c>
      <c r="G27" s="58">
        <v>243</v>
      </c>
      <c r="H27" s="59"/>
      <c r="I27" s="221">
        <f t="shared" si="7"/>
        <v>196</v>
      </c>
      <c r="J27" s="57">
        <f>SUM(N27,'6.21 (3)'!F27,'6.21 (3)'!J27)</f>
        <v>68</v>
      </c>
      <c r="K27" s="57">
        <f>SUM(O27,'6.21 (3)'!G27,'6.21 (3)'!K27)</f>
        <v>128</v>
      </c>
      <c r="L27" s="57">
        <f>SUM(P27,'6.21 (3)'!H27,'6.21 (3)'!L27)</f>
        <v>0</v>
      </c>
      <c r="M27" s="221">
        <f t="shared" si="8"/>
        <v>10</v>
      </c>
      <c r="N27" s="58">
        <v>2</v>
      </c>
      <c r="O27" s="58">
        <v>8</v>
      </c>
      <c r="Q27" s="224"/>
    </row>
    <row r="28" spans="2:17" s="207" customFormat="1" ht="6.95" customHeight="1">
      <c r="B28" s="220"/>
      <c r="C28" s="220"/>
      <c r="D28" s="219"/>
      <c r="E28" s="221"/>
      <c r="F28" s="222"/>
      <c r="G28" s="222"/>
      <c r="H28" s="57"/>
      <c r="I28" s="221"/>
      <c r="J28" s="57"/>
      <c r="K28" s="57"/>
      <c r="L28" s="57"/>
      <c r="M28" s="221"/>
      <c r="N28" s="222"/>
      <c r="O28" s="222"/>
      <c r="Q28" s="224"/>
    </row>
    <row r="29" spans="2:17" s="207" customFormat="1" ht="12.95" customHeight="1">
      <c r="B29" s="220" t="s">
        <v>17</v>
      </c>
      <c r="C29" s="220"/>
      <c r="D29" s="219">
        <v>2020</v>
      </c>
      <c r="E29" s="221">
        <f>SUM(F29:G29)</f>
        <v>173</v>
      </c>
      <c r="F29" s="57">
        <v>27</v>
      </c>
      <c r="G29" s="57">
        <v>146</v>
      </c>
      <c r="H29" s="57"/>
      <c r="I29" s="221">
        <f>SUM(J29:K29)</f>
        <v>62</v>
      </c>
      <c r="J29" s="57">
        <f>SUM(N29,'6.21 (3)'!F29,'6.21 (3)'!J29)</f>
        <v>18</v>
      </c>
      <c r="K29" s="57">
        <f>SUM(O29,'6.21 (3)'!G29,'6.21 (3)'!K29)</f>
        <v>44</v>
      </c>
      <c r="L29" s="57">
        <f>SUM(P29,'6.21 (3)'!H29,'6.21 (3)'!L29)</f>
        <v>0</v>
      </c>
      <c r="M29" s="221">
        <f>SUM(N29:O29)</f>
        <v>26</v>
      </c>
      <c r="N29" s="57">
        <v>12</v>
      </c>
      <c r="O29" s="57">
        <v>14</v>
      </c>
      <c r="Q29" s="224"/>
    </row>
    <row r="30" spans="2:17" s="207" customFormat="1" ht="12.95" customHeight="1">
      <c r="B30" s="220"/>
      <c r="C30" s="220"/>
      <c r="D30" s="219">
        <v>2021</v>
      </c>
      <c r="E30" s="221">
        <f t="shared" ref="E30:E31" si="9">SUM(F30:G30)</f>
        <v>191</v>
      </c>
      <c r="F30" s="57">
        <v>28</v>
      </c>
      <c r="G30" s="57">
        <v>163</v>
      </c>
      <c r="H30" s="57"/>
      <c r="I30" s="221">
        <f t="shared" ref="I30:I31" si="10">SUM(J30:K30)</f>
        <v>61</v>
      </c>
      <c r="J30" s="57">
        <f>SUM(N30,'6.21 (3)'!F30,'6.21 (3)'!J30)</f>
        <v>18</v>
      </c>
      <c r="K30" s="57">
        <f>SUM(O30,'6.21 (3)'!G30,'6.21 (3)'!K30)</f>
        <v>43</v>
      </c>
      <c r="L30" s="57">
        <f>SUM(P30,'6.21 (3)'!H30,'6.21 (3)'!L30)</f>
        <v>0</v>
      </c>
      <c r="M30" s="221">
        <f t="shared" ref="M30:M31" si="11">SUM(N30:O30)</f>
        <v>25</v>
      </c>
      <c r="N30" s="57">
        <v>11</v>
      </c>
      <c r="O30" s="57">
        <v>14</v>
      </c>
      <c r="Q30" s="224"/>
    </row>
    <row r="31" spans="2:17" s="207" customFormat="1" ht="12.95" customHeight="1">
      <c r="B31" s="220"/>
      <c r="C31" s="220"/>
      <c r="D31" s="219">
        <v>2022</v>
      </c>
      <c r="E31" s="221">
        <f t="shared" si="9"/>
        <v>190</v>
      </c>
      <c r="F31" s="57">
        <v>31</v>
      </c>
      <c r="G31" s="57">
        <v>159</v>
      </c>
      <c r="H31" s="59"/>
      <c r="I31" s="221">
        <f t="shared" si="10"/>
        <v>55</v>
      </c>
      <c r="J31" s="57">
        <f>SUM(N31,'6.21 (3)'!F31,'6.21 (3)'!J31)</f>
        <v>17</v>
      </c>
      <c r="K31" s="57">
        <f>SUM(O31,'6.21 (3)'!G31,'6.21 (3)'!K31)</f>
        <v>38</v>
      </c>
      <c r="L31" s="57">
        <f>SUM(P31,'6.21 (3)'!H31,'6.21 (3)'!L31)</f>
        <v>0</v>
      </c>
      <c r="M31" s="221">
        <f t="shared" si="11"/>
        <v>18</v>
      </c>
      <c r="N31" s="58">
        <v>8</v>
      </c>
      <c r="O31" s="58">
        <v>10</v>
      </c>
      <c r="Q31" s="224"/>
    </row>
    <row r="32" spans="2:17" s="207" customFormat="1" ht="6.95" customHeight="1">
      <c r="B32" s="220"/>
      <c r="C32" s="220"/>
      <c r="D32" s="219"/>
      <c r="E32" s="221"/>
      <c r="F32" s="225"/>
      <c r="G32" s="225"/>
      <c r="H32" s="57"/>
      <c r="I32" s="221"/>
      <c r="J32" s="57"/>
      <c r="K32" s="57"/>
      <c r="L32" s="57"/>
      <c r="M32" s="221"/>
      <c r="N32" s="222"/>
      <c r="O32" s="222"/>
      <c r="Q32" s="224"/>
    </row>
    <row r="33" spans="2:17" s="207" customFormat="1" ht="12.95" customHeight="1">
      <c r="B33" s="220" t="s">
        <v>18</v>
      </c>
      <c r="C33" s="226"/>
      <c r="D33" s="219">
        <v>2020</v>
      </c>
      <c r="E33" s="225" t="s">
        <v>31</v>
      </c>
      <c r="F33" s="225" t="s">
        <v>31</v>
      </c>
      <c r="G33" s="225" t="s">
        <v>31</v>
      </c>
      <c r="H33" s="57"/>
      <c r="I33" s="221">
        <f>SUM(J33:K33)</f>
        <v>257</v>
      </c>
      <c r="J33" s="57">
        <f>SUM(N33,'6.21 (3)'!F33,'6.21 (3)'!J33)</f>
        <v>111</v>
      </c>
      <c r="K33" s="57">
        <f>SUM(O33,'6.21 (3)'!G33,'6.21 (3)'!K33)</f>
        <v>146</v>
      </c>
      <c r="L33" s="57">
        <f>SUM(P33,'6.21 (3)'!H33,'6.21 (3)'!L33)</f>
        <v>0</v>
      </c>
      <c r="M33" s="221">
        <f>SUM(N33:O33)</f>
        <v>76</v>
      </c>
      <c r="N33" s="57">
        <v>33</v>
      </c>
      <c r="O33" s="57">
        <v>43</v>
      </c>
      <c r="Q33" s="227"/>
    </row>
    <row r="34" spans="2:17" s="207" customFormat="1" ht="12.95" customHeight="1">
      <c r="B34" s="220"/>
      <c r="C34" s="226"/>
      <c r="D34" s="219">
        <v>2021</v>
      </c>
      <c r="E34" s="225" t="s">
        <v>31</v>
      </c>
      <c r="F34" s="225" t="s">
        <v>31</v>
      </c>
      <c r="G34" s="225" t="s">
        <v>31</v>
      </c>
      <c r="H34" s="57"/>
      <c r="I34" s="221">
        <f t="shared" ref="I34:I35" si="12">SUM(J34:K34)</f>
        <v>243</v>
      </c>
      <c r="J34" s="57">
        <f>SUM(N34,'6.21 (3)'!F34,'6.21 (3)'!J34)</f>
        <v>106</v>
      </c>
      <c r="K34" s="57">
        <f>SUM(O34,'6.21 (3)'!G34,'6.21 (3)'!K34)</f>
        <v>137</v>
      </c>
      <c r="L34" s="57">
        <f>SUM(P34,'6.21 (3)'!H34,'6.21 (3)'!L34)</f>
        <v>0</v>
      </c>
      <c r="M34" s="221">
        <f t="shared" ref="M34:M35" si="13">SUM(N34:O34)</f>
        <v>76</v>
      </c>
      <c r="N34" s="57">
        <v>36</v>
      </c>
      <c r="O34" s="57">
        <v>40</v>
      </c>
      <c r="Q34" s="227"/>
    </row>
    <row r="35" spans="2:17" s="207" customFormat="1" ht="12.95" customHeight="1">
      <c r="B35" s="220"/>
      <c r="C35" s="226"/>
      <c r="D35" s="219">
        <v>2022</v>
      </c>
      <c r="E35" s="1691" t="s">
        <v>31</v>
      </c>
      <c r="F35" s="1691" t="s">
        <v>31</v>
      </c>
      <c r="G35" s="1691" t="s">
        <v>31</v>
      </c>
      <c r="H35" s="59"/>
      <c r="I35" s="221">
        <f t="shared" si="12"/>
        <v>239</v>
      </c>
      <c r="J35" s="57">
        <f>SUM(N35,'6.21 (3)'!F35,'6.21 (3)'!J35)</f>
        <v>92</v>
      </c>
      <c r="K35" s="57">
        <f>SUM(O35,'6.21 (3)'!G35,'6.21 (3)'!K35)</f>
        <v>147</v>
      </c>
      <c r="L35" s="57">
        <f>SUM(P35,'6.21 (3)'!H35,'6.21 (3)'!L35)</f>
        <v>0</v>
      </c>
      <c r="M35" s="221">
        <f t="shared" si="13"/>
        <v>75</v>
      </c>
      <c r="N35" s="58">
        <v>29</v>
      </c>
      <c r="O35" s="58">
        <v>46</v>
      </c>
      <c r="Q35" s="227"/>
    </row>
    <row r="36" spans="2:17" s="207" customFormat="1" ht="6.95" customHeight="1">
      <c r="B36" s="220"/>
      <c r="C36" s="226"/>
      <c r="D36" s="219"/>
      <c r="E36" s="221"/>
      <c r="F36" s="222"/>
      <c r="G36" s="222"/>
      <c r="H36" s="57"/>
      <c r="I36" s="221"/>
      <c r="J36" s="57"/>
      <c r="K36" s="57"/>
      <c r="L36" s="57"/>
      <c r="M36" s="221"/>
      <c r="N36" s="222"/>
      <c r="O36" s="222"/>
      <c r="Q36" s="227"/>
    </row>
    <row r="37" spans="2:17" s="207" customFormat="1" ht="12.95" customHeight="1">
      <c r="B37" s="220" t="s">
        <v>19</v>
      </c>
      <c r="C37" s="208"/>
      <c r="D37" s="219">
        <v>2020</v>
      </c>
      <c r="E37" s="221">
        <f>SUM(F37:G37)</f>
        <v>109</v>
      </c>
      <c r="F37" s="57">
        <v>24</v>
      </c>
      <c r="G37" s="57">
        <v>85</v>
      </c>
      <c r="H37" s="57"/>
      <c r="I37" s="221">
        <f>SUM(J37:K37)</f>
        <v>296</v>
      </c>
      <c r="J37" s="57">
        <f>SUM(N37,'6.21 (3)'!F37,'6.21 (3)'!J37)</f>
        <v>91</v>
      </c>
      <c r="K37" s="57">
        <f>SUM(O37,'6.21 (3)'!G37,'6.21 (3)'!K37)</f>
        <v>205</v>
      </c>
      <c r="L37" s="57">
        <f>SUM(P37,'6.21 (3)'!H37,'6.21 (3)'!L37)</f>
        <v>0</v>
      </c>
      <c r="M37" s="221">
        <f>SUM(N37:O37)</f>
        <v>57</v>
      </c>
      <c r="N37" s="57">
        <v>14</v>
      </c>
      <c r="O37" s="57">
        <v>43</v>
      </c>
      <c r="Q37" s="224"/>
    </row>
    <row r="38" spans="2:17" s="207" customFormat="1" ht="12.95" customHeight="1">
      <c r="B38" s="220"/>
      <c r="C38" s="208"/>
      <c r="D38" s="219">
        <v>2021</v>
      </c>
      <c r="E38" s="221">
        <f t="shared" ref="E38:E39" si="14">SUM(F38:G38)</f>
        <v>111</v>
      </c>
      <c r="F38" s="57">
        <v>23</v>
      </c>
      <c r="G38" s="57">
        <v>88</v>
      </c>
      <c r="H38" s="57"/>
      <c r="I38" s="221">
        <f t="shared" ref="I38:I39" si="15">SUM(J38:K38)</f>
        <v>309</v>
      </c>
      <c r="J38" s="57">
        <f>SUM(N38,'6.21 (3)'!F38,'6.21 (3)'!J38)</f>
        <v>100</v>
      </c>
      <c r="K38" s="57">
        <f>SUM(O38,'6.21 (3)'!G38,'6.21 (3)'!K38)</f>
        <v>209</v>
      </c>
      <c r="L38" s="57">
        <f>SUM(P38,'6.21 (3)'!H38,'6.21 (3)'!L38)</f>
        <v>0</v>
      </c>
      <c r="M38" s="221">
        <f t="shared" ref="M38:M39" si="16">SUM(N38:O38)</f>
        <v>74</v>
      </c>
      <c r="N38" s="57">
        <v>21</v>
      </c>
      <c r="O38" s="57">
        <v>53</v>
      </c>
      <c r="Q38" s="224"/>
    </row>
    <row r="39" spans="2:17" s="207" customFormat="1" ht="12.95" customHeight="1">
      <c r="B39" s="220"/>
      <c r="C39" s="208"/>
      <c r="D39" s="219">
        <v>2022</v>
      </c>
      <c r="E39" s="221">
        <f t="shared" si="14"/>
        <v>113</v>
      </c>
      <c r="F39" s="58">
        <v>25</v>
      </c>
      <c r="G39" s="58">
        <v>88</v>
      </c>
      <c r="H39" s="59"/>
      <c r="I39" s="221">
        <f t="shared" si="15"/>
        <v>321</v>
      </c>
      <c r="J39" s="57">
        <f>SUM(N39,'6.21 (3)'!F39,'6.21 (3)'!J39)</f>
        <v>100</v>
      </c>
      <c r="K39" s="57">
        <f>SUM(O39,'6.21 (3)'!G39,'6.21 (3)'!K39)</f>
        <v>221</v>
      </c>
      <c r="L39" s="57">
        <f>SUM(P39,'6.21 (3)'!H39,'6.21 (3)'!L39)</f>
        <v>0</v>
      </c>
      <c r="M39" s="221">
        <f t="shared" si="16"/>
        <v>72</v>
      </c>
      <c r="N39" s="58">
        <v>17</v>
      </c>
      <c r="O39" s="58">
        <v>55</v>
      </c>
      <c r="Q39" s="224"/>
    </row>
    <row r="40" spans="2:17" s="207" customFormat="1" ht="6.95" customHeight="1">
      <c r="B40" s="220"/>
      <c r="C40" s="208"/>
      <c r="D40" s="219"/>
      <c r="E40" s="221"/>
      <c r="F40" s="222"/>
      <c r="G40" s="222"/>
      <c r="H40" s="57"/>
      <c r="I40" s="221"/>
      <c r="J40" s="57"/>
      <c r="K40" s="57"/>
      <c r="L40" s="57"/>
      <c r="M40" s="221"/>
      <c r="N40" s="222"/>
      <c r="O40" s="222"/>
      <c r="Q40" s="224"/>
    </row>
    <row r="41" spans="2:17" s="207" customFormat="1" ht="12.95" customHeight="1">
      <c r="B41" s="220" t="s">
        <v>20</v>
      </c>
      <c r="C41" s="208"/>
      <c r="D41" s="219">
        <v>2020</v>
      </c>
      <c r="E41" s="221">
        <f>SUM(F41:G41)</f>
        <v>224</v>
      </c>
      <c r="F41" s="57">
        <v>36</v>
      </c>
      <c r="G41" s="57">
        <v>188</v>
      </c>
      <c r="H41" s="57"/>
      <c r="I41" s="221">
        <f>SUM(J41:K41)</f>
        <v>89</v>
      </c>
      <c r="J41" s="57">
        <f>SUM(N41,'6.21 (3)'!F41,'6.21 (3)'!J41)</f>
        <v>29</v>
      </c>
      <c r="K41" s="57">
        <f>SUM(O41,'6.21 (3)'!G41,'6.21 (3)'!K41)</f>
        <v>60</v>
      </c>
      <c r="L41" s="57">
        <f>SUM(P41,'6.21 (3)'!H41,'6.21 (3)'!L41)</f>
        <v>0</v>
      </c>
      <c r="M41" s="221">
        <f>SUM(N41:O41)</f>
        <v>53</v>
      </c>
      <c r="N41" s="57">
        <v>18</v>
      </c>
      <c r="O41" s="57">
        <v>35</v>
      </c>
      <c r="Q41" s="224"/>
    </row>
    <row r="42" spans="2:17" s="207" customFormat="1" ht="12.95" customHeight="1">
      <c r="B42" s="220"/>
      <c r="C42" s="208"/>
      <c r="D42" s="219">
        <v>2021</v>
      </c>
      <c r="E42" s="221">
        <f t="shared" ref="E42:E43" si="17">SUM(F42:G42)</f>
        <v>234</v>
      </c>
      <c r="F42" s="57">
        <v>44</v>
      </c>
      <c r="G42" s="57">
        <v>190</v>
      </c>
      <c r="H42" s="57"/>
      <c r="I42" s="221">
        <f t="shared" ref="I42:I43" si="18">SUM(J42:K42)</f>
        <v>86</v>
      </c>
      <c r="J42" s="57">
        <f>SUM(N42,'6.21 (3)'!F42,'6.21 (3)'!J42)</f>
        <v>26</v>
      </c>
      <c r="K42" s="57">
        <f>SUM(O42,'6.21 (3)'!G42,'6.21 (3)'!K42)</f>
        <v>60</v>
      </c>
      <c r="L42" s="57">
        <f>SUM(P42,'6.21 (3)'!H42,'6.21 (3)'!L42)</f>
        <v>0</v>
      </c>
      <c r="M42" s="221">
        <f t="shared" ref="M42:M43" si="19">SUM(N42:O42)</f>
        <v>51</v>
      </c>
      <c r="N42" s="57">
        <v>17</v>
      </c>
      <c r="O42" s="57">
        <v>34</v>
      </c>
      <c r="Q42" s="224"/>
    </row>
    <row r="43" spans="2:17" s="207" customFormat="1" ht="12.95" customHeight="1">
      <c r="B43" s="220"/>
      <c r="C43" s="208"/>
      <c r="D43" s="219">
        <v>2022</v>
      </c>
      <c r="E43" s="221">
        <f t="shared" si="17"/>
        <v>234</v>
      </c>
      <c r="F43" s="222">
        <v>41</v>
      </c>
      <c r="G43" s="222">
        <v>193</v>
      </c>
      <c r="H43" s="59"/>
      <c r="I43" s="221">
        <f t="shared" si="18"/>
        <v>93</v>
      </c>
      <c r="J43" s="57">
        <f>SUM(N43,'6.21 (3)'!F43,'6.21 (3)'!J43)</f>
        <v>28</v>
      </c>
      <c r="K43" s="57">
        <f>SUM(O43,'6.21 (3)'!G43,'6.21 (3)'!K43)</f>
        <v>65</v>
      </c>
      <c r="L43" s="57">
        <f>SUM(P43,'6.21 (3)'!H43,'6.21 (3)'!L43)</f>
        <v>0</v>
      </c>
      <c r="M43" s="221">
        <f t="shared" si="19"/>
        <v>57</v>
      </c>
      <c r="N43" s="58">
        <v>19</v>
      </c>
      <c r="O43" s="58">
        <v>38</v>
      </c>
      <c r="Q43" s="224"/>
    </row>
    <row r="44" spans="2:17" s="207" customFormat="1" ht="6.95" customHeight="1">
      <c r="B44" s="220"/>
      <c r="C44" s="208"/>
      <c r="D44" s="219"/>
      <c r="E44" s="221"/>
      <c r="F44" s="222"/>
      <c r="G44" s="222"/>
      <c r="H44" s="57"/>
      <c r="I44" s="221"/>
      <c r="J44" s="57"/>
      <c r="K44" s="57"/>
      <c r="L44" s="57"/>
      <c r="M44" s="221"/>
      <c r="N44" s="222"/>
      <c r="O44" s="222"/>
      <c r="Q44" s="224"/>
    </row>
    <row r="45" spans="2:17" s="207" customFormat="1" ht="12.95" customHeight="1">
      <c r="B45" s="220" t="s">
        <v>21</v>
      </c>
      <c r="C45" s="208"/>
      <c r="D45" s="219">
        <v>2020</v>
      </c>
      <c r="E45" s="221">
        <f>SUM(F45:G45)</f>
        <v>85</v>
      </c>
      <c r="F45" s="222">
        <v>24</v>
      </c>
      <c r="G45" s="222">
        <v>61</v>
      </c>
      <c r="H45" s="57"/>
      <c r="I45" s="221">
        <f>SUM(J45:K45)</f>
        <v>443</v>
      </c>
      <c r="J45" s="57">
        <f>SUM(N45,'6.21 (3)'!F45,'6.21 (3)'!J45)</f>
        <v>165</v>
      </c>
      <c r="K45" s="57">
        <f>SUM(O45,'6.21 (3)'!G45,'6.21 (3)'!K45)</f>
        <v>278</v>
      </c>
      <c r="L45" s="57">
        <f>SUM(P45,'6.21 (3)'!H45,'6.21 (3)'!L45)</f>
        <v>0</v>
      </c>
      <c r="M45" s="221">
        <f>SUM(N45:O45)</f>
        <v>26</v>
      </c>
      <c r="N45" s="222">
        <v>14</v>
      </c>
      <c r="O45" s="222">
        <v>12</v>
      </c>
      <c r="Q45" s="224"/>
    </row>
    <row r="46" spans="2:17" s="207" customFormat="1" ht="12.95" customHeight="1">
      <c r="B46" s="220"/>
      <c r="C46" s="208"/>
      <c r="D46" s="219">
        <v>2021</v>
      </c>
      <c r="E46" s="221">
        <f t="shared" ref="E46:E47" si="20">SUM(F46:G46)</f>
        <v>83</v>
      </c>
      <c r="F46" s="57">
        <v>22</v>
      </c>
      <c r="G46" s="57">
        <v>61</v>
      </c>
      <c r="H46" s="57"/>
      <c r="I46" s="221">
        <f t="shared" ref="I46:I47" si="21">SUM(J46:K46)</f>
        <v>436</v>
      </c>
      <c r="J46" s="57">
        <f>SUM(N46,'6.21 (3)'!F46,'6.21 (3)'!J46)</f>
        <v>160</v>
      </c>
      <c r="K46" s="57">
        <f>SUM(O46,'6.21 (3)'!G46,'6.21 (3)'!K46)</f>
        <v>276</v>
      </c>
      <c r="L46" s="57">
        <f>SUM(P46,'6.21 (3)'!H46,'6.21 (3)'!L46)</f>
        <v>0</v>
      </c>
      <c r="M46" s="221">
        <f t="shared" ref="M46:M47" si="22">SUM(N46:O46)</f>
        <v>29</v>
      </c>
      <c r="N46" s="57">
        <v>14</v>
      </c>
      <c r="O46" s="57">
        <v>15</v>
      </c>
      <c r="Q46" s="224"/>
    </row>
    <row r="47" spans="2:17" s="207" customFormat="1" ht="12.95" customHeight="1">
      <c r="B47" s="220"/>
      <c r="C47" s="208"/>
      <c r="D47" s="219">
        <v>2022</v>
      </c>
      <c r="E47" s="221">
        <f t="shared" si="20"/>
        <v>83</v>
      </c>
      <c r="F47" s="222">
        <v>21</v>
      </c>
      <c r="G47" s="222">
        <v>62</v>
      </c>
      <c r="H47" s="59"/>
      <c r="I47" s="221">
        <f t="shared" si="21"/>
        <v>455</v>
      </c>
      <c r="J47" s="57">
        <f>SUM(N47,'6.21 (3)'!F47,'6.21 (3)'!J47)</f>
        <v>154</v>
      </c>
      <c r="K47" s="57">
        <f>SUM(O47,'6.21 (3)'!G47,'6.21 (3)'!K47)</f>
        <v>301</v>
      </c>
      <c r="L47" s="57">
        <f>SUM(P47,'6.21 (3)'!H47,'6.21 (3)'!L47)</f>
        <v>0</v>
      </c>
      <c r="M47" s="221">
        <f t="shared" si="22"/>
        <v>26</v>
      </c>
      <c r="N47" s="54">
        <v>12</v>
      </c>
      <c r="O47" s="54">
        <v>14</v>
      </c>
      <c r="Q47" s="224"/>
    </row>
    <row r="48" spans="2:17" s="207" customFormat="1" ht="6.95" customHeight="1">
      <c r="B48" s="220"/>
      <c r="C48" s="208"/>
      <c r="D48" s="219"/>
      <c r="E48" s="221"/>
      <c r="F48" s="267"/>
      <c r="G48" s="222"/>
      <c r="H48" s="57"/>
      <c r="I48" s="221"/>
      <c r="J48" s="57"/>
      <c r="K48" s="57"/>
      <c r="L48" s="57"/>
      <c r="M48" s="221"/>
      <c r="N48" s="222"/>
      <c r="O48" s="222"/>
      <c r="Q48" s="224"/>
    </row>
    <row r="49" spans="2:17" s="207" customFormat="1" ht="12.95" customHeight="1">
      <c r="B49" s="220" t="s">
        <v>22</v>
      </c>
      <c r="C49" s="208"/>
      <c r="D49" s="219">
        <v>2020</v>
      </c>
      <c r="E49" s="221">
        <f>SUM(F49:G49)</f>
        <v>12</v>
      </c>
      <c r="F49" s="225" t="s">
        <v>31</v>
      </c>
      <c r="G49" s="57">
        <v>12</v>
      </c>
      <c r="H49" s="57"/>
      <c r="I49" s="221">
        <f>SUM(J49:K49)</f>
        <v>486</v>
      </c>
      <c r="J49" s="57">
        <f>SUM(N49,'6.21 (3)'!F49,'6.21 (3)'!J49)</f>
        <v>181</v>
      </c>
      <c r="K49" s="57">
        <f>SUM(O49,'6.21 (3)'!G49,'6.21 (3)'!K49)</f>
        <v>305</v>
      </c>
      <c r="L49" s="57">
        <f>SUM(P49,'6.21 (3)'!H49,'6.21 (3)'!L49)</f>
        <v>0</v>
      </c>
      <c r="M49" s="221">
        <f>SUM(N49:O49)</f>
        <v>18</v>
      </c>
      <c r="N49" s="57">
        <v>3</v>
      </c>
      <c r="O49" s="57">
        <v>15</v>
      </c>
      <c r="Q49" s="224"/>
    </row>
    <row r="50" spans="2:17" s="207" customFormat="1" ht="12.95" customHeight="1">
      <c r="B50" s="220"/>
      <c r="C50" s="208"/>
      <c r="D50" s="219">
        <v>2021</v>
      </c>
      <c r="E50" s="221">
        <f t="shared" ref="E50:E51" si="23">SUM(F50:G50)</f>
        <v>19</v>
      </c>
      <c r="F50" s="57">
        <v>4</v>
      </c>
      <c r="G50" s="57">
        <v>15</v>
      </c>
      <c r="H50" s="57"/>
      <c r="I50" s="221">
        <f t="shared" ref="I50:I51" si="24">SUM(J50:K50)</f>
        <v>470</v>
      </c>
      <c r="J50" s="57">
        <f>SUM(N50,'6.21 (3)'!F50,'6.21 (3)'!J50)</f>
        <v>171</v>
      </c>
      <c r="K50" s="57">
        <f>SUM(O50,'6.21 (3)'!G50,'6.21 (3)'!K50)</f>
        <v>299</v>
      </c>
      <c r="L50" s="57">
        <f>SUM(P50,'6.21 (3)'!H50,'6.21 (3)'!L50)</f>
        <v>0</v>
      </c>
      <c r="M50" s="221">
        <f t="shared" ref="M50:M51" si="25">SUM(N50:O50)</f>
        <v>16</v>
      </c>
      <c r="N50" s="57">
        <v>4</v>
      </c>
      <c r="O50" s="57">
        <v>12</v>
      </c>
      <c r="Q50" s="224"/>
    </row>
    <row r="51" spans="2:17" s="207" customFormat="1" ht="12.95" customHeight="1">
      <c r="B51" s="220"/>
      <c r="C51" s="208"/>
      <c r="D51" s="219">
        <v>2022</v>
      </c>
      <c r="E51" s="221">
        <f t="shared" si="23"/>
        <v>15</v>
      </c>
      <c r="F51" s="57">
        <v>4</v>
      </c>
      <c r="G51" s="57">
        <v>11</v>
      </c>
      <c r="H51" s="59"/>
      <c r="I51" s="221">
        <f t="shared" si="24"/>
        <v>468</v>
      </c>
      <c r="J51" s="57">
        <f>SUM(N51,'6.21 (3)'!F51,'6.21 (3)'!J51)</f>
        <v>177</v>
      </c>
      <c r="K51" s="57">
        <f>SUM(O51,'6.21 (3)'!G51,'6.21 (3)'!K51)</f>
        <v>291</v>
      </c>
      <c r="L51" s="57">
        <f>SUM(P51,'6.21 (3)'!H51,'6.21 (3)'!L51)</f>
        <v>0</v>
      </c>
      <c r="M51" s="221">
        <f t="shared" si="25"/>
        <v>16</v>
      </c>
      <c r="N51" s="57">
        <v>4</v>
      </c>
      <c r="O51" s="57">
        <v>12</v>
      </c>
      <c r="Q51" s="224"/>
    </row>
    <row r="52" spans="2:17" s="207" customFormat="1" ht="6.95" customHeight="1">
      <c r="B52" s="220"/>
      <c r="C52" s="208"/>
      <c r="D52" s="219"/>
      <c r="E52" s="221"/>
      <c r="F52" s="225"/>
      <c r="G52" s="225"/>
      <c r="H52" s="57"/>
      <c r="I52" s="221"/>
      <c r="J52" s="57"/>
      <c r="K52" s="57"/>
      <c r="L52" s="57"/>
      <c r="M52" s="221"/>
      <c r="N52" s="225"/>
      <c r="O52" s="225"/>
      <c r="Q52" s="224"/>
    </row>
    <row r="53" spans="2:17" s="207" customFormat="1" ht="12.95" customHeight="1">
      <c r="B53" s="220" t="s">
        <v>23</v>
      </c>
      <c r="C53" s="226"/>
      <c r="D53" s="219">
        <v>2020</v>
      </c>
      <c r="E53" s="225" t="s">
        <v>31</v>
      </c>
      <c r="F53" s="225" t="s">
        <v>31</v>
      </c>
      <c r="G53" s="225" t="s">
        <v>31</v>
      </c>
      <c r="H53" s="57"/>
      <c r="I53" s="221">
        <f>SUM(J53:K53)</f>
        <v>45</v>
      </c>
      <c r="J53" s="57">
        <f>SUM(N53,'6.21 (3)'!F53,'6.21 (3)'!J53)</f>
        <v>22</v>
      </c>
      <c r="K53" s="57">
        <f>SUM(O53,'6.21 (3)'!G53,'6.21 (3)'!K53)</f>
        <v>23</v>
      </c>
      <c r="L53" s="57">
        <f>SUM(P53,'6.21 (3)'!H53,'6.21 (3)'!L53)</f>
        <v>0</v>
      </c>
      <c r="M53" s="225" t="s">
        <v>31</v>
      </c>
      <c r="N53" s="225" t="s">
        <v>31</v>
      </c>
      <c r="O53" s="225" t="s">
        <v>31</v>
      </c>
      <c r="Q53" s="227"/>
    </row>
    <row r="54" spans="2:17" s="207" customFormat="1" ht="12.95" customHeight="1">
      <c r="B54" s="220"/>
      <c r="C54" s="226"/>
      <c r="D54" s="219">
        <v>2021</v>
      </c>
      <c r="E54" s="225" t="s">
        <v>31</v>
      </c>
      <c r="F54" s="225" t="s">
        <v>31</v>
      </c>
      <c r="G54" s="225" t="s">
        <v>31</v>
      </c>
      <c r="H54" s="57"/>
      <c r="I54" s="221">
        <f t="shared" ref="I54:I55" si="26">SUM(J54:K54)</f>
        <v>40</v>
      </c>
      <c r="J54" s="57">
        <f>SUM(N54,'6.21 (3)'!F54,'6.21 (3)'!J54)</f>
        <v>18</v>
      </c>
      <c r="K54" s="57">
        <f>SUM(O54,'6.21 (3)'!G54,'6.21 (3)'!K54)</f>
        <v>22</v>
      </c>
      <c r="L54" s="57">
        <f>SUM(P54,'6.21 (3)'!H54,'6.21 (3)'!L54)</f>
        <v>0</v>
      </c>
      <c r="M54" s="225" t="s">
        <v>31</v>
      </c>
      <c r="N54" s="225" t="s">
        <v>31</v>
      </c>
      <c r="O54" s="225" t="s">
        <v>31</v>
      </c>
      <c r="Q54" s="227"/>
    </row>
    <row r="55" spans="2:17" s="207" customFormat="1" ht="12.95" customHeight="1">
      <c r="B55" s="220"/>
      <c r="C55" s="226"/>
      <c r="D55" s="219">
        <v>2022</v>
      </c>
      <c r="E55" s="1691" t="s">
        <v>31</v>
      </c>
      <c r="F55" s="267" t="s">
        <v>31</v>
      </c>
      <c r="G55" s="267" t="s">
        <v>31</v>
      </c>
      <c r="H55" s="59"/>
      <c r="I55" s="221">
        <f t="shared" si="26"/>
        <v>39</v>
      </c>
      <c r="J55" s="57">
        <f>SUM(N55,'6.21 (3)'!F55,'6.21 (3)'!J55)</f>
        <v>18</v>
      </c>
      <c r="K55" s="57">
        <f>SUM(O55,'6.21 (3)'!G55,'6.21 (3)'!K55)</f>
        <v>21</v>
      </c>
      <c r="L55" s="57">
        <f>SUM(P55,'6.21 (3)'!H55,'6.21 (3)'!L55)</f>
        <v>0</v>
      </c>
      <c r="M55" s="1691" t="s">
        <v>31</v>
      </c>
      <c r="N55" s="267" t="s">
        <v>31</v>
      </c>
      <c r="O55" s="267" t="s">
        <v>31</v>
      </c>
      <c r="Q55" s="227"/>
    </row>
    <row r="56" spans="2:17" s="207" customFormat="1" ht="6.95" customHeight="1">
      <c r="B56" s="220"/>
      <c r="C56" s="226"/>
      <c r="D56" s="219"/>
      <c r="E56" s="221"/>
      <c r="F56" s="222"/>
      <c r="G56" s="222"/>
      <c r="H56" s="57"/>
      <c r="I56" s="221"/>
      <c r="J56" s="57"/>
      <c r="K56" s="57"/>
      <c r="L56" s="57"/>
      <c r="M56" s="221"/>
      <c r="N56" s="222"/>
      <c r="O56" s="222"/>
      <c r="Q56" s="227"/>
    </row>
    <row r="57" spans="2:17" s="207" customFormat="1" ht="12.95" customHeight="1">
      <c r="B57" s="220" t="s">
        <v>24</v>
      </c>
      <c r="C57" s="208"/>
      <c r="D57" s="219">
        <v>2020</v>
      </c>
      <c r="E57" s="221">
        <f>SUM(F57:G57)</f>
        <v>667</v>
      </c>
      <c r="F57" s="57">
        <v>134</v>
      </c>
      <c r="G57" s="57">
        <v>533</v>
      </c>
      <c r="H57" s="57"/>
      <c r="I57" s="221">
        <f>SUM(J57:K57)</f>
        <v>1517</v>
      </c>
      <c r="J57" s="57">
        <f>SUM(N57,'6.21 (3)'!F57,'6.21 (3)'!J57)</f>
        <v>509</v>
      </c>
      <c r="K57" s="57">
        <f>SUM(O57,'6.21 (3)'!G57,'6.21 (3)'!K57)</f>
        <v>1008</v>
      </c>
      <c r="L57" s="57">
        <f>SUM(P57,'6.21 (3)'!H57,'6.21 (3)'!L57)</f>
        <v>0</v>
      </c>
      <c r="M57" s="221">
        <f>SUM(N57:O57)</f>
        <v>589</v>
      </c>
      <c r="N57" s="57">
        <v>186</v>
      </c>
      <c r="O57" s="57">
        <v>403</v>
      </c>
      <c r="Q57" s="224"/>
    </row>
    <row r="58" spans="2:17" s="207" customFormat="1" ht="12.95" customHeight="1">
      <c r="B58" s="220"/>
      <c r="C58" s="208"/>
      <c r="D58" s="219">
        <v>2021</v>
      </c>
      <c r="E58" s="221">
        <f t="shared" ref="E58:E59" si="27">SUM(F58:G58)</f>
        <v>683</v>
      </c>
      <c r="F58" s="57">
        <v>137</v>
      </c>
      <c r="G58" s="57">
        <v>546</v>
      </c>
      <c r="H58" s="57"/>
      <c r="I58" s="221">
        <f t="shared" ref="I58:I59" si="28">SUM(J58:K58)</f>
        <v>1566</v>
      </c>
      <c r="J58" s="57">
        <f>SUM(N58,'6.21 (3)'!F58,'6.21 (3)'!J58)</f>
        <v>517</v>
      </c>
      <c r="K58" s="57">
        <f>SUM(O58,'6.21 (3)'!G58,'6.21 (3)'!K58)</f>
        <v>1049</v>
      </c>
      <c r="L58" s="57">
        <f>SUM(P58,'6.21 (3)'!H58,'6.21 (3)'!L58)</f>
        <v>0</v>
      </c>
      <c r="M58" s="221">
        <f t="shared" ref="M58:M59" si="29">SUM(N58:O58)</f>
        <v>590</v>
      </c>
      <c r="N58" s="57">
        <v>178</v>
      </c>
      <c r="O58" s="57">
        <v>412</v>
      </c>
      <c r="Q58" s="224"/>
    </row>
    <row r="59" spans="2:17" s="207" customFormat="1" ht="12.95" customHeight="1">
      <c r="B59" s="220"/>
      <c r="C59" s="208"/>
      <c r="D59" s="219">
        <v>2022</v>
      </c>
      <c r="E59" s="221">
        <f t="shared" si="27"/>
        <v>669</v>
      </c>
      <c r="F59" s="222">
        <v>131</v>
      </c>
      <c r="G59" s="222">
        <v>538</v>
      </c>
      <c r="H59" s="59"/>
      <c r="I59" s="221">
        <f t="shared" si="28"/>
        <v>1503</v>
      </c>
      <c r="J59" s="57">
        <f>SUM(N59,'6.21 (3)'!F59,'6.21 (3)'!J59)</f>
        <v>492</v>
      </c>
      <c r="K59" s="57">
        <f>SUM(O59,'6.21 (3)'!G59,'6.21 (3)'!K59)</f>
        <v>1011</v>
      </c>
      <c r="L59" s="57">
        <f>SUM(P59,'6.21 (3)'!H59,'6.21 (3)'!L59)</f>
        <v>0</v>
      </c>
      <c r="M59" s="221">
        <f t="shared" si="29"/>
        <v>569</v>
      </c>
      <c r="N59" s="222">
        <v>171</v>
      </c>
      <c r="O59" s="222">
        <v>398</v>
      </c>
      <c r="Q59" s="224"/>
    </row>
    <row r="60" spans="2:17" s="207" customFormat="1" ht="6.95" customHeight="1">
      <c r="B60" s="220"/>
      <c r="C60" s="208"/>
      <c r="D60" s="219"/>
      <c r="E60" s="221"/>
      <c r="F60" s="222"/>
      <c r="G60" s="222"/>
      <c r="H60" s="57"/>
      <c r="I60" s="221"/>
      <c r="J60" s="57"/>
      <c r="K60" s="57"/>
      <c r="L60" s="57"/>
      <c r="M60" s="221"/>
      <c r="N60" s="222"/>
      <c r="O60" s="222"/>
      <c r="Q60" s="224"/>
    </row>
    <row r="61" spans="2:17" s="207" customFormat="1" ht="12.95" customHeight="1">
      <c r="B61" s="220" t="s">
        <v>25</v>
      </c>
      <c r="C61" s="208"/>
      <c r="D61" s="219">
        <v>2020</v>
      </c>
      <c r="E61" s="221">
        <f>SUM(F61:G61)</f>
        <v>110</v>
      </c>
      <c r="F61" s="57">
        <v>15</v>
      </c>
      <c r="G61" s="57">
        <v>95</v>
      </c>
      <c r="H61" s="57"/>
      <c r="I61" s="221">
        <f>SUM(J61:K61)</f>
        <v>256</v>
      </c>
      <c r="J61" s="57">
        <f>SUM(N61,'6.21 (3)'!F61,'6.21 (3)'!J61)</f>
        <v>84</v>
      </c>
      <c r="K61" s="57">
        <f>SUM(O61,'6.21 (3)'!G61,'6.21 (3)'!K61)</f>
        <v>172</v>
      </c>
      <c r="L61" s="57">
        <f>SUM(P61,'6.21 (3)'!H61,'6.21 (3)'!L61)</f>
        <v>0</v>
      </c>
      <c r="M61" s="221">
        <f>SUM(N61:O61)</f>
        <v>123</v>
      </c>
      <c r="N61" s="57">
        <v>32</v>
      </c>
      <c r="O61" s="57">
        <v>91</v>
      </c>
      <c r="Q61" s="224"/>
    </row>
    <row r="62" spans="2:17" s="207" customFormat="1" ht="12.95" customHeight="1">
      <c r="B62" s="220"/>
      <c r="C62" s="208"/>
      <c r="D62" s="219">
        <v>2021</v>
      </c>
      <c r="E62" s="221">
        <f t="shared" ref="E62:E63" si="30">SUM(F62:G62)</f>
        <v>115</v>
      </c>
      <c r="F62" s="57">
        <v>17</v>
      </c>
      <c r="G62" s="57">
        <v>98</v>
      </c>
      <c r="H62" s="57"/>
      <c r="I62" s="221">
        <f t="shared" ref="I62:I63" si="31">SUM(J62:K62)</f>
        <v>212</v>
      </c>
      <c r="J62" s="57">
        <f>SUM(N62,'6.21 (3)'!F62,'6.21 (3)'!J62)</f>
        <v>74</v>
      </c>
      <c r="K62" s="57">
        <f>SUM(O62,'6.21 (3)'!G62,'6.21 (3)'!K62)</f>
        <v>138</v>
      </c>
      <c r="L62" s="57">
        <f>SUM(P62,'6.21 (3)'!H62,'6.21 (3)'!L62)</f>
        <v>0</v>
      </c>
      <c r="M62" s="221">
        <f t="shared" ref="M62:M63" si="32">SUM(N62:O62)</f>
        <v>71</v>
      </c>
      <c r="N62" s="57">
        <v>20</v>
      </c>
      <c r="O62" s="57">
        <v>51</v>
      </c>
      <c r="Q62" s="224"/>
    </row>
    <row r="63" spans="2:17" s="207" customFormat="1" ht="12.95" customHeight="1">
      <c r="B63" s="220"/>
      <c r="C63" s="208"/>
      <c r="D63" s="219">
        <v>2022</v>
      </c>
      <c r="E63" s="221">
        <f t="shared" si="30"/>
        <v>112</v>
      </c>
      <c r="F63" s="58">
        <v>16</v>
      </c>
      <c r="G63" s="58">
        <v>96</v>
      </c>
      <c r="H63" s="59"/>
      <c r="I63" s="221">
        <f t="shared" si="31"/>
        <v>208</v>
      </c>
      <c r="J63" s="57">
        <f>SUM(N63,'6.21 (3)'!F63,'6.21 (3)'!J63)</f>
        <v>78</v>
      </c>
      <c r="K63" s="57">
        <f>SUM(O63,'6.21 (3)'!G63,'6.21 (3)'!K63)</f>
        <v>130</v>
      </c>
      <c r="L63" s="57">
        <f>SUM(P63,'6.21 (3)'!H63,'6.21 (3)'!L63)</f>
        <v>0</v>
      </c>
      <c r="M63" s="221">
        <f t="shared" si="32"/>
        <v>77</v>
      </c>
      <c r="N63" s="222">
        <v>24</v>
      </c>
      <c r="O63" s="222">
        <v>53</v>
      </c>
      <c r="Q63" s="224"/>
    </row>
    <row r="64" spans="2:17" s="207" customFormat="1" ht="6.95" customHeight="1">
      <c r="B64" s="220"/>
      <c r="C64" s="208"/>
      <c r="D64" s="219"/>
      <c r="E64" s="221"/>
      <c r="F64" s="222"/>
      <c r="G64" s="222"/>
      <c r="H64" s="57"/>
      <c r="I64" s="221"/>
      <c r="J64" s="57"/>
      <c r="K64" s="57"/>
      <c r="L64" s="57"/>
      <c r="M64" s="221"/>
      <c r="N64" s="222"/>
      <c r="O64" s="222"/>
      <c r="Q64" s="224"/>
    </row>
    <row r="65" spans="2:17" s="207" customFormat="1" ht="12.95" customHeight="1">
      <c r="B65" s="220" t="s">
        <v>26</v>
      </c>
      <c r="C65" s="208"/>
      <c r="D65" s="219">
        <v>2020</v>
      </c>
      <c r="E65" s="221">
        <f>SUM(F65:G65)</f>
        <v>26</v>
      </c>
      <c r="F65" s="57">
        <v>9</v>
      </c>
      <c r="G65" s="57">
        <v>17</v>
      </c>
      <c r="H65" s="57"/>
      <c r="I65" s="221">
        <f>SUM(J65:K65)</f>
        <v>458</v>
      </c>
      <c r="J65" s="57">
        <f>SUM(N65,'6.21 (3)'!F65,'6.21 (3)'!J65)</f>
        <v>150</v>
      </c>
      <c r="K65" s="57">
        <f>SUM(O65,'6.21 (3)'!G65,'6.21 (3)'!K65)</f>
        <v>308</v>
      </c>
      <c r="L65" s="57">
        <f>SUM(P65,'6.21 (3)'!H65,'6.21 (3)'!L65)</f>
        <v>0</v>
      </c>
      <c r="M65" s="221">
        <f>SUM(N65:O65)</f>
        <v>103</v>
      </c>
      <c r="N65" s="57">
        <v>39</v>
      </c>
      <c r="O65" s="57">
        <v>64</v>
      </c>
      <c r="Q65" s="224"/>
    </row>
    <row r="66" spans="2:17" s="207" customFormat="1" ht="12.95" customHeight="1">
      <c r="B66" s="220"/>
      <c r="C66" s="208"/>
      <c r="D66" s="219">
        <v>2021</v>
      </c>
      <c r="E66" s="221">
        <f t="shared" ref="E66:E67" si="33">SUM(F66:G66)</f>
        <v>26</v>
      </c>
      <c r="F66" s="57">
        <v>10</v>
      </c>
      <c r="G66" s="57">
        <v>16</v>
      </c>
      <c r="H66" s="57"/>
      <c r="I66" s="221">
        <f t="shared" ref="I66:I67" si="34">SUM(J66:K66)</f>
        <v>448</v>
      </c>
      <c r="J66" s="57">
        <f>SUM(N66,'6.21 (3)'!F66,'6.21 (3)'!J66)</f>
        <v>149</v>
      </c>
      <c r="K66" s="57">
        <f>SUM(O66,'6.21 (3)'!G66,'6.21 (3)'!K66)</f>
        <v>299</v>
      </c>
      <c r="L66" s="57">
        <f>SUM(P66,'6.21 (3)'!H66,'6.21 (3)'!L66)</f>
        <v>0</v>
      </c>
      <c r="M66" s="221">
        <f t="shared" ref="M66:M67" si="35">SUM(N66:O66)</f>
        <v>96</v>
      </c>
      <c r="N66" s="57">
        <v>35</v>
      </c>
      <c r="O66" s="57">
        <v>61</v>
      </c>
      <c r="Q66" s="224"/>
    </row>
    <row r="67" spans="2:17" s="207" customFormat="1" ht="12.95" customHeight="1">
      <c r="B67" s="220"/>
      <c r="C67" s="208"/>
      <c r="D67" s="219">
        <v>2022</v>
      </c>
      <c r="E67" s="221">
        <f t="shared" si="33"/>
        <v>25</v>
      </c>
      <c r="F67" s="222">
        <v>9</v>
      </c>
      <c r="G67" s="222">
        <v>16</v>
      </c>
      <c r="H67" s="59"/>
      <c r="I67" s="221">
        <f t="shared" si="34"/>
        <v>446</v>
      </c>
      <c r="J67" s="57">
        <f>SUM(N67,'6.21 (3)'!F67,'6.21 (3)'!J67)</f>
        <v>141</v>
      </c>
      <c r="K67" s="57">
        <f>SUM(O67,'6.21 (3)'!G67,'6.21 (3)'!K67)</f>
        <v>305</v>
      </c>
      <c r="L67" s="57">
        <f>SUM(P67,'6.21 (3)'!H67,'6.21 (3)'!L67)</f>
        <v>0</v>
      </c>
      <c r="M67" s="221">
        <f t="shared" si="35"/>
        <v>99</v>
      </c>
      <c r="N67" s="58">
        <v>36</v>
      </c>
      <c r="O67" s="58">
        <v>63</v>
      </c>
      <c r="Q67" s="224"/>
    </row>
    <row r="68" spans="2:17" s="207" customFormat="1" ht="6.95" customHeight="1">
      <c r="B68" s="220"/>
      <c r="C68" s="208"/>
      <c r="D68" s="219"/>
      <c r="E68" s="221"/>
      <c r="F68" s="222"/>
      <c r="G68" s="222"/>
      <c r="H68" s="57"/>
      <c r="I68" s="221"/>
      <c r="J68" s="57"/>
      <c r="K68" s="57"/>
      <c r="L68" s="57"/>
      <c r="M68" s="221"/>
      <c r="N68" s="222"/>
      <c r="O68" s="222"/>
      <c r="Q68" s="224"/>
    </row>
    <row r="69" spans="2:17" s="207" customFormat="1" ht="12.95" customHeight="1">
      <c r="B69" s="220" t="s">
        <v>27</v>
      </c>
      <c r="C69" s="208"/>
      <c r="D69" s="219">
        <v>2020</v>
      </c>
      <c r="E69" s="221">
        <f>SUM(F69:G69)</f>
        <v>51</v>
      </c>
      <c r="F69" s="57">
        <v>23</v>
      </c>
      <c r="G69" s="57">
        <v>28</v>
      </c>
      <c r="H69" s="57"/>
      <c r="I69" s="221">
        <f>SUM(J69:K69)</f>
        <v>626</v>
      </c>
      <c r="J69" s="57">
        <f>SUM(N69,'6.21 (3)'!F69,'6.21 (3)'!J69)</f>
        <v>202</v>
      </c>
      <c r="K69" s="57">
        <f>SUM(O69,'6.21 (3)'!G69,'6.21 (3)'!K69)</f>
        <v>424</v>
      </c>
      <c r="L69" s="57">
        <f>SUM(P69,'6.21 (3)'!H69,'6.21 (3)'!L69)</f>
        <v>0</v>
      </c>
      <c r="M69" s="221">
        <f>SUM(N69:O69)</f>
        <v>143</v>
      </c>
      <c r="N69" s="57">
        <v>50</v>
      </c>
      <c r="O69" s="57">
        <v>93</v>
      </c>
      <c r="Q69" s="224"/>
    </row>
    <row r="70" spans="2:17" s="207" customFormat="1" ht="12.95" customHeight="1">
      <c r="B70" s="220"/>
      <c r="C70" s="208"/>
      <c r="D70" s="219">
        <v>2021</v>
      </c>
      <c r="E70" s="221">
        <f t="shared" ref="E70:E71" si="36">SUM(F70:G70)</f>
        <v>56</v>
      </c>
      <c r="F70" s="57">
        <v>26</v>
      </c>
      <c r="G70" s="57">
        <v>30</v>
      </c>
      <c r="H70" s="57"/>
      <c r="I70" s="221">
        <f t="shared" ref="I70:I71" si="37">SUM(J70:K70)</f>
        <v>639</v>
      </c>
      <c r="J70" s="57">
        <f>SUM(N70,'6.21 (3)'!F70,'6.21 (3)'!J70)</f>
        <v>207</v>
      </c>
      <c r="K70" s="57">
        <f>SUM(O70,'6.21 (3)'!G70,'6.21 (3)'!K70)</f>
        <v>432</v>
      </c>
      <c r="L70" s="57">
        <f>SUM(P70,'6.21 (3)'!H70,'6.21 (3)'!L70)</f>
        <v>0</v>
      </c>
      <c r="M70" s="221">
        <f t="shared" ref="M70:M71" si="38">SUM(N70:O70)</f>
        <v>151</v>
      </c>
      <c r="N70" s="57">
        <v>55</v>
      </c>
      <c r="O70" s="57">
        <v>96</v>
      </c>
      <c r="Q70" s="224"/>
    </row>
    <row r="71" spans="2:17" s="207" customFormat="1" ht="12.95" customHeight="1">
      <c r="B71" s="220"/>
      <c r="C71" s="208"/>
      <c r="D71" s="219">
        <v>2022</v>
      </c>
      <c r="E71" s="221">
        <f t="shared" si="36"/>
        <v>68</v>
      </c>
      <c r="F71" s="54">
        <v>29</v>
      </c>
      <c r="G71" s="54">
        <v>39</v>
      </c>
      <c r="H71" s="59"/>
      <c r="I71" s="221">
        <f t="shared" si="37"/>
        <v>641</v>
      </c>
      <c r="J71" s="57">
        <f>SUM(N71,'6.21 (3)'!F71,'6.21 (3)'!J71)</f>
        <v>210</v>
      </c>
      <c r="K71" s="57">
        <f>SUM(O71,'6.21 (3)'!G71,'6.21 (3)'!K71)</f>
        <v>431</v>
      </c>
      <c r="L71" s="57">
        <f>SUM(P71,'6.21 (3)'!H71,'6.21 (3)'!L71)</f>
        <v>0</v>
      </c>
      <c r="M71" s="221">
        <f t="shared" si="38"/>
        <v>149</v>
      </c>
      <c r="N71" s="58">
        <v>53</v>
      </c>
      <c r="O71" s="58">
        <v>96</v>
      </c>
      <c r="Q71" s="224"/>
    </row>
    <row r="72" spans="2:17" s="207" customFormat="1" ht="6.95" customHeight="1">
      <c r="B72" s="220"/>
      <c r="C72" s="208"/>
      <c r="D72" s="219"/>
      <c r="E72" s="221"/>
      <c r="F72" s="267"/>
      <c r="G72" s="267"/>
      <c r="H72" s="57"/>
      <c r="I72" s="221"/>
      <c r="J72" s="57"/>
      <c r="K72" s="57"/>
      <c r="L72" s="57"/>
      <c r="M72" s="221"/>
      <c r="N72" s="222"/>
      <c r="O72" s="222"/>
      <c r="Q72" s="224"/>
    </row>
    <row r="73" spans="2:17" s="207" customFormat="1" ht="12.95" customHeight="1">
      <c r="B73" s="220" t="s">
        <v>28</v>
      </c>
      <c r="C73" s="226"/>
      <c r="D73" s="219">
        <v>2020</v>
      </c>
      <c r="E73" s="221">
        <f>SUM(F73:G73)</f>
        <v>24</v>
      </c>
      <c r="F73" s="225">
        <v>9</v>
      </c>
      <c r="G73" s="225">
        <v>15</v>
      </c>
      <c r="H73" s="57"/>
      <c r="I73" s="221">
        <f>SUM(J73:K73)</f>
        <v>781</v>
      </c>
      <c r="J73" s="57">
        <f>SUM(N73,'6.21 (3)'!F73,'6.21 (3)'!J73)</f>
        <v>267</v>
      </c>
      <c r="K73" s="57">
        <f>SUM(O73,'6.21 (3)'!G73,'6.21 (3)'!K73)</f>
        <v>514</v>
      </c>
      <c r="L73" s="57">
        <f>SUM(P73,'6.21 (3)'!H73,'6.21 (3)'!L73)</f>
        <v>0</v>
      </c>
      <c r="M73" s="221">
        <f>SUM(N73:O73)</f>
        <v>36</v>
      </c>
      <c r="N73" s="57">
        <v>15</v>
      </c>
      <c r="O73" s="57">
        <v>21</v>
      </c>
      <c r="Q73" s="227"/>
    </row>
    <row r="74" spans="2:17" s="207" customFormat="1" ht="12.95" customHeight="1">
      <c r="B74" s="220"/>
      <c r="C74" s="226"/>
      <c r="D74" s="219">
        <v>2021</v>
      </c>
      <c r="E74" s="221">
        <f t="shared" ref="E74:E75" si="39">SUM(F74:G74)</f>
        <v>23</v>
      </c>
      <c r="F74" s="57">
        <v>10</v>
      </c>
      <c r="G74" s="57">
        <v>13</v>
      </c>
      <c r="H74" s="57"/>
      <c r="I74" s="221">
        <f t="shared" ref="I74:I75" si="40">SUM(J74:K74)</f>
        <v>1030</v>
      </c>
      <c r="J74" s="57">
        <f>SUM(N74,'6.21 (3)'!F74,'6.21 (3)'!J74)</f>
        <v>334</v>
      </c>
      <c r="K74" s="57">
        <f>SUM(O74,'6.21 (3)'!G74,'6.21 (3)'!K74)</f>
        <v>696</v>
      </c>
      <c r="L74" s="57">
        <f>SUM(P74,'6.21 (3)'!H74,'6.21 (3)'!L74)</f>
        <v>0</v>
      </c>
      <c r="M74" s="221">
        <f t="shared" ref="M74:M75" si="41">SUM(N74:O74)</f>
        <v>47</v>
      </c>
      <c r="N74" s="57">
        <v>11</v>
      </c>
      <c r="O74" s="57">
        <v>36</v>
      </c>
      <c r="Q74" s="227"/>
    </row>
    <row r="75" spans="2:17" s="207" customFormat="1" ht="12.95" customHeight="1">
      <c r="B75" s="220"/>
      <c r="C75" s="226"/>
      <c r="D75" s="219">
        <v>2022</v>
      </c>
      <c r="E75" s="221">
        <f t="shared" si="39"/>
        <v>24</v>
      </c>
      <c r="F75" s="57">
        <v>11</v>
      </c>
      <c r="G75" s="57">
        <v>13</v>
      </c>
      <c r="H75" s="59"/>
      <c r="I75" s="221">
        <f t="shared" si="40"/>
        <v>1036</v>
      </c>
      <c r="J75" s="57">
        <f>SUM(N75,'6.21 (3)'!F75,'6.21 (3)'!J75)</f>
        <v>332</v>
      </c>
      <c r="K75" s="57">
        <f>SUM(O75,'6.21 (3)'!G75,'6.21 (3)'!K75)</f>
        <v>704</v>
      </c>
      <c r="L75" s="57">
        <f>SUM(P75,'6.21 (3)'!H75,'6.21 (3)'!L75)</f>
        <v>0</v>
      </c>
      <c r="M75" s="221">
        <f t="shared" si="41"/>
        <v>42</v>
      </c>
      <c r="N75" s="58">
        <v>9</v>
      </c>
      <c r="O75" s="58">
        <v>33</v>
      </c>
      <c r="Q75" s="227"/>
    </row>
    <row r="76" spans="2:17" s="207" customFormat="1" ht="6.95" customHeight="1">
      <c r="B76" s="220"/>
      <c r="C76" s="226"/>
      <c r="D76" s="219"/>
      <c r="E76" s="221"/>
      <c r="F76" s="225"/>
      <c r="G76" s="225"/>
      <c r="H76" s="57"/>
      <c r="I76" s="221"/>
      <c r="J76" s="57"/>
      <c r="K76" s="57"/>
      <c r="L76" s="57"/>
      <c r="M76" s="221"/>
      <c r="N76" s="222"/>
      <c r="O76" s="222"/>
      <c r="Q76" s="227"/>
    </row>
    <row r="77" spans="2:17" s="207" customFormat="1" ht="12.95" customHeight="1">
      <c r="B77" s="220" t="s">
        <v>29</v>
      </c>
      <c r="C77" s="226"/>
      <c r="D77" s="219">
        <v>2020</v>
      </c>
      <c r="E77" s="225" t="s">
        <v>31</v>
      </c>
      <c r="F77" s="225" t="s">
        <v>31</v>
      </c>
      <c r="G77" s="225" t="s">
        <v>31</v>
      </c>
      <c r="H77" s="57"/>
      <c r="I77" s="221">
        <f>SUM(J77:K77)</f>
        <v>6</v>
      </c>
      <c r="J77" s="57">
        <f>SUM(N77,'6.21 (3)'!F77,'6.21 (3)'!J77)</f>
        <v>2</v>
      </c>
      <c r="K77" s="57">
        <f>SUM(O77,'6.21 (3)'!G77,'6.21 (3)'!K77)</f>
        <v>4</v>
      </c>
      <c r="L77" s="57">
        <f>SUM(P77,'6.21 (3)'!H77,'6.21 (3)'!L77)</f>
        <v>0</v>
      </c>
      <c r="M77" s="221">
        <f>SUM(N77:O77)</f>
        <v>6</v>
      </c>
      <c r="N77" s="57">
        <v>2</v>
      </c>
      <c r="O77" s="57">
        <v>4</v>
      </c>
      <c r="Q77" s="227"/>
    </row>
    <row r="78" spans="2:17" s="207" customFormat="1" ht="12.95" customHeight="1">
      <c r="B78" s="220"/>
      <c r="C78" s="226"/>
      <c r="D78" s="219">
        <v>2021</v>
      </c>
      <c r="E78" s="225" t="s">
        <v>31</v>
      </c>
      <c r="F78" s="225" t="s">
        <v>31</v>
      </c>
      <c r="G78" s="225" t="s">
        <v>31</v>
      </c>
      <c r="H78" s="57"/>
      <c r="I78" s="221">
        <f t="shared" ref="I78:I79" si="42">SUM(J78:K78)</f>
        <v>6</v>
      </c>
      <c r="J78" s="57">
        <f>SUM(N78,'6.21 (3)'!F78,'6.21 (3)'!J78)</f>
        <v>2</v>
      </c>
      <c r="K78" s="57">
        <f>SUM(O78,'6.21 (3)'!G78,'6.21 (3)'!K78)</f>
        <v>4</v>
      </c>
      <c r="L78" s="57">
        <f>SUM(P78,'6.21 (3)'!H78,'6.21 (3)'!L78)</f>
        <v>0</v>
      </c>
      <c r="M78" s="221">
        <f t="shared" ref="M78:M79" si="43">SUM(N78:O78)</f>
        <v>6</v>
      </c>
      <c r="N78" s="57">
        <v>2</v>
      </c>
      <c r="O78" s="57">
        <v>4</v>
      </c>
      <c r="Q78" s="227"/>
    </row>
    <row r="79" spans="2:17" s="207" customFormat="1" ht="12.95" customHeight="1">
      <c r="B79" s="220"/>
      <c r="C79" s="226"/>
      <c r="D79" s="219">
        <v>2022</v>
      </c>
      <c r="E79" s="1691" t="s">
        <v>31</v>
      </c>
      <c r="F79" s="225" t="s">
        <v>31</v>
      </c>
      <c r="G79" s="225" t="s">
        <v>31</v>
      </c>
      <c r="H79" s="57"/>
      <c r="I79" s="221">
        <f t="shared" si="42"/>
        <v>18</v>
      </c>
      <c r="J79" s="57">
        <f>SUM(N79,'6.21 (3)'!F79,'6.21 (3)'!J79)</f>
        <v>6</v>
      </c>
      <c r="K79" s="57">
        <f>SUM(O79,'6.21 (3)'!G79,'6.21 (3)'!K79)</f>
        <v>12</v>
      </c>
      <c r="L79" s="57">
        <f>SUM(P79,'6.21 (3)'!H79,'6.21 (3)'!L79)</f>
        <v>0</v>
      </c>
      <c r="M79" s="221">
        <f t="shared" si="43"/>
        <v>18</v>
      </c>
      <c r="N79" s="57">
        <v>6</v>
      </c>
      <c r="O79" s="57">
        <v>12</v>
      </c>
      <c r="Q79" s="227"/>
    </row>
    <row r="80" spans="2:17" s="207" customFormat="1" ht="6.95" customHeight="1">
      <c r="B80" s="220"/>
      <c r="C80" s="226"/>
      <c r="D80" s="219"/>
      <c r="E80" s="221"/>
      <c r="F80" s="225"/>
      <c r="G80" s="225"/>
      <c r="H80" s="57"/>
      <c r="I80" s="221"/>
      <c r="J80" s="225"/>
      <c r="K80" s="225"/>
      <c r="L80" s="225"/>
      <c r="M80" s="221"/>
      <c r="N80" s="225"/>
      <c r="O80" s="225"/>
      <c r="Q80" s="227"/>
    </row>
    <row r="81" spans="1:17" s="207" customFormat="1" ht="12.95" customHeight="1">
      <c r="B81" s="220" t="s">
        <v>30</v>
      </c>
      <c r="C81" s="226"/>
      <c r="D81" s="219">
        <v>2020</v>
      </c>
      <c r="E81" s="225" t="s">
        <v>31</v>
      </c>
      <c r="F81" s="225" t="s">
        <v>31</v>
      </c>
      <c r="G81" s="225" t="s">
        <v>31</v>
      </c>
      <c r="H81" s="229"/>
      <c r="I81" s="225" t="s">
        <v>31</v>
      </c>
      <c r="J81" s="225" t="s">
        <v>31</v>
      </c>
      <c r="K81" s="225" t="s">
        <v>31</v>
      </c>
      <c r="L81" s="225"/>
      <c r="M81" s="225" t="s">
        <v>31</v>
      </c>
      <c r="N81" s="225" t="s">
        <v>31</v>
      </c>
      <c r="O81" s="225" t="s">
        <v>31</v>
      </c>
      <c r="Q81" s="227"/>
    </row>
    <row r="82" spans="1:17" s="207" customFormat="1" ht="12.95" customHeight="1">
      <c r="B82" s="220"/>
      <c r="C82" s="226"/>
      <c r="D82" s="219">
        <v>2021</v>
      </c>
      <c r="E82" s="225" t="s">
        <v>31</v>
      </c>
      <c r="F82" s="225" t="s">
        <v>31</v>
      </c>
      <c r="G82" s="225" t="s">
        <v>31</v>
      </c>
      <c r="I82" s="225" t="s">
        <v>31</v>
      </c>
      <c r="J82" s="225" t="s">
        <v>31</v>
      </c>
      <c r="K82" s="225" t="s">
        <v>31</v>
      </c>
      <c r="L82" s="225"/>
      <c r="M82" s="225" t="s">
        <v>31</v>
      </c>
      <c r="N82" s="225" t="s">
        <v>31</v>
      </c>
      <c r="O82" s="225" t="s">
        <v>31</v>
      </c>
      <c r="Q82" s="227"/>
    </row>
    <row r="83" spans="1:17" s="207" customFormat="1" ht="12.95" customHeight="1">
      <c r="B83" s="220"/>
      <c r="C83" s="226"/>
      <c r="D83" s="219">
        <v>2022</v>
      </c>
      <c r="E83" s="1691" t="s">
        <v>31</v>
      </c>
      <c r="F83" s="1691" t="s">
        <v>31</v>
      </c>
      <c r="G83" s="1691" t="s">
        <v>31</v>
      </c>
      <c r="I83" s="1691" t="s">
        <v>31</v>
      </c>
      <c r="J83" s="1691" t="s">
        <v>31</v>
      </c>
      <c r="K83" s="1691" t="s">
        <v>31</v>
      </c>
      <c r="M83" s="1691" t="s">
        <v>31</v>
      </c>
      <c r="N83" s="1691" t="s">
        <v>31</v>
      </c>
      <c r="O83" s="1691" t="s">
        <v>31</v>
      </c>
      <c r="Q83" s="227"/>
    </row>
    <row r="84" spans="1:17" s="207" customFormat="1" ht="6.95" customHeight="1" thickBot="1">
      <c r="A84" s="231"/>
      <c r="B84" s="232"/>
      <c r="C84" s="233"/>
      <c r="D84" s="234"/>
      <c r="E84" s="236"/>
      <c r="F84" s="236"/>
      <c r="G84" s="236"/>
      <c r="H84" s="236"/>
      <c r="I84" s="236"/>
      <c r="J84" s="236"/>
      <c r="K84" s="236"/>
      <c r="L84" s="236"/>
      <c r="M84" s="236"/>
      <c r="N84" s="236"/>
      <c r="O84" s="236"/>
      <c r="Q84" s="227"/>
    </row>
    <row r="85" spans="1:17" s="238" customFormat="1" ht="18" customHeight="1">
      <c r="B85" s="239"/>
      <c r="D85" s="240"/>
      <c r="E85" s="243"/>
      <c r="F85" s="243"/>
      <c r="G85" s="243"/>
      <c r="H85" s="243"/>
      <c r="I85" s="244"/>
      <c r="J85" s="244"/>
      <c r="K85" s="244"/>
      <c r="L85" s="244"/>
      <c r="M85" s="244"/>
      <c r="N85" s="244"/>
      <c r="O85" s="244"/>
      <c r="P85" s="245" t="s">
        <v>32</v>
      </c>
      <c r="Q85" s="243"/>
    </row>
    <row r="86" spans="1:17" s="238" customFormat="1" ht="15.75" customHeight="1">
      <c r="B86" s="239"/>
      <c r="D86" s="240"/>
      <c r="E86" s="243"/>
      <c r="F86" s="243"/>
      <c r="G86" s="243"/>
      <c r="H86" s="243"/>
      <c r="I86" s="247"/>
      <c r="J86" s="247"/>
      <c r="K86" s="247"/>
      <c r="L86" s="247"/>
      <c r="M86" s="247"/>
      <c r="N86" s="247"/>
      <c r="O86" s="247"/>
      <c r="P86" s="247" t="s">
        <v>33</v>
      </c>
      <c r="Q86" s="243"/>
    </row>
    <row r="87" spans="1:17" s="238" customFormat="1" ht="15.75" customHeight="1">
      <c r="B87" s="239"/>
      <c r="D87" s="240"/>
      <c r="E87" s="243"/>
      <c r="F87" s="243"/>
      <c r="G87" s="243"/>
      <c r="H87" s="243"/>
      <c r="I87" s="243"/>
      <c r="J87" s="243"/>
      <c r="K87" s="243"/>
      <c r="L87" s="243"/>
      <c r="M87" s="243"/>
      <c r="N87" s="243"/>
      <c r="O87" s="243"/>
      <c r="Q87" s="243"/>
    </row>
    <row r="88" spans="1:17" s="248" customFormat="1" ht="15.75" customHeight="1">
      <c r="B88" s="249"/>
      <c r="D88" s="250"/>
      <c r="E88" s="251"/>
      <c r="F88" s="251"/>
      <c r="G88" s="251"/>
      <c r="H88" s="251"/>
      <c r="I88" s="251"/>
      <c r="J88" s="251"/>
      <c r="K88" s="251"/>
      <c r="L88" s="251"/>
      <c r="M88" s="251"/>
      <c r="N88" s="251"/>
      <c r="O88" s="251"/>
      <c r="Q88" s="251"/>
    </row>
    <row r="89" spans="1:17" s="238" customFormat="1" ht="15.75" customHeight="1">
      <c r="B89" s="252"/>
      <c r="C89" s="253"/>
      <c r="D89" s="254"/>
      <c r="E89" s="243"/>
      <c r="F89" s="243"/>
      <c r="G89" s="243"/>
      <c r="H89" s="243"/>
      <c r="I89" s="243"/>
      <c r="J89" s="243"/>
      <c r="K89" s="243"/>
      <c r="L89" s="243"/>
      <c r="M89" s="243"/>
      <c r="N89" s="243"/>
      <c r="O89" s="243"/>
      <c r="Q89" s="243"/>
    </row>
  </sheetData>
  <mergeCells count="10">
    <mergeCell ref="E9:G9"/>
    <mergeCell ref="I9:O9"/>
    <mergeCell ref="E10:G10"/>
    <mergeCell ref="I10:O10"/>
    <mergeCell ref="E12:G12"/>
    <mergeCell ref="I12:K12"/>
    <mergeCell ref="M12:O12"/>
    <mergeCell ref="E11:G11"/>
    <mergeCell ref="I11:K11"/>
    <mergeCell ref="M11:O11"/>
  </mergeCells>
  <printOptions horizontalCentered="1"/>
  <pageMargins left="0.55118110236220474" right="0.55118110236220474" top="0.39370078740157483" bottom="0.39370078740157483" header="0.39370078740157483" footer="0.39370078740157483"/>
  <pageSetup paperSize="9" scale="70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29">
    <tabColor rgb="FF92D050"/>
  </sheetPr>
  <dimension ref="A1:M89"/>
  <sheetViews>
    <sheetView tabSelected="1" view="pageBreakPreview" zoomScale="90" zoomScaleNormal="90" zoomScaleSheetLayoutView="90" workbookViewId="0">
      <selection activeCell="O48" sqref="O48"/>
    </sheetView>
  </sheetViews>
  <sheetFormatPr defaultColWidth="10.42578125" defaultRowHeight="16.5"/>
  <cols>
    <col min="1" max="1" width="1.85546875" style="169" customWidth="1"/>
    <col min="2" max="2" width="12.5703125" style="169" customWidth="1"/>
    <col min="3" max="3" width="5.28515625" style="169" customWidth="1"/>
    <col min="4" max="4" width="12.5703125" style="170" customWidth="1"/>
    <col min="5" max="5" width="13.28515625" style="171" customWidth="1"/>
    <col min="6" max="6" width="13" style="171" customWidth="1"/>
    <col min="7" max="7" width="16.7109375" style="171" customWidth="1"/>
    <col min="8" max="8" width="1.28515625" style="171" customWidth="1"/>
    <col min="9" max="9" width="13.28515625" style="171" customWidth="1"/>
    <col min="10" max="10" width="13" style="171" customWidth="1"/>
    <col min="11" max="11" width="16.7109375" style="171" customWidth="1"/>
    <col min="12" max="12" width="1.85546875" style="169" customWidth="1"/>
    <col min="13" max="13" width="1" style="169" customWidth="1"/>
    <col min="14" max="16384" width="10.42578125" style="169"/>
  </cols>
  <sheetData>
    <row r="1" spans="1:13" ht="8.1" customHeight="1"/>
    <row r="2" spans="1:13" ht="8.1" customHeight="1"/>
    <row r="3" spans="1:13" s="172" customFormat="1">
      <c r="B3" s="173" t="s">
        <v>414</v>
      </c>
      <c r="C3" s="174" t="s">
        <v>906</v>
      </c>
      <c r="D3" s="175"/>
      <c r="E3" s="176"/>
      <c r="F3" s="176"/>
      <c r="G3" s="176"/>
      <c r="H3" s="176"/>
      <c r="I3" s="176"/>
      <c r="J3" s="176"/>
      <c r="K3" s="176"/>
      <c r="M3" s="177"/>
    </row>
    <row r="4" spans="1:13" s="172" customFormat="1">
      <c r="B4" s="179"/>
      <c r="C4" s="174" t="s">
        <v>1124</v>
      </c>
      <c r="D4" s="175"/>
      <c r="E4" s="176"/>
      <c r="F4" s="176"/>
      <c r="G4" s="176"/>
      <c r="H4" s="176"/>
      <c r="I4" s="176"/>
      <c r="J4" s="176"/>
      <c r="K4" s="176"/>
      <c r="M4" s="177"/>
    </row>
    <row r="5" spans="1:13" s="178" customFormat="1" ht="16.5" customHeight="1">
      <c r="B5" s="179" t="s">
        <v>416</v>
      </c>
      <c r="C5" s="180" t="s">
        <v>907</v>
      </c>
      <c r="D5" s="181"/>
      <c r="E5" s="179"/>
      <c r="F5" s="179"/>
      <c r="G5" s="179"/>
      <c r="H5" s="179"/>
      <c r="I5" s="179"/>
      <c r="J5" s="179"/>
      <c r="K5" s="179"/>
      <c r="M5" s="180"/>
    </row>
    <row r="6" spans="1:13" s="178" customFormat="1" ht="16.5" customHeight="1">
      <c r="B6" s="273"/>
      <c r="C6" s="180" t="s">
        <v>1125</v>
      </c>
      <c r="D6" s="181"/>
      <c r="E6" s="179"/>
      <c r="F6" s="179"/>
      <c r="G6" s="179"/>
      <c r="H6" s="179"/>
      <c r="I6" s="179"/>
      <c r="J6" s="179"/>
      <c r="K6" s="179"/>
      <c r="M6" s="180"/>
    </row>
    <row r="7" spans="1:13" s="182" customFormat="1" ht="9.9499999999999993" customHeight="1" thickBot="1">
      <c r="B7" s="183"/>
      <c r="C7" s="183"/>
      <c r="D7" s="184"/>
      <c r="E7" s="185"/>
      <c r="F7" s="185"/>
      <c r="G7" s="185"/>
      <c r="H7" s="185"/>
      <c r="I7" s="185"/>
      <c r="J7" s="264"/>
      <c r="K7" s="264"/>
    </row>
    <row r="8" spans="1:13" s="191" customFormat="1" ht="5.25" customHeight="1" thickTop="1">
      <c r="A8" s="186"/>
      <c r="B8" s="187"/>
      <c r="C8" s="188"/>
      <c r="D8" s="189"/>
      <c r="E8" s="190"/>
      <c r="F8" s="190"/>
      <c r="G8" s="190"/>
      <c r="H8" s="190"/>
      <c r="I8" s="190"/>
      <c r="J8" s="265"/>
      <c r="K8" s="265"/>
      <c r="L8" s="186"/>
    </row>
    <row r="9" spans="1:13" s="191" customFormat="1" ht="16.5" customHeight="1">
      <c r="A9" s="192"/>
      <c r="B9" s="192" t="s">
        <v>2</v>
      </c>
      <c r="C9" s="193"/>
      <c r="D9" s="194" t="s">
        <v>3</v>
      </c>
      <c r="E9" s="1851" t="s">
        <v>132</v>
      </c>
      <c r="F9" s="1851"/>
      <c r="G9" s="1851"/>
      <c r="H9" s="1851"/>
      <c r="I9" s="1851"/>
      <c r="J9" s="1851"/>
      <c r="K9" s="1851"/>
      <c r="L9" s="192"/>
    </row>
    <row r="10" spans="1:13" s="191" customFormat="1" ht="17.100000000000001" customHeight="1">
      <c r="A10" s="197"/>
      <c r="B10" s="197" t="s">
        <v>7</v>
      </c>
      <c r="C10" s="198"/>
      <c r="D10" s="199" t="s">
        <v>8</v>
      </c>
      <c r="E10" s="1852" t="s">
        <v>140</v>
      </c>
      <c r="F10" s="1852"/>
      <c r="G10" s="1852"/>
      <c r="H10" s="1852"/>
      <c r="I10" s="1852"/>
      <c r="J10" s="1852"/>
      <c r="K10" s="1852"/>
      <c r="L10" s="197"/>
    </row>
    <row r="11" spans="1:13" s="191" customFormat="1" ht="17.100000000000001" customHeight="1">
      <c r="A11" s="197"/>
      <c r="B11" s="197"/>
      <c r="C11" s="198"/>
      <c r="D11" s="199"/>
      <c r="E11" s="1856" t="s">
        <v>398</v>
      </c>
      <c r="F11" s="1856"/>
      <c r="G11" s="1856"/>
      <c r="H11" s="263"/>
      <c r="I11" s="1856" t="s">
        <v>399</v>
      </c>
      <c r="J11" s="1856"/>
      <c r="K11" s="1856"/>
      <c r="L11" s="197"/>
    </row>
    <row r="12" spans="1:13" s="191" customFormat="1" ht="17.100000000000001" customHeight="1">
      <c r="A12" s="197"/>
      <c r="B12" s="197"/>
      <c r="C12" s="198"/>
      <c r="D12" s="199"/>
      <c r="E12" s="1852" t="s">
        <v>400</v>
      </c>
      <c r="F12" s="1852"/>
      <c r="G12" s="1852"/>
      <c r="H12" s="199"/>
      <c r="I12" s="1852" t="s">
        <v>401</v>
      </c>
      <c r="J12" s="1852"/>
      <c r="K12" s="1852"/>
      <c r="L12" s="197"/>
    </row>
    <row r="13" spans="1:13" s="191" customFormat="1">
      <c r="A13" s="197"/>
      <c r="B13" s="197"/>
      <c r="C13" s="198"/>
      <c r="D13" s="199"/>
      <c r="E13" s="201" t="s">
        <v>65</v>
      </c>
      <c r="F13" s="201" t="s">
        <v>37</v>
      </c>
      <c r="G13" s="201" t="s">
        <v>38</v>
      </c>
      <c r="H13" s="201"/>
      <c r="I13" s="201" t="s">
        <v>65</v>
      </c>
      <c r="J13" s="201" t="s">
        <v>37</v>
      </c>
      <c r="K13" s="201" t="s">
        <v>38</v>
      </c>
      <c r="L13" s="197"/>
    </row>
    <row r="14" spans="1:13" s="191" customFormat="1">
      <c r="A14" s="197"/>
      <c r="B14" s="197"/>
      <c r="C14" s="198"/>
      <c r="D14" s="199"/>
      <c r="E14" s="200" t="s">
        <v>9</v>
      </c>
      <c r="F14" s="200" t="s">
        <v>39</v>
      </c>
      <c r="G14" s="200" t="s">
        <v>40</v>
      </c>
      <c r="H14" s="200"/>
      <c r="I14" s="200" t="s">
        <v>9</v>
      </c>
      <c r="J14" s="200" t="s">
        <v>39</v>
      </c>
      <c r="K14" s="200" t="s">
        <v>40</v>
      </c>
      <c r="L14" s="197"/>
    </row>
    <row r="15" spans="1:13" s="191" customFormat="1" ht="7.5" customHeight="1">
      <c r="A15" s="203"/>
      <c r="B15" s="203"/>
      <c r="C15" s="204"/>
      <c r="D15" s="205"/>
      <c r="E15" s="206"/>
      <c r="F15" s="206"/>
      <c r="G15" s="206"/>
      <c r="H15" s="206"/>
      <c r="I15" s="206"/>
      <c r="J15" s="206"/>
      <c r="K15" s="206"/>
      <c r="L15" s="203"/>
    </row>
    <row r="16" spans="1:13" ht="6.95" customHeight="1">
      <c r="A16" s="207"/>
      <c r="B16" s="208"/>
      <c r="C16" s="208"/>
      <c r="D16" s="209"/>
      <c r="E16" s="211"/>
      <c r="F16" s="211"/>
      <c r="G16" s="211"/>
      <c r="H16" s="211"/>
      <c r="I16" s="211"/>
      <c r="J16" s="211"/>
      <c r="K16" s="211"/>
      <c r="L16" s="207"/>
    </row>
    <row r="17" spans="2:13" s="207" customFormat="1" ht="12.95" customHeight="1">
      <c r="B17" s="212" t="s">
        <v>14</v>
      </c>
      <c r="C17" s="213"/>
      <c r="D17" s="214">
        <v>2020</v>
      </c>
      <c r="E17" s="215">
        <f t="shared" ref="E17:G19" si="0">SUM(E21,E25,E29,E33,E37,E41,E45,E49,E53,E57,E61,E65,E69,E73,E77,E81)</f>
        <v>1047</v>
      </c>
      <c r="F17" s="215">
        <f t="shared" si="0"/>
        <v>397</v>
      </c>
      <c r="G17" s="215">
        <f t="shared" si="0"/>
        <v>650</v>
      </c>
      <c r="H17" s="215"/>
      <c r="I17" s="215">
        <f t="shared" ref="I17:K19" si="1">SUM(I21,I25,I29,I33,I37,I41,I45,I49,I53,I57,I61,I65,I69,I73,I77,I81)</f>
        <v>4324</v>
      </c>
      <c r="J17" s="215">
        <f t="shared" si="1"/>
        <v>1472</v>
      </c>
      <c r="K17" s="215">
        <f t="shared" si="1"/>
        <v>2852</v>
      </c>
    </row>
    <row r="18" spans="2:13" s="207" customFormat="1" ht="12.95" customHeight="1">
      <c r="B18" s="212"/>
      <c r="C18" s="213"/>
      <c r="D18" s="214">
        <v>2021</v>
      </c>
      <c r="E18" s="215">
        <f t="shared" si="0"/>
        <v>1078</v>
      </c>
      <c r="F18" s="215">
        <f t="shared" si="0"/>
        <v>405</v>
      </c>
      <c r="G18" s="215">
        <f t="shared" si="0"/>
        <v>673</v>
      </c>
      <c r="H18" s="215"/>
      <c r="I18" s="215">
        <f t="shared" si="1"/>
        <v>4604</v>
      </c>
      <c r="J18" s="215">
        <f t="shared" si="1"/>
        <v>1551</v>
      </c>
      <c r="K18" s="215">
        <f t="shared" si="1"/>
        <v>3053</v>
      </c>
    </row>
    <row r="19" spans="2:13" s="207" customFormat="1" ht="12.95" customHeight="1">
      <c r="B19" s="212"/>
      <c r="C19" s="213"/>
      <c r="D19" s="214">
        <v>2022</v>
      </c>
      <c r="E19" s="215">
        <f t="shared" si="0"/>
        <v>1057</v>
      </c>
      <c r="F19" s="215">
        <f t="shared" si="0"/>
        <v>390</v>
      </c>
      <c r="G19" s="215">
        <f t="shared" si="0"/>
        <v>667</v>
      </c>
      <c r="H19" s="215"/>
      <c r="I19" s="215">
        <f t="shared" si="1"/>
        <v>4635</v>
      </c>
      <c r="J19" s="215">
        <f t="shared" si="1"/>
        <v>1564</v>
      </c>
      <c r="K19" s="215">
        <f t="shared" si="1"/>
        <v>3071</v>
      </c>
      <c r="M19" s="212"/>
    </row>
    <row r="20" spans="2:13" s="207" customFormat="1" ht="6.95" customHeight="1">
      <c r="B20" s="212"/>
      <c r="C20" s="213"/>
      <c r="D20" s="219"/>
      <c r="E20" s="222"/>
      <c r="F20" s="222"/>
      <c r="G20" s="222"/>
      <c r="H20" s="222"/>
      <c r="I20" s="222"/>
      <c r="J20" s="222"/>
      <c r="K20" s="222"/>
      <c r="M20" s="212"/>
    </row>
    <row r="21" spans="2:13" s="207" customFormat="1" ht="12.95" customHeight="1">
      <c r="B21" s="220" t="s">
        <v>15</v>
      </c>
      <c r="C21" s="220"/>
      <c r="D21" s="219">
        <v>2020</v>
      </c>
      <c r="E21" s="221">
        <f>SUM(F21:G21)</f>
        <v>135</v>
      </c>
      <c r="F21" s="57">
        <v>39</v>
      </c>
      <c r="G21" s="57">
        <v>96</v>
      </c>
      <c r="H21" s="57"/>
      <c r="I21" s="221">
        <f>SUM(J21:K21)</f>
        <v>978</v>
      </c>
      <c r="J21" s="57">
        <v>355</v>
      </c>
      <c r="K21" s="57">
        <v>623</v>
      </c>
      <c r="M21" s="224"/>
    </row>
    <row r="22" spans="2:13" s="207" customFormat="1" ht="12.95" customHeight="1">
      <c r="B22" s="220"/>
      <c r="C22" s="220"/>
      <c r="D22" s="219">
        <v>2021</v>
      </c>
      <c r="E22" s="221">
        <f t="shared" ref="E22:E23" si="2">SUM(F22:G22)</f>
        <v>131</v>
      </c>
      <c r="F22" s="57">
        <v>40</v>
      </c>
      <c r="G22" s="57">
        <v>91</v>
      </c>
      <c r="H22" s="57"/>
      <c r="I22" s="221">
        <f t="shared" ref="I22:I23" si="3">SUM(J22:K22)</f>
        <v>1050</v>
      </c>
      <c r="J22" s="57">
        <v>374</v>
      </c>
      <c r="K22" s="57">
        <v>676</v>
      </c>
      <c r="M22" s="224"/>
    </row>
    <row r="23" spans="2:13" s="207" customFormat="1" ht="12.95" customHeight="1">
      <c r="B23" s="220"/>
      <c r="C23" s="220"/>
      <c r="D23" s="219">
        <v>2022</v>
      </c>
      <c r="E23" s="221">
        <f t="shared" si="2"/>
        <v>132</v>
      </c>
      <c r="F23" s="58">
        <v>42</v>
      </c>
      <c r="G23" s="58">
        <v>90</v>
      </c>
      <c r="H23" s="58"/>
      <c r="I23" s="221">
        <f t="shared" si="3"/>
        <v>1070</v>
      </c>
      <c r="J23" s="58">
        <v>389</v>
      </c>
      <c r="K23" s="58">
        <v>681</v>
      </c>
      <c r="M23" s="224"/>
    </row>
    <row r="24" spans="2:13" s="207" customFormat="1" ht="6.95" customHeight="1">
      <c r="B24" s="220"/>
      <c r="C24" s="220"/>
      <c r="D24" s="219"/>
      <c r="E24" s="221"/>
      <c r="F24" s="222"/>
      <c r="G24" s="222"/>
      <c r="H24" s="222"/>
      <c r="I24" s="221"/>
      <c r="J24" s="222"/>
      <c r="K24" s="222"/>
      <c r="M24" s="224"/>
    </row>
    <row r="25" spans="2:13" s="207" customFormat="1" ht="12.95" customHeight="1">
      <c r="B25" s="220" t="s">
        <v>16</v>
      </c>
      <c r="C25" s="220"/>
      <c r="D25" s="219">
        <v>2020</v>
      </c>
      <c r="E25" s="221">
        <f>SUM(F25:G25)</f>
        <v>63</v>
      </c>
      <c r="F25" s="57">
        <v>19</v>
      </c>
      <c r="G25" s="57">
        <v>44</v>
      </c>
      <c r="H25" s="57"/>
      <c r="I25" s="221">
        <f>SUM(J25:K25)</f>
        <v>129</v>
      </c>
      <c r="J25" s="57">
        <v>43</v>
      </c>
      <c r="K25" s="57">
        <v>86</v>
      </c>
      <c r="M25" s="224"/>
    </row>
    <row r="26" spans="2:13" s="207" customFormat="1" ht="12.95" customHeight="1">
      <c r="B26" s="220"/>
      <c r="C26" s="220"/>
      <c r="D26" s="219">
        <v>2021</v>
      </c>
      <c r="E26" s="221">
        <f t="shared" ref="E26:E27" si="4">SUM(F26:G26)</f>
        <v>65</v>
      </c>
      <c r="F26" s="57">
        <v>20</v>
      </c>
      <c r="G26" s="57">
        <v>45</v>
      </c>
      <c r="H26" s="57"/>
      <c r="I26" s="221">
        <f t="shared" ref="I26:I27" si="5">SUM(J26:K26)</f>
        <v>122</v>
      </c>
      <c r="J26" s="57">
        <v>44</v>
      </c>
      <c r="K26" s="57">
        <v>78</v>
      </c>
      <c r="M26" s="224"/>
    </row>
    <row r="27" spans="2:13" s="207" customFormat="1" ht="12.95" customHeight="1">
      <c r="B27" s="220"/>
      <c r="C27" s="220"/>
      <c r="D27" s="219">
        <v>2022</v>
      </c>
      <c r="E27" s="221">
        <f t="shared" si="4"/>
        <v>66</v>
      </c>
      <c r="F27" s="58">
        <v>21</v>
      </c>
      <c r="G27" s="58">
        <v>45</v>
      </c>
      <c r="H27" s="58"/>
      <c r="I27" s="221">
        <f t="shared" si="5"/>
        <v>120</v>
      </c>
      <c r="J27" s="58">
        <v>45</v>
      </c>
      <c r="K27" s="58">
        <v>75</v>
      </c>
      <c r="M27" s="224"/>
    </row>
    <row r="28" spans="2:13" s="207" customFormat="1" ht="6.95" customHeight="1">
      <c r="B28" s="220"/>
      <c r="C28" s="220"/>
      <c r="D28" s="219"/>
      <c r="E28" s="221"/>
      <c r="F28" s="222"/>
      <c r="G28" s="222"/>
      <c r="H28" s="222"/>
      <c r="I28" s="221"/>
      <c r="J28" s="222"/>
      <c r="K28" s="222"/>
      <c r="M28" s="224"/>
    </row>
    <row r="29" spans="2:13" s="207" customFormat="1" ht="12.95" customHeight="1">
      <c r="B29" s="220" t="s">
        <v>17</v>
      </c>
      <c r="C29" s="220"/>
      <c r="D29" s="219">
        <v>2020</v>
      </c>
      <c r="E29" s="221">
        <f>SUM(F29:G29)</f>
        <v>7</v>
      </c>
      <c r="F29" s="225" t="s">
        <v>31</v>
      </c>
      <c r="G29" s="57">
        <v>7</v>
      </c>
      <c r="H29" s="57"/>
      <c r="I29" s="221">
        <f>SUM(J29:K29)</f>
        <v>29</v>
      </c>
      <c r="J29" s="57">
        <v>6</v>
      </c>
      <c r="K29" s="57">
        <v>23</v>
      </c>
      <c r="M29" s="224"/>
    </row>
    <row r="30" spans="2:13" s="207" customFormat="1" ht="12.95" customHeight="1">
      <c r="B30" s="220"/>
      <c r="C30" s="220"/>
      <c r="D30" s="219">
        <v>2021</v>
      </c>
      <c r="E30" s="221">
        <f t="shared" ref="E30:E31" si="6">SUM(F30:G30)</f>
        <v>8</v>
      </c>
      <c r="F30" s="57">
        <v>1</v>
      </c>
      <c r="G30" s="57">
        <v>7</v>
      </c>
      <c r="H30" s="57"/>
      <c r="I30" s="221">
        <f t="shared" ref="I30:I31" si="7">SUM(J30:K30)</f>
        <v>28</v>
      </c>
      <c r="J30" s="57">
        <v>6</v>
      </c>
      <c r="K30" s="57">
        <v>22</v>
      </c>
      <c r="M30" s="224"/>
    </row>
    <row r="31" spans="2:13" s="207" customFormat="1" ht="12.95" customHeight="1">
      <c r="B31" s="220"/>
      <c r="C31" s="220"/>
      <c r="D31" s="219">
        <v>2022</v>
      </c>
      <c r="E31" s="221">
        <f t="shared" si="6"/>
        <v>8</v>
      </c>
      <c r="F31" s="58">
        <v>1</v>
      </c>
      <c r="G31" s="58">
        <v>7</v>
      </c>
      <c r="H31" s="58"/>
      <c r="I31" s="221">
        <f t="shared" si="7"/>
        <v>29</v>
      </c>
      <c r="J31" s="58">
        <v>8</v>
      </c>
      <c r="K31" s="58">
        <v>21</v>
      </c>
      <c r="M31" s="224"/>
    </row>
    <row r="32" spans="2:13" s="207" customFormat="1" ht="6.95" customHeight="1">
      <c r="B32" s="220"/>
      <c r="C32" s="220"/>
      <c r="D32" s="219"/>
      <c r="E32" s="221"/>
      <c r="F32" s="222"/>
      <c r="G32" s="222"/>
      <c r="H32" s="222"/>
      <c r="I32" s="221"/>
      <c r="J32" s="222"/>
      <c r="K32" s="222"/>
      <c r="M32" s="224"/>
    </row>
    <row r="33" spans="2:13" s="207" customFormat="1" ht="12.95" customHeight="1">
      <c r="B33" s="220" t="s">
        <v>18</v>
      </c>
      <c r="C33" s="226"/>
      <c r="D33" s="219">
        <v>2020</v>
      </c>
      <c r="E33" s="221">
        <f>SUM(F33:G33)</f>
        <v>44</v>
      </c>
      <c r="F33" s="57">
        <v>30</v>
      </c>
      <c r="G33" s="57">
        <v>14</v>
      </c>
      <c r="H33" s="57"/>
      <c r="I33" s="221">
        <f>SUM(J33:K33)</f>
        <v>137</v>
      </c>
      <c r="J33" s="57">
        <v>48</v>
      </c>
      <c r="K33" s="57">
        <v>89</v>
      </c>
      <c r="M33" s="227"/>
    </row>
    <row r="34" spans="2:13" s="207" customFormat="1" ht="12.95" customHeight="1">
      <c r="B34" s="220"/>
      <c r="C34" s="226"/>
      <c r="D34" s="219">
        <v>2021</v>
      </c>
      <c r="E34" s="221">
        <f t="shared" ref="E34:E35" si="8">SUM(F34:G34)</f>
        <v>40</v>
      </c>
      <c r="F34" s="57">
        <v>29</v>
      </c>
      <c r="G34" s="57">
        <v>11</v>
      </c>
      <c r="H34" s="57"/>
      <c r="I34" s="221">
        <f t="shared" ref="I34:I35" si="9">SUM(J34:K34)</f>
        <v>127</v>
      </c>
      <c r="J34" s="57">
        <v>41</v>
      </c>
      <c r="K34" s="57">
        <v>86</v>
      </c>
      <c r="M34" s="227"/>
    </row>
    <row r="35" spans="2:13" s="207" customFormat="1" ht="12.95" customHeight="1">
      <c r="B35" s="220"/>
      <c r="C35" s="226"/>
      <c r="D35" s="219">
        <v>2022</v>
      </c>
      <c r="E35" s="221">
        <f t="shared" si="8"/>
        <v>37</v>
      </c>
      <c r="F35" s="58">
        <v>22</v>
      </c>
      <c r="G35" s="58">
        <v>15</v>
      </c>
      <c r="H35" s="58"/>
      <c r="I35" s="221">
        <f t="shared" si="9"/>
        <v>127</v>
      </c>
      <c r="J35" s="58">
        <v>41</v>
      </c>
      <c r="K35" s="58">
        <v>86</v>
      </c>
      <c r="M35" s="227"/>
    </row>
    <row r="36" spans="2:13" s="207" customFormat="1" ht="6.95" customHeight="1">
      <c r="B36" s="220"/>
      <c r="C36" s="226"/>
      <c r="D36" s="219"/>
      <c r="E36" s="221"/>
      <c r="F36" s="222"/>
      <c r="G36" s="222"/>
      <c r="H36" s="222"/>
      <c r="I36" s="221"/>
      <c r="J36" s="222"/>
      <c r="K36" s="222"/>
      <c r="M36" s="227"/>
    </row>
    <row r="37" spans="2:13" s="207" customFormat="1" ht="12.95" customHeight="1">
      <c r="B37" s="220" t="s">
        <v>19</v>
      </c>
      <c r="C37" s="208"/>
      <c r="D37" s="219">
        <v>2020</v>
      </c>
      <c r="E37" s="221">
        <f>SUM(F37:G37)</f>
        <v>57</v>
      </c>
      <c r="F37" s="57">
        <v>25</v>
      </c>
      <c r="G37" s="57">
        <v>32</v>
      </c>
      <c r="H37" s="57"/>
      <c r="I37" s="221">
        <f>SUM(J37:K37)</f>
        <v>182</v>
      </c>
      <c r="J37" s="57">
        <v>52</v>
      </c>
      <c r="K37" s="57">
        <v>130</v>
      </c>
      <c r="M37" s="224"/>
    </row>
    <row r="38" spans="2:13" s="207" customFormat="1" ht="12.95" customHeight="1">
      <c r="B38" s="220"/>
      <c r="C38" s="208"/>
      <c r="D38" s="219">
        <v>2021</v>
      </c>
      <c r="E38" s="221">
        <f t="shared" ref="E38:E39" si="10">SUM(F38:G38)</f>
        <v>58</v>
      </c>
      <c r="F38" s="57">
        <v>26</v>
      </c>
      <c r="G38" s="57">
        <v>32</v>
      </c>
      <c r="H38" s="57"/>
      <c r="I38" s="221">
        <f t="shared" ref="I38:I39" si="11">SUM(J38:K38)</f>
        <v>177</v>
      </c>
      <c r="J38" s="57">
        <v>53</v>
      </c>
      <c r="K38" s="57">
        <v>124</v>
      </c>
      <c r="M38" s="224"/>
    </row>
    <row r="39" spans="2:13" s="207" customFormat="1" ht="12.95" customHeight="1">
      <c r="B39" s="220"/>
      <c r="C39" s="208"/>
      <c r="D39" s="219">
        <v>2022</v>
      </c>
      <c r="E39" s="221">
        <f t="shared" si="10"/>
        <v>70</v>
      </c>
      <c r="F39" s="58">
        <v>30</v>
      </c>
      <c r="G39" s="58">
        <v>40</v>
      </c>
      <c r="H39" s="58"/>
      <c r="I39" s="221">
        <f t="shared" si="11"/>
        <v>179</v>
      </c>
      <c r="J39" s="57">
        <v>53</v>
      </c>
      <c r="K39" s="57">
        <v>126</v>
      </c>
      <c r="M39" s="224"/>
    </row>
    <row r="40" spans="2:13" s="207" customFormat="1" ht="6.95" customHeight="1">
      <c r="B40" s="220"/>
      <c r="C40" s="208"/>
      <c r="D40" s="219"/>
      <c r="E40" s="221"/>
      <c r="F40" s="222"/>
      <c r="G40" s="222"/>
      <c r="H40" s="222"/>
      <c r="I40" s="221"/>
      <c r="J40" s="225"/>
      <c r="K40" s="225"/>
      <c r="M40" s="224"/>
    </row>
    <row r="41" spans="2:13" s="207" customFormat="1" ht="12.95" customHeight="1">
      <c r="B41" s="220" t="s">
        <v>20</v>
      </c>
      <c r="C41" s="208"/>
      <c r="D41" s="219">
        <v>2020</v>
      </c>
      <c r="E41" s="221">
        <f>SUM(F41:G41)</f>
        <v>36</v>
      </c>
      <c r="F41" s="57">
        <v>11</v>
      </c>
      <c r="G41" s="57">
        <v>25</v>
      </c>
      <c r="H41" s="57"/>
      <c r="I41" s="225" t="s">
        <v>31</v>
      </c>
      <c r="J41" s="225" t="s">
        <v>31</v>
      </c>
      <c r="K41" s="225" t="s">
        <v>31</v>
      </c>
      <c r="M41" s="224"/>
    </row>
    <row r="42" spans="2:13" s="207" customFormat="1" ht="12.95" customHeight="1">
      <c r="B42" s="220"/>
      <c r="C42" s="208"/>
      <c r="D42" s="219">
        <v>2021</v>
      </c>
      <c r="E42" s="221">
        <f t="shared" ref="E42:E43" si="12">SUM(F42:G42)</f>
        <v>35</v>
      </c>
      <c r="F42" s="57">
        <v>9</v>
      </c>
      <c r="G42" s="57">
        <v>26</v>
      </c>
      <c r="H42" s="57"/>
      <c r="I42" s="225" t="s">
        <v>31</v>
      </c>
      <c r="J42" s="225" t="s">
        <v>31</v>
      </c>
      <c r="K42" s="225" t="s">
        <v>31</v>
      </c>
      <c r="M42" s="224"/>
    </row>
    <row r="43" spans="2:13" s="207" customFormat="1" ht="12.95" customHeight="1">
      <c r="B43" s="220"/>
      <c r="C43" s="208"/>
      <c r="D43" s="219">
        <v>2022</v>
      </c>
      <c r="E43" s="221">
        <f t="shared" si="12"/>
        <v>36</v>
      </c>
      <c r="F43" s="58">
        <v>9</v>
      </c>
      <c r="G43" s="58">
        <v>27</v>
      </c>
      <c r="H43" s="58"/>
      <c r="I43" s="1691" t="s">
        <v>31</v>
      </c>
      <c r="J43" s="1691" t="s">
        <v>31</v>
      </c>
      <c r="K43" s="1691" t="s">
        <v>31</v>
      </c>
      <c r="M43" s="224"/>
    </row>
    <row r="44" spans="2:13" s="207" customFormat="1" ht="6.95" customHeight="1">
      <c r="B44" s="220"/>
      <c r="C44" s="208"/>
      <c r="D44" s="219"/>
      <c r="E44" s="221"/>
      <c r="F44" s="222"/>
      <c r="G44" s="222"/>
      <c r="H44" s="222"/>
      <c r="I44" s="221"/>
      <c r="J44" s="222"/>
      <c r="K44" s="222"/>
      <c r="M44" s="224"/>
    </row>
    <row r="45" spans="2:13" s="207" customFormat="1" ht="12.95" customHeight="1">
      <c r="B45" s="220" t="s">
        <v>21</v>
      </c>
      <c r="C45" s="208"/>
      <c r="D45" s="219">
        <v>2020</v>
      </c>
      <c r="E45" s="221">
        <f>SUM(F45:G45)</f>
        <v>16</v>
      </c>
      <c r="F45" s="222">
        <v>4</v>
      </c>
      <c r="G45" s="222">
        <v>12</v>
      </c>
      <c r="H45" s="222"/>
      <c r="I45" s="221">
        <f>SUM(J45:K45)</f>
        <v>401</v>
      </c>
      <c r="J45" s="222">
        <v>147</v>
      </c>
      <c r="K45" s="222">
        <v>254</v>
      </c>
      <c r="M45" s="224"/>
    </row>
    <row r="46" spans="2:13" s="207" customFormat="1" ht="12.95" customHeight="1">
      <c r="B46" s="220"/>
      <c r="C46" s="208"/>
      <c r="D46" s="219">
        <v>2021</v>
      </c>
      <c r="E46" s="221">
        <f t="shared" ref="E46:E47" si="13">SUM(F46:G46)</f>
        <v>18</v>
      </c>
      <c r="F46" s="57">
        <v>5</v>
      </c>
      <c r="G46" s="57">
        <v>13</v>
      </c>
      <c r="H46" s="57"/>
      <c r="I46" s="221">
        <f t="shared" ref="I46:I47" si="14">SUM(J46:K46)</f>
        <v>389</v>
      </c>
      <c r="J46" s="57">
        <v>141</v>
      </c>
      <c r="K46" s="57">
        <v>248</v>
      </c>
      <c r="M46" s="224"/>
    </row>
    <row r="47" spans="2:13" s="207" customFormat="1" ht="12.95" customHeight="1">
      <c r="B47" s="220"/>
      <c r="C47" s="208"/>
      <c r="D47" s="219">
        <v>2022</v>
      </c>
      <c r="E47" s="221">
        <f t="shared" si="13"/>
        <v>20</v>
      </c>
      <c r="F47" s="58">
        <v>5</v>
      </c>
      <c r="G47" s="58">
        <v>15</v>
      </c>
      <c r="H47" s="58"/>
      <c r="I47" s="221">
        <f t="shared" si="14"/>
        <v>409</v>
      </c>
      <c r="J47" s="54">
        <v>137</v>
      </c>
      <c r="K47" s="54">
        <v>272</v>
      </c>
      <c r="M47" s="224"/>
    </row>
    <row r="48" spans="2:13" s="207" customFormat="1" ht="6.95" customHeight="1">
      <c r="B48" s="220"/>
      <c r="C48" s="208"/>
      <c r="D48" s="219"/>
      <c r="E48" s="221"/>
      <c r="F48" s="222"/>
      <c r="G48" s="222"/>
      <c r="H48" s="222"/>
      <c r="I48" s="221"/>
      <c r="J48" s="222"/>
      <c r="K48" s="222"/>
      <c r="M48" s="224"/>
    </row>
    <row r="49" spans="2:13" s="207" customFormat="1" ht="12.95" customHeight="1">
      <c r="B49" s="220" t="s">
        <v>22</v>
      </c>
      <c r="C49" s="208"/>
      <c r="D49" s="219">
        <v>2020</v>
      </c>
      <c r="E49" s="221">
        <f>SUM(F49:G49)</f>
        <v>29</v>
      </c>
      <c r="F49" s="57">
        <v>12</v>
      </c>
      <c r="G49" s="57">
        <v>17</v>
      </c>
      <c r="H49" s="57"/>
      <c r="I49" s="221">
        <f>SUM(J49:K49)</f>
        <v>439</v>
      </c>
      <c r="J49" s="57">
        <v>166</v>
      </c>
      <c r="K49" s="57">
        <v>273</v>
      </c>
      <c r="M49" s="224"/>
    </row>
    <row r="50" spans="2:13" s="207" customFormat="1" ht="12.95" customHeight="1">
      <c r="B50" s="220"/>
      <c r="C50" s="208"/>
      <c r="D50" s="219">
        <v>2021</v>
      </c>
      <c r="E50" s="221">
        <f t="shared" ref="E50:E51" si="15">SUM(F50:G50)</f>
        <v>28</v>
      </c>
      <c r="F50" s="57">
        <v>12</v>
      </c>
      <c r="G50" s="57">
        <v>16</v>
      </c>
      <c r="H50" s="57"/>
      <c r="I50" s="221">
        <f t="shared" ref="I50:I51" si="16">SUM(J50:K50)</f>
        <v>426</v>
      </c>
      <c r="J50" s="57">
        <v>155</v>
      </c>
      <c r="K50" s="57">
        <v>271</v>
      </c>
      <c r="M50" s="224"/>
    </row>
    <row r="51" spans="2:13" s="207" customFormat="1" ht="12.95" customHeight="1">
      <c r="B51" s="220"/>
      <c r="C51" s="208"/>
      <c r="D51" s="219">
        <v>2022</v>
      </c>
      <c r="E51" s="221">
        <f t="shared" si="15"/>
        <v>28</v>
      </c>
      <c r="F51" s="222">
        <v>12</v>
      </c>
      <c r="G51" s="222">
        <v>16</v>
      </c>
      <c r="H51" s="222"/>
      <c r="I51" s="221">
        <f t="shared" si="16"/>
        <v>424</v>
      </c>
      <c r="J51" s="57">
        <v>161</v>
      </c>
      <c r="K51" s="57">
        <v>263</v>
      </c>
      <c r="M51" s="224"/>
    </row>
    <row r="52" spans="2:13" s="207" customFormat="1" ht="6.95" customHeight="1">
      <c r="B52" s="220"/>
      <c r="C52" s="208"/>
      <c r="D52" s="219"/>
      <c r="E52" s="221"/>
      <c r="F52" s="222"/>
      <c r="G52" s="222"/>
      <c r="H52" s="222"/>
      <c r="I52" s="221"/>
      <c r="J52" s="225"/>
      <c r="K52" s="225"/>
      <c r="M52" s="224"/>
    </row>
    <row r="53" spans="2:13" s="207" customFormat="1" ht="12.95" customHeight="1">
      <c r="B53" s="220" t="s">
        <v>23</v>
      </c>
      <c r="C53" s="226"/>
      <c r="D53" s="219">
        <v>2020</v>
      </c>
      <c r="E53" s="221">
        <f>SUM(F53:G53)</f>
        <v>45</v>
      </c>
      <c r="F53" s="57">
        <v>22</v>
      </c>
      <c r="G53" s="57">
        <v>23</v>
      </c>
      <c r="H53" s="57"/>
      <c r="I53" s="225" t="s">
        <v>31</v>
      </c>
      <c r="J53" s="225" t="s">
        <v>31</v>
      </c>
      <c r="K53" s="225" t="s">
        <v>31</v>
      </c>
      <c r="M53" s="227"/>
    </row>
    <row r="54" spans="2:13" s="207" customFormat="1" ht="12.95" customHeight="1">
      <c r="B54" s="220"/>
      <c r="C54" s="226"/>
      <c r="D54" s="219">
        <v>2021</v>
      </c>
      <c r="E54" s="221">
        <f t="shared" ref="E54:E55" si="17">SUM(F54:G54)</f>
        <v>40</v>
      </c>
      <c r="F54" s="57">
        <v>18</v>
      </c>
      <c r="G54" s="57">
        <v>22</v>
      </c>
      <c r="H54" s="57"/>
      <c r="I54" s="225" t="s">
        <v>31</v>
      </c>
      <c r="J54" s="225" t="s">
        <v>31</v>
      </c>
      <c r="K54" s="225" t="s">
        <v>31</v>
      </c>
      <c r="M54" s="227"/>
    </row>
    <row r="55" spans="2:13" s="207" customFormat="1" ht="12.95" customHeight="1">
      <c r="B55" s="220"/>
      <c r="C55" s="226"/>
      <c r="D55" s="219">
        <v>2022</v>
      </c>
      <c r="E55" s="221">
        <f t="shared" si="17"/>
        <v>39</v>
      </c>
      <c r="F55" s="222">
        <v>18</v>
      </c>
      <c r="G55" s="222">
        <v>21</v>
      </c>
      <c r="H55" s="222"/>
      <c r="I55" s="1691" t="s">
        <v>31</v>
      </c>
      <c r="J55" s="267" t="s">
        <v>31</v>
      </c>
      <c r="K55" s="267" t="s">
        <v>31</v>
      </c>
      <c r="M55" s="227"/>
    </row>
    <row r="56" spans="2:13" s="207" customFormat="1" ht="6.95" customHeight="1">
      <c r="B56" s="220"/>
      <c r="C56" s="226"/>
      <c r="D56" s="219"/>
      <c r="E56" s="221"/>
      <c r="F56" s="222"/>
      <c r="G56" s="222"/>
      <c r="H56" s="222"/>
      <c r="I56" s="221"/>
      <c r="J56" s="222"/>
      <c r="K56" s="222"/>
      <c r="M56" s="227"/>
    </row>
    <row r="57" spans="2:13" s="207" customFormat="1" ht="12.95" customHeight="1">
      <c r="B57" s="220" t="s">
        <v>24</v>
      </c>
      <c r="C57" s="208"/>
      <c r="D57" s="219">
        <v>2020</v>
      </c>
      <c r="E57" s="221">
        <f>SUM(F57:G57)</f>
        <v>415</v>
      </c>
      <c r="F57" s="57">
        <v>149</v>
      </c>
      <c r="G57" s="57">
        <v>266</v>
      </c>
      <c r="H57" s="57"/>
      <c r="I57" s="221">
        <f>SUM(J57:K57)</f>
        <v>513</v>
      </c>
      <c r="J57" s="57">
        <v>174</v>
      </c>
      <c r="K57" s="57">
        <v>339</v>
      </c>
      <c r="M57" s="224"/>
    </row>
    <row r="58" spans="2:13" s="207" customFormat="1" ht="12.95" customHeight="1">
      <c r="B58" s="220"/>
      <c r="C58" s="208"/>
      <c r="D58" s="219">
        <v>2021</v>
      </c>
      <c r="E58" s="221">
        <f t="shared" ref="E58:E59" si="18">SUM(F58:G58)</f>
        <v>447</v>
      </c>
      <c r="F58" s="57">
        <v>156</v>
      </c>
      <c r="G58" s="57">
        <v>291</v>
      </c>
      <c r="H58" s="57"/>
      <c r="I58" s="221">
        <f t="shared" ref="I58:I59" si="19">SUM(J58:K58)</f>
        <v>529</v>
      </c>
      <c r="J58" s="57">
        <v>183</v>
      </c>
      <c r="K58" s="57">
        <v>346</v>
      </c>
      <c r="M58" s="224"/>
    </row>
    <row r="59" spans="2:13" s="207" customFormat="1" ht="12.95" customHeight="1">
      <c r="B59" s="220"/>
      <c r="C59" s="208"/>
      <c r="D59" s="219">
        <v>2022</v>
      </c>
      <c r="E59" s="221">
        <f t="shared" si="18"/>
        <v>426</v>
      </c>
      <c r="F59" s="222">
        <v>148</v>
      </c>
      <c r="G59" s="222">
        <v>278</v>
      </c>
      <c r="H59" s="222"/>
      <c r="I59" s="221">
        <f t="shared" si="19"/>
        <v>508</v>
      </c>
      <c r="J59" s="57">
        <v>173</v>
      </c>
      <c r="K59" s="57">
        <v>335</v>
      </c>
      <c r="M59" s="224"/>
    </row>
    <row r="60" spans="2:13" s="207" customFormat="1" ht="6.95" customHeight="1">
      <c r="B60" s="220"/>
      <c r="C60" s="208"/>
      <c r="D60" s="219"/>
      <c r="E60" s="221"/>
      <c r="F60" s="222"/>
      <c r="G60" s="222"/>
      <c r="H60" s="222"/>
      <c r="I60" s="221"/>
      <c r="J60" s="225"/>
      <c r="K60" s="225"/>
      <c r="M60" s="224"/>
    </row>
    <row r="61" spans="2:13" s="207" customFormat="1" ht="12.95" customHeight="1">
      <c r="B61" s="220" t="s">
        <v>25</v>
      </c>
      <c r="C61" s="208"/>
      <c r="D61" s="219">
        <v>2020</v>
      </c>
      <c r="E61" s="221">
        <f>SUM(F61:G61)</f>
        <v>133</v>
      </c>
      <c r="F61" s="57">
        <v>52</v>
      </c>
      <c r="G61" s="57">
        <v>81</v>
      </c>
      <c r="H61" s="57"/>
      <c r="I61" s="225" t="s">
        <v>31</v>
      </c>
      <c r="J61" s="225" t="s">
        <v>31</v>
      </c>
      <c r="K61" s="225" t="s">
        <v>31</v>
      </c>
      <c r="M61" s="224"/>
    </row>
    <row r="62" spans="2:13" s="207" customFormat="1" ht="12.95" customHeight="1">
      <c r="B62" s="220"/>
      <c r="C62" s="208"/>
      <c r="D62" s="219">
        <v>2021</v>
      </c>
      <c r="E62" s="221">
        <f t="shared" ref="E62:E63" si="20">SUM(F62:G62)</f>
        <v>141</v>
      </c>
      <c r="F62" s="57">
        <v>54</v>
      </c>
      <c r="G62" s="57">
        <v>87</v>
      </c>
      <c r="H62" s="57"/>
      <c r="I62" s="225" t="s">
        <v>31</v>
      </c>
      <c r="J62" s="225" t="s">
        <v>31</v>
      </c>
      <c r="K62" s="225" t="s">
        <v>31</v>
      </c>
      <c r="M62" s="224"/>
    </row>
    <row r="63" spans="2:13" s="207" customFormat="1" ht="12.95" customHeight="1">
      <c r="B63" s="220"/>
      <c r="C63" s="208"/>
      <c r="D63" s="219">
        <v>2022</v>
      </c>
      <c r="E63" s="221">
        <f t="shared" si="20"/>
        <v>131</v>
      </c>
      <c r="F63" s="57">
        <v>54</v>
      </c>
      <c r="G63" s="57">
        <v>77</v>
      </c>
      <c r="H63" s="57"/>
      <c r="I63" s="1691" t="s">
        <v>31</v>
      </c>
      <c r="J63" s="267" t="s">
        <v>31</v>
      </c>
      <c r="K63" s="267" t="s">
        <v>31</v>
      </c>
      <c r="M63" s="224"/>
    </row>
    <row r="64" spans="2:13" s="207" customFormat="1" ht="6.95" customHeight="1">
      <c r="B64" s="220"/>
      <c r="C64" s="208"/>
      <c r="D64" s="219"/>
      <c r="E64" s="221"/>
      <c r="F64" s="225"/>
      <c r="G64" s="225"/>
      <c r="H64" s="225"/>
      <c r="I64" s="221"/>
      <c r="J64" s="222"/>
      <c r="K64" s="222"/>
      <c r="M64" s="224"/>
    </row>
    <row r="65" spans="2:13" s="207" customFormat="1" ht="12.95" customHeight="1">
      <c r="B65" s="220" t="s">
        <v>26</v>
      </c>
      <c r="C65" s="208"/>
      <c r="D65" s="219">
        <v>2020</v>
      </c>
      <c r="E65" s="225" t="s">
        <v>31</v>
      </c>
      <c r="F65" s="225" t="s">
        <v>31</v>
      </c>
      <c r="G65" s="225" t="s">
        <v>31</v>
      </c>
      <c r="H65" s="225"/>
      <c r="I65" s="221">
        <f>SUM(J65:K65)</f>
        <v>355</v>
      </c>
      <c r="J65" s="57">
        <v>111</v>
      </c>
      <c r="K65" s="57">
        <v>244</v>
      </c>
      <c r="M65" s="224"/>
    </row>
    <row r="66" spans="2:13" s="207" customFormat="1" ht="12.95" customHeight="1">
      <c r="B66" s="220"/>
      <c r="C66" s="208"/>
      <c r="D66" s="219">
        <v>2021</v>
      </c>
      <c r="E66" s="225" t="s">
        <v>31</v>
      </c>
      <c r="F66" s="225" t="s">
        <v>31</v>
      </c>
      <c r="G66" s="225" t="s">
        <v>31</v>
      </c>
      <c r="H66" s="225"/>
      <c r="I66" s="221">
        <f t="shared" ref="I66:I67" si="21">SUM(J66:K66)</f>
        <v>352</v>
      </c>
      <c r="J66" s="57">
        <v>114</v>
      </c>
      <c r="K66" s="57">
        <v>238</v>
      </c>
      <c r="M66" s="224"/>
    </row>
    <row r="67" spans="2:13" s="207" customFormat="1" ht="12.95" customHeight="1">
      <c r="B67" s="220"/>
      <c r="C67" s="208"/>
      <c r="D67" s="219">
        <v>2022</v>
      </c>
      <c r="E67" s="1691" t="s">
        <v>31</v>
      </c>
      <c r="F67" s="1691" t="s">
        <v>31</v>
      </c>
      <c r="G67" s="1691" t="s">
        <v>31</v>
      </c>
      <c r="H67" s="57"/>
      <c r="I67" s="221">
        <f t="shared" si="21"/>
        <v>347</v>
      </c>
      <c r="J67" s="58">
        <v>105</v>
      </c>
      <c r="K67" s="58">
        <v>242</v>
      </c>
      <c r="M67" s="224"/>
    </row>
    <row r="68" spans="2:13" s="207" customFormat="1" ht="6.95" customHeight="1">
      <c r="B68" s="220"/>
      <c r="C68" s="208"/>
      <c r="D68" s="219"/>
      <c r="E68" s="221"/>
      <c r="F68" s="225"/>
      <c r="G68" s="225"/>
      <c r="H68" s="225"/>
      <c r="I68" s="221"/>
      <c r="J68" s="222"/>
      <c r="K68" s="222"/>
      <c r="M68" s="224"/>
    </row>
    <row r="69" spans="2:13" s="207" customFormat="1" ht="12.95" customHeight="1">
      <c r="B69" s="220" t="s">
        <v>27</v>
      </c>
      <c r="C69" s="208"/>
      <c r="D69" s="219">
        <v>2020</v>
      </c>
      <c r="E69" s="1691" t="s">
        <v>31</v>
      </c>
      <c r="F69" s="225" t="s">
        <v>31</v>
      </c>
      <c r="G69" s="225" t="s">
        <v>31</v>
      </c>
      <c r="H69" s="225"/>
      <c r="I69" s="221">
        <f>SUM(J69:K69)</f>
        <v>483</v>
      </c>
      <c r="J69" s="57">
        <v>152</v>
      </c>
      <c r="K69" s="57">
        <v>331</v>
      </c>
      <c r="M69" s="224"/>
    </row>
    <row r="70" spans="2:13" s="207" customFormat="1" ht="12.95" customHeight="1">
      <c r="B70" s="220"/>
      <c r="C70" s="208"/>
      <c r="D70" s="219">
        <v>2021</v>
      </c>
      <c r="E70" s="1691" t="s">
        <v>31</v>
      </c>
      <c r="F70" s="225" t="s">
        <v>31</v>
      </c>
      <c r="G70" s="225" t="s">
        <v>31</v>
      </c>
      <c r="H70" s="225"/>
      <c r="I70" s="221">
        <f t="shared" ref="I70:I71" si="22">SUM(J70:K70)</f>
        <v>488</v>
      </c>
      <c r="J70" s="57">
        <v>152</v>
      </c>
      <c r="K70" s="57">
        <v>336</v>
      </c>
      <c r="M70" s="224"/>
    </row>
    <row r="71" spans="2:13" s="207" customFormat="1" ht="12.95" customHeight="1">
      <c r="B71" s="220"/>
      <c r="C71" s="208"/>
      <c r="D71" s="219">
        <v>2022</v>
      </c>
      <c r="E71" s="221">
        <f t="shared" ref="E71" si="23">SUM(F71:G71)</f>
        <v>6</v>
      </c>
      <c r="F71" s="58">
        <v>3</v>
      </c>
      <c r="G71" s="58">
        <v>3</v>
      </c>
      <c r="H71" s="58"/>
      <c r="I71" s="221">
        <f t="shared" si="22"/>
        <v>486</v>
      </c>
      <c r="J71" s="58">
        <v>154</v>
      </c>
      <c r="K71" s="58">
        <v>332</v>
      </c>
      <c r="M71" s="224"/>
    </row>
    <row r="72" spans="2:13" s="207" customFormat="1" ht="6.95" customHeight="1">
      <c r="B72" s="220"/>
      <c r="C72" s="208"/>
      <c r="D72" s="219"/>
      <c r="E72" s="221"/>
      <c r="F72" s="222"/>
      <c r="G72" s="222"/>
      <c r="H72" s="222"/>
      <c r="I72" s="221"/>
      <c r="J72" s="222"/>
      <c r="K72" s="222"/>
      <c r="M72" s="224"/>
    </row>
    <row r="73" spans="2:13" s="207" customFormat="1" ht="12.95" customHeight="1">
      <c r="B73" s="220" t="s">
        <v>28</v>
      </c>
      <c r="C73" s="226"/>
      <c r="D73" s="219">
        <v>2020</v>
      </c>
      <c r="E73" s="221">
        <f>SUM(F73:G73)</f>
        <v>67</v>
      </c>
      <c r="F73" s="57">
        <v>34</v>
      </c>
      <c r="G73" s="57">
        <v>33</v>
      </c>
      <c r="H73" s="57"/>
      <c r="I73" s="221">
        <f>SUM(J73:K73)</f>
        <v>678</v>
      </c>
      <c r="J73" s="57">
        <v>218</v>
      </c>
      <c r="K73" s="57">
        <v>460</v>
      </c>
      <c r="M73" s="227"/>
    </row>
    <row r="74" spans="2:13" s="207" customFormat="1" ht="12.95" customHeight="1">
      <c r="B74" s="220"/>
      <c r="C74" s="226"/>
      <c r="D74" s="219">
        <v>2021</v>
      </c>
      <c r="E74" s="221">
        <f t="shared" ref="E74:E75" si="24">SUM(F74:G74)</f>
        <v>67</v>
      </c>
      <c r="F74" s="57">
        <v>35</v>
      </c>
      <c r="G74" s="57">
        <v>32</v>
      </c>
      <c r="H74" s="57"/>
      <c r="I74" s="221">
        <f t="shared" ref="I74:I75" si="25">SUM(J74:K74)</f>
        <v>916</v>
      </c>
      <c r="J74" s="57">
        <v>288</v>
      </c>
      <c r="K74" s="57">
        <v>628</v>
      </c>
      <c r="M74" s="227"/>
    </row>
    <row r="75" spans="2:13" s="207" customFormat="1" ht="12.95" customHeight="1">
      <c r="B75" s="220"/>
      <c r="C75" s="226"/>
      <c r="D75" s="219">
        <v>2022</v>
      </c>
      <c r="E75" s="221">
        <f t="shared" si="24"/>
        <v>58</v>
      </c>
      <c r="F75" s="57">
        <v>25</v>
      </c>
      <c r="G75" s="57">
        <v>33</v>
      </c>
      <c r="H75" s="57"/>
      <c r="I75" s="221">
        <f t="shared" si="25"/>
        <v>936</v>
      </c>
      <c r="J75" s="57">
        <v>298</v>
      </c>
      <c r="K75" s="57">
        <v>638</v>
      </c>
      <c r="M75" s="227"/>
    </row>
    <row r="76" spans="2:13" s="207" customFormat="1" ht="6.95" customHeight="1">
      <c r="B76" s="220"/>
      <c r="C76" s="226"/>
      <c r="D76" s="219"/>
      <c r="E76" s="221"/>
      <c r="F76" s="225"/>
      <c r="G76" s="225"/>
      <c r="H76" s="225"/>
      <c r="I76" s="221"/>
      <c r="J76" s="225"/>
      <c r="K76" s="225"/>
      <c r="M76" s="227"/>
    </row>
    <row r="77" spans="2:13" s="207" customFormat="1" ht="12.95" customHeight="1">
      <c r="B77" s="220" t="s">
        <v>29</v>
      </c>
      <c r="C77" s="226"/>
      <c r="D77" s="219">
        <v>2020</v>
      </c>
      <c r="E77" s="225" t="s">
        <v>31</v>
      </c>
      <c r="F77" s="225" t="s">
        <v>31</v>
      </c>
      <c r="G77" s="225" t="s">
        <v>31</v>
      </c>
      <c r="H77" s="225"/>
      <c r="I77" s="225" t="s">
        <v>31</v>
      </c>
      <c r="J77" s="225" t="s">
        <v>31</v>
      </c>
      <c r="K77" s="225" t="s">
        <v>31</v>
      </c>
      <c r="M77" s="227"/>
    </row>
    <row r="78" spans="2:13" s="207" customFormat="1" ht="12.95" customHeight="1">
      <c r="B78" s="220"/>
      <c r="C78" s="226"/>
      <c r="D78" s="219">
        <v>2021</v>
      </c>
      <c r="E78" s="225" t="s">
        <v>31</v>
      </c>
      <c r="F78" s="225" t="s">
        <v>31</v>
      </c>
      <c r="G78" s="225" t="s">
        <v>31</v>
      </c>
      <c r="H78" s="225"/>
      <c r="I78" s="225" t="s">
        <v>31</v>
      </c>
      <c r="J78" s="225" t="s">
        <v>31</v>
      </c>
      <c r="K78" s="225" t="s">
        <v>31</v>
      </c>
      <c r="M78" s="227"/>
    </row>
    <row r="79" spans="2:13" s="207" customFormat="1" ht="12.95" customHeight="1">
      <c r="B79" s="220"/>
      <c r="C79" s="226"/>
      <c r="D79" s="219">
        <v>2022</v>
      </c>
      <c r="E79" s="1691" t="s">
        <v>31</v>
      </c>
      <c r="F79" s="1691" t="s">
        <v>31</v>
      </c>
      <c r="G79" s="1691" t="s">
        <v>31</v>
      </c>
      <c r="H79" s="57"/>
      <c r="I79" s="1691" t="s">
        <v>31</v>
      </c>
      <c r="J79" s="225" t="s">
        <v>31</v>
      </c>
      <c r="K79" s="225" t="s">
        <v>31</v>
      </c>
      <c r="M79" s="227"/>
    </row>
    <row r="80" spans="2:13" s="207" customFormat="1" ht="6.95" customHeight="1">
      <c r="B80" s="220"/>
      <c r="C80" s="226"/>
      <c r="D80" s="219"/>
      <c r="E80" s="221"/>
      <c r="F80" s="225"/>
      <c r="G80" s="225"/>
      <c r="H80" s="225"/>
      <c r="I80" s="221"/>
      <c r="J80" s="225"/>
      <c r="K80" s="225"/>
      <c r="M80" s="227"/>
    </row>
    <row r="81" spans="1:13" s="207" customFormat="1" ht="12.95" customHeight="1">
      <c r="B81" s="220" t="s">
        <v>30</v>
      </c>
      <c r="C81" s="226"/>
      <c r="D81" s="219">
        <v>2020</v>
      </c>
      <c r="E81" s="225" t="s">
        <v>31</v>
      </c>
      <c r="F81" s="225" t="s">
        <v>31</v>
      </c>
      <c r="G81" s="225" t="s">
        <v>31</v>
      </c>
      <c r="H81" s="225"/>
      <c r="I81" s="225" t="s">
        <v>31</v>
      </c>
      <c r="J81" s="225" t="s">
        <v>31</v>
      </c>
      <c r="K81" s="225" t="s">
        <v>31</v>
      </c>
      <c r="M81" s="227"/>
    </row>
    <row r="82" spans="1:13" s="207" customFormat="1" ht="12.95" customHeight="1">
      <c r="B82" s="220"/>
      <c r="C82" s="226"/>
      <c r="D82" s="219">
        <v>2021</v>
      </c>
      <c r="E82" s="225" t="s">
        <v>31</v>
      </c>
      <c r="F82" s="225" t="s">
        <v>31</v>
      </c>
      <c r="G82" s="225" t="s">
        <v>31</v>
      </c>
      <c r="H82" s="225"/>
      <c r="I82" s="225" t="s">
        <v>31</v>
      </c>
      <c r="J82" s="225" t="s">
        <v>31</v>
      </c>
      <c r="K82" s="225" t="s">
        <v>31</v>
      </c>
      <c r="M82" s="227"/>
    </row>
    <row r="83" spans="1:13" s="207" customFormat="1" ht="12.95" customHeight="1">
      <c r="B83" s="220"/>
      <c r="C83" s="226"/>
      <c r="D83" s="219">
        <v>2022</v>
      </c>
      <c r="E83" s="1691" t="s">
        <v>31</v>
      </c>
      <c r="F83" s="1691" t="s">
        <v>31</v>
      </c>
      <c r="G83" s="1691" t="s">
        <v>31</v>
      </c>
      <c r="I83" s="1691" t="s">
        <v>31</v>
      </c>
      <c r="J83" s="1691" t="s">
        <v>31</v>
      </c>
      <c r="K83" s="1691" t="s">
        <v>31</v>
      </c>
      <c r="M83" s="227"/>
    </row>
    <row r="84" spans="1:13" s="207" customFormat="1" ht="6.95" customHeight="1" thickBot="1">
      <c r="A84" s="231"/>
      <c r="B84" s="232"/>
      <c r="C84" s="233"/>
      <c r="D84" s="234"/>
      <c r="E84" s="236"/>
      <c r="F84" s="236"/>
      <c r="G84" s="236"/>
      <c r="H84" s="236"/>
      <c r="I84" s="236"/>
      <c r="J84" s="236"/>
      <c r="K84" s="236"/>
      <c r="M84" s="227"/>
    </row>
    <row r="85" spans="1:13" s="238" customFormat="1" ht="18" customHeight="1">
      <c r="B85" s="239"/>
      <c r="D85" s="240"/>
      <c r="E85" s="244"/>
      <c r="F85" s="244"/>
      <c r="G85" s="244"/>
      <c r="H85" s="244"/>
      <c r="I85" s="244"/>
      <c r="J85" s="244"/>
      <c r="K85" s="244"/>
      <c r="L85" s="245" t="s">
        <v>32</v>
      </c>
      <c r="M85" s="243"/>
    </row>
    <row r="86" spans="1:13" s="238" customFormat="1" ht="15.75" customHeight="1">
      <c r="B86" s="239"/>
      <c r="D86" s="240"/>
      <c r="E86" s="247"/>
      <c r="F86" s="247"/>
      <c r="G86" s="247"/>
      <c r="H86" s="247"/>
      <c r="I86" s="247"/>
      <c r="J86" s="247"/>
      <c r="K86" s="247"/>
      <c r="L86" s="247" t="s">
        <v>33</v>
      </c>
      <c r="M86" s="243"/>
    </row>
    <row r="87" spans="1:13" s="238" customFormat="1" ht="15.75" customHeight="1">
      <c r="B87" s="239" t="s">
        <v>1264</v>
      </c>
      <c r="D87" s="240"/>
      <c r="E87" s="243"/>
      <c r="F87" s="243"/>
      <c r="G87" s="243"/>
      <c r="H87" s="243"/>
      <c r="I87" s="243"/>
      <c r="J87" s="243"/>
      <c r="K87" s="243"/>
      <c r="M87" s="243"/>
    </row>
    <row r="88" spans="1:13" s="248" customFormat="1" ht="15.75" customHeight="1">
      <c r="B88" s="249" t="s">
        <v>402</v>
      </c>
      <c r="D88" s="250"/>
      <c r="E88" s="251"/>
      <c r="F88" s="251"/>
      <c r="G88" s="251"/>
      <c r="H88" s="251"/>
      <c r="I88" s="251"/>
      <c r="J88" s="251"/>
      <c r="K88" s="251"/>
      <c r="M88" s="251"/>
    </row>
    <row r="89" spans="1:13" s="238" customFormat="1" ht="15.75" customHeight="1">
      <c r="B89" s="252" t="s">
        <v>403</v>
      </c>
      <c r="C89" s="253"/>
      <c r="D89" s="254"/>
      <c r="E89" s="243"/>
      <c r="F89" s="243"/>
      <c r="G89" s="243"/>
      <c r="H89" s="243"/>
      <c r="I89" s="243"/>
      <c r="J89" s="243"/>
      <c r="K89" s="243"/>
      <c r="M89" s="243"/>
    </row>
  </sheetData>
  <mergeCells count="6">
    <mergeCell ref="E12:G12"/>
    <mergeCell ref="I12:K12"/>
    <mergeCell ref="E9:K9"/>
    <mergeCell ref="E10:K10"/>
    <mergeCell ref="E11:G11"/>
    <mergeCell ref="I11:K11"/>
  </mergeCells>
  <printOptions horizontalCentered="1"/>
  <pageMargins left="0.55118110236220474" right="0.55118110236220474" top="0.39370078740157483" bottom="0.39370078740157483" header="0.39370078740157483" footer="0.39370078740157483"/>
  <pageSetup paperSize="9" scale="70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6">
    <tabColor rgb="FF92D050"/>
  </sheetPr>
  <dimension ref="A1:P84"/>
  <sheetViews>
    <sheetView tabSelected="1" view="pageBreakPreview" topLeftCell="A34" zoomScale="91" zoomScaleNormal="120" zoomScaleSheetLayoutView="91" workbookViewId="0">
      <selection activeCell="O48" sqref="O48"/>
    </sheetView>
  </sheetViews>
  <sheetFormatPr defaultColWidth="10.42578125" defaultRowHeight="14.25"/>
  <cols>
    <col min="1" max="1" width="1.85546875" style="268" customWidth="1"/>
    <col min="2" max="2" width="12.5703125" style="268" customWidth="1"/>
    <col min="3" max="3" width="5.28515625" style="268" customWidth="1"/>
    <col min="4" max="4" width="7.5703125" style="269" customWidth="1"/>
    <col min="5" max="6" width="8.28515625" style="270" customWidth="1"/>
    <col min="7" max="7" width="11.85546875" style="270" customWidth="1"/>
    <col min="8" max="8" width="0.85546875" style="270" customWidth="1"/>
    <col min="9" max="10" width="8.28515625" style="270" customWidth="1"/>
    <col min="11" max="11" width="11.85546875" style="270" customWidth="1"/>
    <col min="12" max="12" width="0.85546875" style="270" customWidth="1"/>
    <col min="13" max="14" width="8.28515625" style="270" customWidth="1"/>
    <col min="15" max="15" width="11.85546875" style="270" customWidth="1"/>
    <col min="16" max="16" width="0.7109375" style="270" customWidth="1"/>
    <col min="17" max="16384" width="10.42578125" style="268"/>
  </cols>
  <sheetData>
    <row r="1" spans="1:16" ht="8.1" customHeight="1"/>
    <row r="2" spans="1:16" ht="8.1" customHeight="1"/>
    <row r="3" spans="1:16" s="271" customFormat="1" ht="16.5" customHeight="1">
      <c r="B3" s="173" t="s">
        <v>414</v>
      </c>
      <c r="C3" s="174" t="s">
        <v>906</v>
      </c>
      <c r="D3" s="175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</row>
    <row r="4" spans="1:16" s="271" customFormat="1" ht="16.5" customHeight="1">
      <c r="B4" s="179"/>
      <c r="C4" s="174" t="s">
        <v>1124</v>
      </c>
      <c r="D4" s="175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</row>
    <row r="5" spans="1:16" s="272" customFormat="1" ht="16.5" customHeight="1">
      <c r="B5" s="179" t="s">
        <v>416</v>
      </c>
      <c r="C5" s="180" t="s">
        <v>907</v>
      </c>
      <c r="D5" s="181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9"/>
    </row>
    <row r="6" spans="1:16" s="272" customFormat="1" ht="16.5" customHeight="1">
      <c r="B6" s="273"/>
      <c r="C6" s="180" t="s">
        <v>1125</v>
      </c>
      <c r="D6" s="181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</row>
    <row r="7" spans="1:16" s="274" customFormat="1" ht="9.9499999999999993" customHeight="1" thickBot="1">
      <c r="B7" s="275"/>
      <c r="C7" s="275"/>
      <c r="D7" s="276"/>
      <c r="E7" s="185"/>
      <c r="F7" s="185"/>
      <c r="G7" s="185"/>
      <c r="H7" s="185"/>
      <c r="I7" s="185"/>
      <c r="J7" s="185"/>
      <c r="K7" s="185"/>
      <c r="L7" s="185"/>
      <c r="M7" s="185"/>
      <c r="N7" s="185"/>
      <c r="O7" s="185"/>
      <c r="P7" s="185"/>
    </row>
    <row r="8" spans="1:16" s="278" customFormat="1" ht="5.25" customHeight="1" thickTop="1">
      <c r="A8" s="186"/>
      <c r="B8" s="187"/>
      <c r="C8" s="188"/>
      <c r="D8" s="189"/>
      <c r="E8" s="277"/>
      <c r="F8" s="277"/>
      <c r="G8" s="277"/>
      <c r="H8" s="277"/>
      <c r="I8" s="277"/>
      <c r="J8" s="277"/>
      <c r="K8" s="277"/>
      <c r="L8" s="277"/>
      <c r="M8" s="277"/>
      <c r="N8" s="277"/>
      <c r="O8" s="277"/>
      <c r="P8" s="277"/>
    </row>
    <row r="9" spans="1:16" s="278" customFormat="1">
      <c r="A9" s="192"/>
      <c r="B9" s="192" t="s">
        <v>2</v>
      </c>
      <c r="C9" s="193"/>
      <c r="D9" s="279" t="s">
        <v>3</v>
      </c>
      <c r="E9" s="1889" t="s">
        <v>404</v>
      </c>
      <c r="F9" s="1889"/>
      <c r="G9" s="1889"/>
      <c r="H9" s="299"/>
      <c r="I9" s="1891" t="s">
        <v>405</v>
      </c>
      <c r="J9" s="1891"/>
      <c r="K9" s="1891"/>
      <c r="L9" s="298"/>
      <c r="M9" s="1891" t="s">
        <v>406</v>
      </c>
      <c r="N9" s="1891"/>
      <c r="O9" s="1891"/>
      <c r="P9" s="280"/>
    </row>
    <row r="10" spans="1:16" s="278" customFormat="1">
      <c r="A10" s="197"/>
      <c r="B10" s="197" t="s">
        <v>7</v>
      </c>
      <c r="C10" s="198"/>
      <c r="D10" s="281" t="s">
        <v>8</v>
      </c>
      <c r="E10" s="1890" t="s">
        <v>407</v>
      </c>
      <c r="F10" s="1890"/>
      <c r="G10" s="1890"/>
      <c r="H10" s="300"/>
      <c r="I10" s="1890" t="s">
        <v>408</v>
      </c>
      <c r="J10" s="1890"/>
      <c r="K10" s="1890"/>
      <c r="L10" s="300"/>
      <c r="M10" s="1892" t="s">
        <v>409</v>
      </c>
      <c r="N10" s="1892"/>
      <c r="O10" s="1892"/>
      <c r="P10" s="282"/>
    </row>
    <row r="11" spans="1:16" s="278" customFormat="1">
      <c r="A11" s="197"/>
      <c r="B11" s="197"/>
      <c r="C11" s="198"/>
      <c r="D11" s="281"/>
      <c r="E11" s="201" t="s">
        <v>65</v>
      </c>
      <c r="F11" s="201" t="s">
        <v>37</v>
      </c>
      <c r="G11" s="201" t="s">
        <v>38</v>
      </c>
      <c r="H11" s="201"/>
      <c r="I11" s="201" t="s">
        <v>65</v>
      </c>
      <c r="J11" s="201" t="s">
        <v>37</v>
      </c>
      <c r="K11" s="201" t="s">
        <v>38</v>
      </c>
      <c r="L11" s="201"/>
      <c r="M11" s="201" t="s">
        <v>65</v>
      </c>
      <c r="N11" s="201" t="s">
        <v>37</v>
      </c>
      <c r="O11" s="201" t="s">
        <v>38</v>
      </c>
      <c r="P11" s="282"/>
    </row>
    <row r="12" spans="1:16" s="278" customFormat="1">
      <c r="A12" s="197"/>
      <c r="B12" s="197"/>
      <c r="C12" s="198"/>
      <c r="D12" s="281"/>
      <c r="E12" s="200" t="s">
        <v>9</v>
      </c>
      <c r="F12" s="200" t="s">
        <v>39</v>
      </c>
      <c r="G12" s="200" t="s">
        <v>40</v>
      </c>
      <c r="H12" s="200"/>
      <c r="I12" s="200" t="s">
        <v>9</v>
      </c>
      <c r="J12" s="200" t="s">
        <v>39</v>
      </c>
      <c r="K12" s="200" t="s">
        <v>40</v>
      </c>
      <c r="L12" s="200"/>
      <c r="M12" s="200" t="s">
        <v>9</v>
      </c>
      <c r="N12" s="200" t="s">
        <v>39</v>
      </c>
      <c r="O12" s="200" t="s">
        <v>40</v>
      </c>
      <c r="P12" s="282"/>
    </row>
    <row r="13" spans="1:16" s="278" customFormat="1" ht="7.5" customHeight="1">
      <c r="A13" s="203"/>
      <c r="B13" s="203"/>
      <c r="C13" s="204"/>
      <c r="D13" s="205"/>
      <c r="E13" s="283"/>
      <c r="F13" s="283"/>
      <c r="G13" s="283"/>
      <c r="H13" s="283"/>
      <c r="I13" s="283"/>
      <c r="J13" s="283"/>
      <c r="K13" s="283"/>
      <c r="L13" s="283"/>
      <c r="M13" s="283"/>
      <c r="N13" s="283"/>
      <c r="O13" s="283"/>
      <c r="P13" s="283"/>
    </row>
    <row r="14" spans="1:16" ht="8.1" customHeight="1">
      <c r="B14" s="284"/>
      <c r="C14" s="284"/>
      <c r="D14" s="285"/>
      <c r="E14" s="286"/>
      <c r="F14" s="286"/>
      <c r="G14" s="286"/>
      <c r="H14" s="286"/>
      <c r="I14" s="286"/>
      <c r="J14" s="286"/>
      <c r="K14" s="286"/>
      <c r="L14" s="286"/>
      <c r="M14" s="286"/>
      <c r="N14" s="286"/>
      <c r="O14" s="286"/>
      <c r="P14" s="286"/>
    </row>
    <row r="15" spans="1:16" s="207" customFormat="1" ht="12.95" customHeight="1">
      <c r="B15" s="212" t="s">
        <v>14</v>
      </c>
      <c r="C15" s="213"/>
      <c r="D15" s="214">
        <v>2020</v>
      </c>
      <c r="E15" s="217">
        <f t="shared" ref="E15:G17" si="0">SUM(E19,E23,E27,E31,E35,E39,E43,E47,E51,E55,E59,E63,E67,E71,E75,E79,)</f>
        <v>120</v>
      </c>
      <c r="F15" s="217">
        <f t="shared" si="0"/>
        <v>10</v>
      </c>
      <c r="G15" s="217">
        <f t="shared" si="0"/>
        <v>110</v>
      </c>
      <c r="H15" s="217"/>
      <c r="I15" s="217">
        <f t="shared" ref="I15:K17" si="1">SUM(I19,I23,I27,I31,I35,I39,I43,I47,I51,I55,I59,I63,I67,I71,I75,I79,)</f>
        <v>7660</v>
      </c>
      <c r="J15" s="217">
        <f t="shared" si="1"/>
        <v>2223</v>
      </c>
      <c r="K15" s="217">
        <f t="shared" si="1"/>
        <v>5437</v>
      </c>
      <c r="L15" s="217"/>
      <c r="M15" s="217">
        <f t="shared" ref="M15:O17" si="2">SUM(M19,M23,M27,M31,M35,M39,M43,M47,M51,M55,M59,M63,M67,M71,M75,M79,)</f>
        <v>278</v>
      </c>
      <c r="N15" s="217">
        <f t="shared" si="2"/>
        <v>107</v>
      </c>
      <c r="O15" s="217">
        <f t="shared" si="2"/>
        <v>171</v>
      </c>
      <c r="P15" s="216"/>
    </row>
    <row r="16" spans="1:16" s="207" customFormat="1" ht="12.95" customHeight="1">
      <c r="B16" s="212"/>
      <c r="C16" s="213"/>
      <c r="D16" s="214">
        <v>2021</v>
      </c>
      <c r="E16" s="217">
        <f t="shared" si="0"/>
        <v>108</v>
      </c>
      <c r="F16" s="217">
        <f t="shared" si="0"/>
        <v>10</v>
      </c>
      <c r="G16" s="217">
        <f t="shared" si="0"/>
        <v>98</v>
      </c>
      <c r="H16" s="217"/>
      <c r="I16" s="217">
        <f t="shared" si="1"/>
        <v>8382</v>
      </c>
      <c r="J16" s="217">
        <f t="shared" si="1"/>
        <v>2342</v>
      </c>
      <c r="K16" s="217">
        <f t="shared" si="1"/>
        <v>6040</v>
      </c>
      <c r="L16" s="217"/>
      <c r="M16" s="217">
        <f t="shared" si="2"/>
        <v>315</v>
      </c>
      <c r="N16" s="217">
        <f t="shared" si="2"/>
        <v>126</v>
      </c>
      <c r="O16" s="217">
        <f t="shared" si="2"/>
        <v>189</v>
      </c>
      <c r="P16" s="216"/>
    </row>
    <row r="17" spans="2:16" s="207" customFormat="1" ht="12.95" customHeight="1">
      <c r="B17" s="212"/>
      <c r="C17" s="213"/>
      <c r="D17" s="214">
        <v>2022</v>
      </c>
      <c r="E17" s="217">
        <f t="shared" si="0"/>
        <v>103</v>
      </c>
      <c r="F17" s="217">
        <f t="shared" si="0"/>
        <v>8</v>
      </c>
      <c r="G17" s="217">
        <f t="shared" si="0"/>
        <v>95</v>
      </c>
      <c r="H17" s="217"/>
      <c r="I17" s="217">
        <f t="shared" si="1"/>
        <v>8359</v>
      </c>
      <c r="J17" s="217">
        <f t="shared" si="1"/>
        <v>2331</v>
      </c>
      <c r="K17" s="217">
        <f t="shared" si="1"/>
        <v>6028</v>
      </c>
      <c r="L17" s="217"/>
      <c r="M17" s="217">
        <f t="shared" si="2"/>
        <v>321</v>
      </c>
      <c r="N17" s="217">
        <f t="shared" si="2"/>
        <v>142</v>
      </c>
      <c r="O17" s="217">
        <f t="shared" si="2"/>
        <v>179</v>
      </c>
      <c r="P17" s="216"/>
    </row>
    <row r="18" spans="2:16" s="207" customFormat="1" ht="8.1" customHeight="1">
      <c r="B18" s="212"/>
      <c r="C18" s="213"/>
      <c r="D18" s="219"/>
      <c r="E18" s="57"/>
      <c r="F18" s="225"/>
      <c r="G18" s="57"/>
      <c r="H18" s="57"/>
      <c r="I18" s="57"/>
      <c r="J18" s="57"/>
      <c r="K18" s="57"/>
      <c r="L18" s="57"/>
      <c r="M18" s="57"/>
      <c r="N18" s="57"/>
      <c r="O18" s="225"/>
      <c r="P18" s="216"/>
    </row>
    <row r="19" spans="2:16" s="207" customFormat="1" ht="12.95" customHeight="1">
      <c r="B19" s="220" t="s">
        <v>15</v>
      </c>
      <c r="C19" s="220"/>
      <c r="D19" s="219">
        <v>2020</v>
      </c>
      <c r="E19" s="221">
        <f>SUM(F19:G19)</f>
        <v>23</v>
      </c>
      <c r="F19" s="129" t="s">
        <v>31</v>
      </c>
      <c r="G19" s="54">
        <v>23</v>
      </c>
      <c r="H19" s="54"/>
      <c r="I19" s="221">
        <f>SUM(J19:K19)</f>
        <v>755</v>
      </c>
      <c r="J19" s="55">
        <v>215</v>
      </c>
      <c r="K19" s="55">
        <v>540</v>
      </c>
      <c r="L19" s="55"/>
      <c r="M19" s="221">
        <f>SUM(N19:O19)</f>
        <v>9</v>
      </c>
      <c r="N19" s="54">
        <v>9</v>
      </c>
      <c r="O19" s="129" t="s">
        <v>31</v>
      </c>
      <c r="P19" s="56"/>
    </row>
    <row r="20" spans="2:16" s="207" customFormat="1" ht="12.95" customHeight="1">
      <c r="B20" s="220"/>
      <c r="C20" s="220"/>
      <c r="D20" s="219">
        <v>2021</v>
      </c>
      <c r="E20" s="221">
        <f t="shared" ref="E20:E21" si="3">SUM(F20:G20)</f>
        <v>18</v>
      </c>
      <c r="F20" s="129" t="s">
        <v>31</v>
      </c>
      <c r="G20" s="129">
        <v>18</v>
      </c>
      <c r="H20" s="129"/>
      <c r="I20" s="221">
        <f t="shared" ref="I20:I21" si="4">SUM(J20:K20)</f>
        <v>869</v>
      </c>
      <c r="J20" s="287">
        <v>251</v>
      </c>
      <c r="K20" s="287">
        <v>618</v>
      </c>
      <c r="L20" s="287"/>
      <c r="M20" s="221">
        <f t="shared" ref="M20:M21" si="5">SUM(N20:O20)</f>
        <v>13</v>
      </c>
      <c r="N20" s="129">
        <v>7</v>
      </c>
      <c r="O20" s="129">
        <v>6</v>
      </c>
      <c r="P20" s="221"/>
    </row>
    <row r="21" spans="2:16" s="207" customFormat="1" ht="12.95" customHeight="1">
      <c r="B21" s="220"/>
      <c r="C21" s="220"/>
      <c r="D21" s="219">
        <v>2022</v>
      </c>
      <c r="E21" s="221">
        <f t="shared" si="3"/>
        <v>17</v>
      </c>
      <c r="F21" s="129" t="s">
        <v>31</v>
      </c>
      <c r="G21" s="129">
        <v>17</v>
      </c>
      <c r="H21" s="129"/>
      <c r="I21" s="221">
        <f t="shared" si="4"/>
        <v>848</v>
      </c>
      <c r="J21" s="228">
        <v>246</v>
      </c>
      <c r="K21" s="228">
        <v>602</v>
      </c>
      <c r="L21" s="228"/>
      <c r="M21" s="221">
        <f t="shared" si="5"/>
        <v>13</v>
      </c>
      <c r="N21" s="129">
        <v>7</v>
      </c>
      <c r="O21" s="129">
        <v>6</v>
      </c>
      <c r="P21" s="221"/>
    </row>
    <row r="22" spans="2:16" s="207" customFormat="1" ht="8.1" customHeight="1">
      <c r="B22" s="220"/>
      <c r="C22" s="220"/>
      <c r="D22" s="219"/>
      <c r="E22" s="221"/>
      <c r="F22" s="129"/>
      <c r="G22" s="129"/>
      <c r="H22" s="129"/>
      <c r="I22" s="221"/>
      <c r="J22" s="57"/>
      <c r="K22" s="57"/>
      <c r="L22" s="57"/>
      <c r="M22" s="221"/>
      <c r="N22" s="129"/>
      <c r="O22" s="129"/>
      <c r="P22" s="221"/>
    </row>
    <row r="23" spans="2:16" s="207" customFormat="1" ht="12.95" customHeight="1">
      <c r="B23" s="220" t="s">
        <v>16</v>
      </c>
      <c r="C23" s="220"/>
      <c r="D23" s="219">
        <v>2020</v>
      </c>
      <c r="E23" s="129" t="s">
        <v>31</v>
      </c>
      <c r="F23" s="129" t="s">
        <v>31</v>
      </c>
      <c r="G23" s="129" t="s">
        <v>31</v>
      </c>
      <c r="H23" s="129"/>
      <c r="I23" s="221">
        <f>SUM(J23:K23)</f>
        <v>49</v>
      </c>
      <c r="J23" s="54">
        <v>15</v>
      </c>
      <c r="K23" s="54">
        <v>34</v>
      </c>
      <c r="L23" s="54"/>
      <c r="M23" s="129" t="s">
        <v>31</v>
      </c>
      <c r="N23" s="129" t="s">
        <v>31</v>
      </c>
      <c r="O23" s="129" t="s">
        <v>31</v>
      </c>
      <c r="P23" s="288"/>
    </row>
    <row r="24" spans="2:16" s="207" customFormat="1" ht="12.95" customHeight="1">
      <c r="B24" s="220"/>
      <c r="C24" s="220"/>
      <c r="D24" s="219">
        <v>2021</v>
      </c>
      <c r="E24" s="129" t="s">
        <v>31</v>
      </c>
      <c r="F24" s="301" t="s">
        <v>31</v>
      </c>
      <c r="G24" s="301" t="s">
        <v>31</v>
      </c>
      <c r="H24" s="228"/>
      <c r="I24" s="221">
        <f t="shared" ref="I24:I25" si="6">SUM(J24:K24)</f>
        <v>46</v>
      </c>
      <c r="J24" s="228">
        <v>12</v>
      </c>
      <c r="K24" s="228">
        <v>34</v>
      </c>
      <c r="L24" s="228"/>
      <c r="M24" s="129" t="s">
        <v>31</v>
      </c>
      <c r="N24" s="129" t="s">
        <v>31</v>
      </c>
      <c r="O24" s="129" t="s">
        <v>31</v>
      </c>
      <c r="P24" s="221"/>
    </row>
    <row r="25" spans="2:16" s="207" customFormat="1" ht="12.95" customHeight="1">
      <c r="B25" s="220"/>
      <c r="C25" s="220"/>
      <c r="D25" s="219">
        <v>2022</v>
      </c>
      <c r="E25" s="129" t="s">
        <v>31</v>
      </c>
      <c r="F25" s="301" t="s">
        <v>31</v>
      </c>
      <c r="G25" s="301" t="s">
        <v>31</v>
      </c>
      <c r="H25" s="228"/>
      <c r="I25" s="221">
        <f t="shared" si="6"/>
        <v>50</v>
      </c>
      <c r="J25" s="228">
        <v>14</v>
      </c>
      <c r="K25" s="228">
        <v>36</v>
      </c>
      <c r="L25" s="228"/>
      <c r="M25" s="129" t="s">
        <v>31</v>
      </c>
      <c r="N25" s="129" t="s">
        <v>31</v>
      </c>
      <c r="O25" s="129" t="s">
        <v>31</v>
      </c>
      <c r="P25" s="221"/>
    </row>
    <row r="26" spans="2:16" s="207" customFormat="1" ht="8.1" customHeight="1">
      <c r="B26" s="220"/>
      <c r="C26" s="220"/>
      <c r="D26" s="219"/>
      <c r="E26" s="221"/>
      <c r="F26" s="225"/>
      <c r="G26" s="57"/>
      <c r="H26" s="57"/>
      <c r="I26" s="221"/>
      <c r="J26" s="57"/>
      <c r="K26" s="57"/>
      <c r="L26" s="57"/>
      <c r="M26" s="221"/>
      <c r="N26" s="129"/>
      <c r="O26" s="129"/>
      <c r="P26" s="221"/>
    </row>
    <row r="27" spans="2:16" s="207" customFormat="1" ht="12.95" customHeight="1">
      <c r="B27" s="220" t="s">
        <v>17</v>
      </c>
      <c r="C27" s="220"/>
      <c r="D27" s="219">
        <v>2020</v>
      </c>
      <c r="E27" s="221">
        <f>SUM(F27:G27)</f>
        <v>6</v>
      </c>
      <c r="F27" s="129" t="s">
        <v>31</v>
      </c>
      <c r="G27" s="54">
        <v>6</v>
      </c>
      <c r="H27" s="54"/>
      <c r="I27" s="221">
        <f>SUM(J27:K27)</f>
        <v>27</v>
      </c>
      <c r="J27" s="57">
        <v>6</v>
      </c>
      <c r="K27" s="57">
        <v>21</v>
      </c>
      <c r="L27" s="57"/>
      <c r="M27" s="129" t="s">
        <v>31</v>
      </c>
      <c r="N27" s="129" t="s">
        <v>31</v>
      </c>
      <c r="O27" s="129" t="s">
        <v>31</v>
      </c>
      <c r="P27" s="289"/>
    </row>
    <row r="28" spans="2:16" s="207" customFormat="1" ht="12.95" customHeight="1">
      <c r="B28" s="220"/>
      <c r="C28" s="220"/>
      <c r="D28" s="219">
        <v>2021</v>
      </c>
      <c r="E28" s="221">
        <f t="shared" ref="E28:E29" si="7">SUM(F28:G28)</f>
        <v>6</v>
      </c>
      <c r="F28" s="129" t="s">
        <v>31</v>
      </c>
      <c r="G28" s="129">
        <v>6</v>
      </c>
      <c r="H28" s="129"/>
      <c r="I28" s="221">
        <f t="shared" ref="I28:I29" si="8">SUM(J28:K28)</f>
        <v>25</v>
      </c>
      <c r="J28" s="228">
        <v>8</v>
      </c>
      <c r="K28" s="228">
        <v>17</v>
      </c>
      <c r="L28" s="228"/>
      <c r="M28" s="129" t="s">
        <v>31</v>
      </c>
      <c r="N28" s="129" t="s">
        <v>31</v>
      </c>
      <c r="O28" s="129" t="s">
        <v>31</v>
      </c>
      <c r="P28" s="221"/>
    </row>
    <row r="29" spans="2:16" s="207" customFormat="1" ht="12.95" customHeight="1">
      <c r="B29" s="220"/>
      <c r="C29" s="220"/>
      <c r="D29" s="219">
        <v>2022</v>
      </c>
      <c r="E29" s="221">
        <f t="shared" si="7"/>
        <v>7</v>
      </c>
      <c r="F29" s="129" t="s">
        <v>31</v>
      </c>
      <c r="G29" s="129">
        <v>7</v>
      </c>
      <c r="H29" s="129"/>
      <c r="I29" s="221">
        <f t="shared" si="8"/>
        <v>24</v>
      </c>
      <c r="J29" s="228">
        <v>7</v>
      </c>
      <c r="K29" s="228">
        <v>17</v>
      </c>
      <c r="L29" s="228"/>
      <c r="M29" s="129" t="s">
        <v>31</v>
      </c>
      <c r="N29" s="129" t="s">
        <v>31</v>
      </c>
      <c r="O29" s="129" t="s">
        <v>31</v>
      </c>
      <c r="P29" s="221"/>
    </row>
    <row r="30" spans="2:16" s="207" customFormat="1" ht="8.1" customHeight="1">
      <c r="B30" s="220"/>
      <c r="C30" s="220"/>
      <c r="D30" s="219"/>
      <c r="E30" s="221"/>
      <c r="F30" s="129"/>
      <c r="G30" s="129"/>
      <c r="H30" s="129"/>
      <c r="I30" s="221"/>
      <c r="J30" s="57"/>
      <c r="K30" s="57"/>
      <c r="L30" s="57"/>
      <c r="M30" s="221"/>
      <c r="N30" s="129"/>
      <c r="O30" s="129"/>
      <c r="P30" s="221"/>
    </row>
    <row r="31" spans="2:16" s="207" customFormat="1" ht="12.95" customHeight="1">
      <c r="B31" s="220" t="s">
        <v>18</v>
      </c>
      <c r="C31" s="226"/>
      <c r="D31" s="219">
        <v>2020</v>
      </c>
      <c r="E31" s="129" t="s">
        <v>31</v>
      </c>
      <c r="F31" s="129" t="s">
        <v>31</v>
      </c>
      <c r="G31" s="129" t="s">
        <v>31</v>
      </c>
      <c r="H31" s="129"/>
      <c r="I31" s="221">
        <f>SUM(J31:K31)</f>
        <v>74</v>
      </c>
      <c r="J31" s="57">
        <v>23</v>
      </c>
      <c r="K31" s="57">
        <v>51</v>
      </c>
      <c r="L31" s="57"/>
      <c r="M31" s="129" t="s">
        <v>31</v>
      </c>
      <c r="N31" s="129" t="s">
        <v>31</v>
      </c>
      <c r="O31" s="129" t="s">
        <v>31</v>
      </c>
      <c r="P31" s="221"/>
    </row>
    <row r="32" spans="2:16" s="207" customFormat="1" ht="12.95" customHeight="1">
      <c r="B32" s="220"/>
      <c r="C32" s="226"/>
      <c r="D32" s="219">
        <v>2021</v>
      </c>
      <c r="E32" s="129" t="s">
        <v>31</v>
      </c>
      <c r="F32" s="129" t="s">
        <v>31</v>
      </c>
      <c r="G32" s="129" t="s">
        <v>31</v>
      </c>
      <c r="H32" s="129"/>
      <c r="I32" s="221">
        <f t="shared" ref="I32:I33" si="9">SUM(J32:K32)</f>
        <v>68</v>
      </c>
      <c r="J32" s="228">
        <v>15</v>
      </c>
      <c r="K32" s="228">
        <v>53</v>
      </c>
      <c r="L32" s="228"/>
      <c r="M32" s="129" t="s">
        <v>31</v>
      </c>
      <c r="N32" s="129" t="s">
        <v>31</v>
      </c>
      <c r="O32" s="129" t="s">
        <v>31</v>
      </c>
      <c r="P32" s="221"/>
    </row>
    <row r="33" spans="2:16" s="207" customFormat="1" ht="12.95" customHeight="1">
      <c r="B33" s="220"/>
      <c r="C33" s="226"/>
      <c r="D33" s="219">
        <v>2022</v>
      </c>
      <c r="E33" s="129" t="s">
        <v>31</v>
      </c>
      <c r="F33" s="129" t="s">
        <v>31</v>
      </c>
      <c r="G33" s="129" t="s">
        <v>31</v>
      </c>
      <c r="H33" s="129"/>
      <c r="I33" s="221">
        <f t="shared" si="9"/>
        <v>77</v>
      </c>
      <c r="J33" s="228">
        <v>20</v>
      </c>
      <c r="K33" s="228">
        <v>57</v>
      </c>
      <c r="L33" s="228"/>
      <c r="M33" s="129" t="s">
        <v>31</v>
      </c>
      <c r="N33" s="129" t="s">
        <v>31</v>
      </c>
      <c r="O33" s="129" t="s">
        <v>31</v>
      </c>
      <c r="P33" s="221"/>
    </row>
    <row r="34" spans="2:16" s="207" customFormat="1" ht="8.1" customHeight="1">
      <c r="B34" s="220"/>
      <c r="C34" s="226"/>
      <c r="D34" s="219"/>
      <c r="E34" s="221"/>
      <c r="F34" s="129"/>
      <c r="G34" s="129"/>
      <c r="H34" s="129"/>
      <c r="I34" s="221"/>
      <c r="J34" s="57"/>
      <c r="K34" s="57"/>
      <c r="L34" s="57"/>
      <c r="M34" s="221"/>
      <c r="N34" s="129"/>
      <c r="O34" s="129"/>
      <c r="P34" s="221"/>
    </row>
    <row r="35" spans="2:16" s="207" customFormat="1" ht="12.95" customHeight="1">
      <c r="B35" s="220" t="s">
        <v>19</v>
      </c>
      <c r="C35" s="208"/>
      <c r="D35" s="219">
        <v>2020</v>
      </c>
      <c r="E35" s="129" t="s">
        <v>31</v>
      </c>
      <c r="F35" s="129" t="s">
        <v>31</v>
      </c>
      <c r="G35" s="129" t="s">
        <v>31</v>
      </c>
      <c r="H35" s="129"/>
      <c r="I35" s="221">
        <f>SUM(J35:K35)</f>
        <v>298</v>
      </c>
      <c r="J35" s="57">
        <v>110</v>
      </c>
      <c r="K35" s="57">
        <v>188</v>
      </c>
      <c r="L35" s="57"/>
      <c r="M35" s="129" t="s">
        <v>31</v>
      </c>
      <c r="N35" s="129" t="s">
        <v>31</v>
      </c>
      <c r="O35" s="129" t="s">
        <v>31</v>
      </c>
      <c r="P35" s="221"/>
    </row>
    <row r="36" spans="2:16" s="207" customFormat="1" ht="12.95" customHeight="1">
      <c r="B36" s="220"/>
      <c r="C36" s="208"/>
      <c r="D36" s="219">
        <v>2021</v>
      </c>
      <c r="E36" s="129" t="s">
        <v>31</v>
      </c>
      <c r="F36" s="129" t="s">
        <v>31</v>
      </c>
      <c r="G36" s="129" t="s">
        <v>31</v>
      </c>
      <c r="H36" s="129"/>
      <c r="I36" s="221">
        <f t="shared" ref="I36:I37" si="10">SUM(J36:K36)</f>
        <v>254</v>
      </c>
      <c r="J36" s="228">
        <v>80</v>
      </c>
      <c r="K36" s="228">
        <v>174</v>
      </c>
      <c r="L36" s="228"/>
      <c r="M36" s="129" t="s">
        <v>31</v>
      </c>
      <c r="N36" s="129" t="s">
        <v>31</v>
      </c>
      <c r="O36" s="129" t="s">
        <v>31</v>
      </c>
      <c r="P36" s="221"/>
    </row>
    <row r="37" spans="2:16" s="207" customFormat="1" ht="12.95" customHeight="1">
      <c r="B37" s="220"/>
      <c r="C37" s="208"/>
      <c r="D37" s="219">
        <v>2022</v>
      </c>
      <c r="E37" s="129" t="s">
        <v>31</v>
      </c>
      <c r="F37" s="129" t="s">
        <v>31</v>
      </c>
      <c r="G37" s="129" t="s">
        <v>31</v>
      </c>
      <c r="H37" s="129"/>
      <c r="I37" s="221">
        <f t="shared" si="10"/>
        <v>252</v>
      </c>
      <c r="J37" s="228">
        <v>80</v>
      </c>
      <c r="K37" s="228">
        <v>172</v>
      </c>
      <c r="L37" s="228"/>
      <c r="M37" s="129" t="s">
        <v>31</v>
      </c>
      <c r="N37" s="129" t="s">
        <v>31</v>
      </c>
      <c r="O37" s="129" t="s">
        <v>31</v>
      </c>
      <c r="P37" s="221"/>
    </row>
    <row r="38" spans="2:16" s="207" customFormat="1" ht="8.1" customHeight="1">
      <c r="B38" s="220"/>
      <c r="C38" s="208"/>
      <c r="D38" s="219"/>
      <c r="E38" s="221"/>
      <c r="F38" s="129"/>
      <c r="G38" s="129"/>
      <c r="H38" s="129"/>
      <c r="I38" s="221"/>
      <c r="J38" s="57"/>
      <c r="K38" s="57"/>
      <c r="L38" s="57"/>
      <c r="M38" s="221"/>
      <c r="N38" s="129"/>
      <c r="O38" s="129"/>
      <c r="P38" s="221"/>
    </row>
    <row r="39" spans="2:16" s="207" customFormat="1" ht="12.95" customHeight="1">
      <c r="B39" s="220" t="s">
        <v>20</v>
      </c>
      <c r="C39" s="208"/>
      <c r="D39" s="219">
        <v>2020</v>
      </c>
      <c r="E39" s="129" t="s">
        <v>31</v>
      </c>
      <c r="F39" s="225" t="s">
        <v>31</v>
      </c>
      <c r="G39" s="225" t="s">
        <v>31</v>
      </c>
      <c r="H39" s="225"/>
      <c r="I39" s="221">
        <f>SUM(J39:K39)</f>
        <v>81</v>
      </c>
      <c r="J39" s="57">
        <v>24</v>
      </c>
      <c r="K39" s="57">
        <v>57</v>
      </c>
      <c r="L39" s="57"/>
      <c r="M39" s="129" t="s">
        <v>31</v>
      </c>
      <c r="N39" s="290" t="s">
        <v>31</v>
      </c>
      <c r="O39" s="290" t="s">
        <v>31</v>
      </c>
      <c r="P39" s="221"/>
    </row>
    <row r="40" spans="2:16" s="207" customFormat="1" ht="12.95" customHeight="1">
      <c r="B40" s="220"/>
      <c r="C40" s="208"/>
      <c r="D40" s="219">
        <v>2021</v>
      </c>
      <c r="E40" s="129" t="s">
        <v>31</v>
      </c>
      <c r="F40" s="301" t="s">
        <v>31</v>
      </c>
      <c r="G40" s="301" t="s">
        <v>31</v>
      </c>
      <c r="H40" s="228"/>
      <c r="I40" s="221">
        <f t="shared" ref="I40:I41" si="11">SUM(J40:K40)</f>
        <v>70</v>
      </c>
      <c r="J40" s="228">
        <v>18</v>
      </c>
      <c r="K40" s="228">
        <v>52</v>
      </c>
      <c r="L40" s="228"/>
      <c r="M40" s="129" t="s">
        <v>31</v>
      </c>
      <c r="N40" s="301" t="s">
        <v>31</v>
      </c>
      <c r="O40" s="301" t="s">
        <v>31</v>
      </c>
      <c r="P40" s="221"/>
    </row>
    <row r="41" spans="2:16" s="207" customFormat="1" ht="12.95" customHeight="1">
      <c r="B41" s="220"/>
      <c r="C41" s="208"/>
      <c r="D41" s="219">
        <v>2022</v>
      </c>
      <c r="E41" s="129" t="s">
        <v>31</v>
      </c>
      <c r="F41" s="301" t="s">
        <v>31</v>
      </c>
      <c r="G41" s="301" t="s">
        <v>31</v>
      </c>
      <c r="H41" s="228"/>
      <c r="I41" s="221">
        <f t="shared" si="11"/>
        <v>76</v>
      </c>
      <c r="J41" s="228">
        <v>26</v>
      </c>
      <c r="K41" s="228">
        <v>50</v>
      </c>
      <c r="L41" s="228"/>
      <c r="M41" s="129" t="s">
        <v>31</v>
      </c>
      <c r="N41" s="301" t="s">
        <v>31</v>
      </c>
      <c r="O41" s="301" t="s">
        <v>31</v>
      </c>
      <c r="P41" s="221"/>
    </row>
    <row r="42" spans="2:16" s="207" customFormat="1" ht="8.1" customHeight="1">
      <c r="B42" s="220"/>
      <c r="C42" s="208"/>
      <c r="D42" s="219"/>
      <c r="E42" s="221"/>
      <c r="F42" s="57"/>
      <c r="G42" s="57"/>
      <c r="H42" s="57"/>
      <c r="I42" s="221"/>
      <c r="J42" s="57"/>
      <c r="K42" s="57"/>
      <c r="L42" s="57"/>
      <c r="M42" s="221"/>
      <c r="N42" s="57"/>
      <c r="O42" s="57"/>
      <c r="P42" s="221"/>
    </row>
    <row r="43" spans="2:16" s="207" customFormat="1" ht="12.95" customHeight="1">
      <c r="B43" s="220" t="s">
        <v>21</v>
      </c>
      <c r="C43" s="208"/>
      <c r="D43" s="219">
        <v>2020</v>
      </c>
      <c r="E43" s="221">
        <f>SUM(F43:G43)</f>
        <v>50</v>
      </c>
      <c r="F43" s="57">
        <v>7</v>
      </c>
      <c r="G43" s="57">
        <v>43</v>
      </c>
      <c r="H43" s="57"/>
      <c r="I43" s="221">
        <f>SUM(J43:K43)</f>
        <v>585</v>
      </c>
      <c r="J43" s="57">
        <v>201</v>
      </c>
      <c r="K43" s="57">
        <v>384</v>
      </c>
      <c r="L43" s="57"/>
      <c r="M43" s="221">
        <f>SUM(N43:O43)</f>
        <v>17</v>
      </c>
      <c r="N43" s="54">
        <v>6</v>
      </c>
      <c r="O43" s="54">
        <v>11</v>
      </c>
      <c r="P43" s="221"/>
    </row>
    <row r="44" spans="2:16" s="207" customFormat="1" ht="12.95" customHeight="1">
      <c r="B44" s="220"/>
      <c r="C44" s="208"/>
      <c r="D44" s="219">
        <v>2021</v>
      </c>
      <c r="E44" s="221">
        <f t="shared" ref="E44:E45" si="12">SUM(F44:G44)</f>
        <v>45</v>
      </c>
      <c r="F44" s="228">
        <v>7</v>
      </c>
      <c r="G44" s="228">
        <v>38</v>
      </c>
      <c r="H44" s="228"/>
      <c r="I44" s="221">
        <f t="shared" ref="I44:I45" si="13">SUM(J44:K44)</f>
        <v>580</v>
      </c>
      <c r="J44" s="228">
        <v>192</v>
      </c>
      <c r="K44" s="228">
        <v>388</v>
      </c>
      <c r="L44" s="228"/>
      <c r="M44" s="221">
        <f t="shared" ref="M44:M45" si="14">SUM(N44:O44)</f>
        <v>20</v>
      </c>
      <c r="N44" s="129">
        <v>8</v>
      </c>
      <c r="O44" s="129">
        <v>12</v>
      </c>
      <c r="P44" s="221"/>
    </row>
    <row r="45" spans="2:16" s="207" customFormat="1" ht="12.95" customHeight="1">
      <c r="B45" s="220"/>
      <c r="C45" s="208"/>
      <c r="D45" s="219">
        <v>2022</v>
      </c>
      <c r="E45" s="221">
        <f t="shared" si="12"/>
        <v>42</v>
      </c>
      <c r="F45" s="228">
        <v>7</v>
      </c>
      <c r="G45" s="228">
        <v>35</v>
      </c>
      <c r="H45" s="228"/>
      <c r="I45" s="221">
        <f t="shared" si="13"/>
        <v>536</v>
      </c>
      <c r="J45" s="228">
        <v>172</v>
      </c>
      <c r="K45" s="228">
        <v>364</v>
      </c>
      <c r="L45" s="228"/>
      <c r="M45" s="221">
        <f t="shared" si="14"/>
        <v>11</v>
      </c>
      <c r="N45" s="129">
        <v>5</v>
      </c>
      <c r="O45" s="129">
        <v>6</v>
      </c>
      <c r="P45" s="221"/>
    </row>
    <row r="46" spans="2:16" s="207" customFormat="1" ht="8.1" customHeight="1">
      <c r="B46" s="220"/>
      <c r="C46" s="208"/>
      <c r="D46" s="219"/>
      <c r="E46" s="221"/>
      <c r="F46" s="57"/>
      <c r="G46" s="57"/>
      <c r="H46" s="57"/>
      <c r="I46" s="221"/>
      <c r="J46" s="57"/>
      <c r="K46" s="57"/>
      <c r="L46" s="57"/>
      <c r="M46" s="221"/>
      <c r="N46" s="129"/>
      <c r="O46" s="129"/>
      <c r="P46" s="221"/>
    </row>
    <row r="47" spans="2:16" s="207" customFormat="1" ht="12.95" customHeight="1">
      <c r="B47" s="220" t="s">
        <v>22</v>
      </c>
      <c r="C47" s="208"/>
      <c r="D47" s="219">
        <v>2020</v>
      </c>
      <c r="E47" s="221">
        <f>SUM(F47:G47)</f>
        <v>26</v>
      </c>
      <c r="F47" s="54">
        <v>3</v>
      </c>
      <c r="G47" s="54">
        <v>23</v>
      </c>
      <c r="H47" s="54"/>
      <c r="I47" s="221">
        <f>SUM(J47:K47)</f>
        <v>227</v>
      </c>
      <c r="J47" s="54">
        <v>56</v>
      </c>
      <c r="K47" s="54">
        <v>171</v>
      </c>
      <c r="L47" s="54"/>
      <c r="M47" s="129" t="s">
        <v>31</v>
      </c>
      <c r="N47" s="129" t="s">
        <v>31</v>
      </c>
      <c r="O47" s="129" t="s">
        <v>31</v>
      </c>
      <c r="P47" s="221"/>
    </row>
    <row r="48" spans="2:16" s="207" customFormat="1" ht="12.95" customHeight="1">
      <c r="B48" s="220"/>
      <c r="C48" s="208"/>
      <c r="D48" s="219">
        <v>2021</v>
      </c>
      <c r="E48" s="221">
        <f t="shared" ref="E48:E49" si="15">SUM(F48:G48)</f>
        <v>25</v>
      </c>
      <c r="F48" s="129">
        <v>3</v>
      </c>
      <c r="G48" s="129">
        <v>22</v>
      </c>
      <c r="H48" s="129"/>
      <c r="I48" s="221">
        <f t="shared" ref="I48:I49" si="16">SUM(J48:K48)</f>
        <v>234</v>
      </c>
      <c r="J48" s="129">
        <v>56</v>
      </c>
      <c r="K48" s="129">
        <v>178</v>
      </c>
      <c r="L48" s="129"/>
      <c r="M48" s="129" t="s">
        <v>31</v>
      </c>
      <c r="N48" s="129" t="s">
        <v>31</v>
      </c>
      <c r="O48" s="129" t="s">
        <v>31</v>
      </c>
      <c r="P48" s="56"/>
    </row>
    <row r="49" spans="2:16" s="207" customFormat="1" ht="12.95" customHeight="1">
      <c r="B49" s="220"/>
      <c r="C49" s="208"/>
      <c r="D49" s="219">
        <v>2022</v>
      </c>
      <c r="E49" s="221">
        <f t="shared" si="15"/>
        <v>23</v>
      </c>
      <c r="F49" s="129">
        <v>1</v>
      </c>
      <c r="G49" s="129">
        <v>22</v>
      </c>
      <c r="H49" s="129"/>
      <c r="I49" s="221">
        <f t="shared" si="16"/>
        <v>227</v>
      </c>
      <c r="J49" s="129">
        <v>53</v>
      </c>
      <c r="K49" s="129">
        <v>174</v>
      </c>
      <c r="L49" s="129"/>
      <c r="M49" s="129" t="s">
        <v>31</v>
      </c>
      <c r="N49" s="129" t="s">
        <v>31</v>
      </c>
      <c r="O49" s="129" t="s">
        <v>31</v>
      </c>
      <c r="P49" s="56"/>
    </row>
    <row r="50" spans="2:16" s="207" customFormat="1" ht="8.1" customHeight="1">
      <c r="B50" s="220"/>
      <c r="C50" s="208"/>
      <c r="D50" s="219"/>
      <c r="E50" s="221"/>
      <c r="F50" s="129"/>
      <c r="G50" s="129"/>
      <c r="H50" s="129"/>
      <c r="I50" s="221"/>
      <c r="J50" s="129"/>
      <c r="K50" s="129"/>
      <c r="L50" s="129"/>
      <c r="M50" s="221"/>
      <c r="N50" s="129"/>
      <c r="O50" s="129"/>
      <c r="P50" s="56"/>
    </row>
    <row r="51" spans="2:16" s="207" customFormat="1" ht="12.95" customHeight="1">
      <c r="B51" s="220" t="s">
        <v>23</v>
      </c>
      <c r="C51" s="226"/>
      <c r="D51" s="219">
        <v>2020</v>
      </c>
      <c r="E51" s="129" t="s">
        <v>31</v>
      </c>
      <c r="F51" s="129" t="s">
        <v>31</v>
      </c>
      <c r="G51" s="129" t="s">
        <v>31</v>
      </c>
      <c r="H51" s="129"/>
      <c r="I51" s="129" t="s">
        <v>31</v>
      </c>
      <c r="J51" s="225" t="s">
        <v>31</v>
      </c>
      <c r="K51" s="225" t="s">
        <v>31</v>
      </c>
      <c r="L51" s="225"/>
      <c r="M51" s="129" t="s">
        <v>31</v>
      </c>
      <c r="N51" s="290" t="s">
        <v>31</v>
      </c>
      <c r="O51" s="290" t="s">
        <v>31</v>
      </c>
      <c r="P51" s="56"/>
    </row>
    <row r="52" spans="2:16" s="207" customFormat="1" ht="12.95" customHeight="1">
      <c r="B52" s="220"/>
      <c r="C52" s="226"/>
      <c r="D52" s="219">
        <v>2021</v>
      </c>
      <c r="E52" s="129" t="s">
        <v>31</v>
      </c>
      <c r="F52" s="129" t="s">
        <v>31</v>
      </c>
      <c r="G52" s="129" t="s">
        <v>31</v>
      </c>
      <c r="H52" s="129"/>
      <c r="I52" s="129" t="s">
        <v>31</v>
      </c>
      <c r="J52" s="301" t="s">
        <v>31</v>
      </c>
      <c r="K52" s="301" t="s">
        <v>31</v>
      </c>
      <c r="L52" s="228"/>
      <c r="M52" s="129" t="s">
        <v>31</v>
      </c>
      <c r="N52" s="301" t="s">
        <v>31</v>
      </c>
      <c r="O52" s="301" t="s">
        <v>31</v>
      </c>
      <c r="P52" s="56"/>
    </row>
    <row r="53" spans="2:16" s="207" customFormat="1" ht="12.95" customHeight="1">
      <c r="B53" s="220"/>
      <c r="C53" s="226"/>
      <c r="D53" s="219">
        <v>2022</v>
      </c>
      <c r="E53" s="129" t="s">
        <v>31</v>
      </c>
      <c r="F53" s="129" t="s">
        <v>31</v>
      </c>
      <c r="G53" s="129" t="s">
        <v>31</v>
      </c>
      <c r="H53" s="129"/>
      <c r="I53" s="129" t="s">
        <v>31</v>
      </c>
      <c r="J53" s="301" t="s">
        <v>31</v>
      </c>
      <c r="K53" s="301" t="s">
        <v>31</v>
      </c>
      <c r="L53" s="228"/>
      <c r="M53" s="129" t="s">
        <v>31</v>
      </c>
      <c r="N53" s="301" t="s">
        <v>31</v>
      </c>
      <c r="O53" s="301" t="s">
        <v>31</v>
      </c>
      <c r="P53" s="56"/>
    </row>
    <row r="54" spans="2:16" s="207" customFormat="1" ht="8.1" customHeight="1">
      <c r="B54" s="220"/>
      <c r="C54" s="226"/>
      <c r="D54" s="219"/>
      <c r="E54" s="221"/>
      <c r="F54" s="129"/>
      <c r="G54" s="129"/>
      <c r="H54" s="129"/>
      <c r="I54" s="221"/>
      <c r="J54" s="57"/>
      <c r="K54" s="57"/>
      <c r="L54" s="57"/>
      <c r="M54" s="221"/>
      <c r="N54" s="57"/>
      <c r="O54" s="57"/>
      <c r="P54" s="56"/>
    </row>
    <row r="55" spans="2:16" s="207" customFormat="1" ht="12.95" customHeight="1">
      <c r="B55" s="220" t="s">
        <v>24</v>
      </c>
      <c r="C55" s="208"/>
      <c r="D55" s="219">
        <v>2020</v>
      </c>
      <c r="E55" s="129" t="s">
        <v>31</v>
      </c>
      <c r="F55" s="129" t="s">
        <v>31</v>
      </c>
      <c r="G55" s="129" t="s">
        <v>31</v>
      </c>
      <c r="H55" s="129"/>
      <c r="I55" s="221">
        <f>SUM(J55:K55)</f>
        <v>3161</v>
      </c>
      <c r="J55" s="57">
        <v>936</v>
      </c>
      <c r="K55" s="57">
        <v>2225</v>
      </c>
      <c r="L55" s="57"/>
      <c r="M55" s="221">
        <f>SUM(N55:O55)</f>
        <v>148</v>
      </c>
      <c r="N55" s="54">
        <v>51</v>
      </c>
      <c r="O55" s="54">
        <v>97</v>
      </c>
      <c r="P55" s="56"/>
    </row>
    <row r="56" spans="2:16" s="207" customFormat="1" ht="12.95" customHeight="1">
      <c r="B56" s="220"/>
      <c r="C56" s="208"/>
      <c r="D56" s="219">
        <v>2021</v>
      </c>
      <c r="E56" s="129" t="s">
        <v>31</v>
      </c>
      <c r="F56" s="129" t="s">
        <v>31</v>
      </c>
      <c r="G56" s="129" t="s">
        <v>31</v>
      </c>
      <c r="H56" s="129"/>
      <c r="I56" s="221">
        <f t="shared" ref="I56:I57" si="17">SUM(J56:K56)</f>
        <v>3685</v>
      </c>
      <c r="J56" s="228">
        <v>1034</v>
      </c>
      <c r="K56" s="228">
        <v>2651</v>
      </c>
      <c r="L56" s="228"/>
      <c r="M56" s="221">
        <f t="shared" ref="M56:M57" si="18">SUM(N56:O56)</f>
        <v>144</v>
      </c>
      <c r="N56" s="129">
        <v>49</v>
      </c>
      <c r="O56" s="129">
        <v>95</v>
      </c>
      <c r="P56" s="221"/>
    </row>
    <row r="57" spans="2:16" s="207" customFormat="1" ht="12.95" customHeight="1">
      <c r="B57" s="220"/>
      <c r="C57" s="208"/>
      <c r="D57" s="219">
        <v>2022</v>
      </c>
      <c r="E57" s="129" t="s">
        <v>31</v>
      </c>
      <c r="F57" s="129" t="s">
        <v>31</v>
      </c>
      <c r="G57" s="129" t="s">
        <v>31</v>
      </c>
      <c r="H57" s="129"/>
      <c r="I57" s="221">
        <f t="shared" si="17"/>
        <v>3742</v>
      </c>
      <c r="J57" s="228">
        <v>1044</v>
      </c>
      <c r="K57" s="228">
        <v>2698</v>
      </c>
      <c r="L57" s="228"/>
      <c r="M57" s="221">
        <f t="shared" si="18"/>
        <v>138</v>
      </c>
      <c r="N57" s="129">
        <v>51</v>
      </c>
      <c r="O57" s="129">
        <v>87</v>
      </c>
      <c r="P57" s="221"/>
    </row>
    <row r="58" spans="2:16" s="207" customFormat="1" ht="8.1" customHeight="1">
      <c r="B58" s="220"/>
      <c r="C58" s="208"/>
      <c r="D58" s="219"/>
      <c r="E58" s="221"/>
      <c r="F58" s="129"/>
      <c r="G58" s="129"/>
      <c r="H58" s="129"/>
      <c r="I58" s="221"/>
      <c r="J58" s="57"/>
      <c r="K58" s="57"/>
      <c r="L58" s="57"/>
      <c r="M58" s="221"/>
      <c r="N58" s="129"/>
      <c r="O58" s="129"/>
      <c r="P58" s="221"/>
    </row>
    <row r="59" spans="2:16" s="207" customFormat="1" ht="12.95" customHeight="1">
      <c r="B59" s="220" t="s">
        <v>25</v>
      </c>
      <c r="C59" s="208"/>
      <c r="D59" s="219">
        <v>2020</v>
      </c>
      <c r="E59" s="129" t="s">
        <v>31</v>
      </c>
      <c r="F59" s="129" t="s">
        <v>31</v>
      </c>
      <c r="G59" s="129" t="s">
        <v>31</v>
      </c>
      <c r="H59" s="129"/>
      <c r="I59" s="221">
        <f>SUM(J59:K59)</f>
        <v>29</v>
      </c>
      <c r="J59" s="57">
        <v>1</v>
      </c>
      <c r="K59" s="57">
        <v>28</v>
      </c>
      <c r="L59" s="57"/>
      <c r="M59" s="129" t="s">
        <v>31</v>
      </c>
      <c r="N59" s="290" t="s">
        <v>31</v>
      </c>
      <c r="O59" s="290" t="s">
        <v>31</v>
      </c>
      <c r="P59" s="221"/>
    </row>
    <row r="60" spans="2:16" s="207" customFormat="1" ht="12.95" customHeight="1">
      <c r="B60" s="220"/>
      <c r="C60" s="208"/>
      <c r="D60" s="219">
        <v>2021</v>
      </c>
      <c r="E60" s="129" t="s">
        <v>31</v>
      </c>
      <c r="F60" s="129" t="s">
        <v>31</v>
      </c>
      <c r="G60" s="129" t="s">
        <v>31</v>
      </c>
      <c r="H60" s="129"/>
      <c r="I60" s="221">
        <f t="shared" ref="I60:I61" si="19">SUM(J60:K60)</f>
        <v>29</v>
      </c>
      <c r="J60" s="228">
        <v>1</v>
      </c>
      <c r="K60" s="228">
        <v>28</v>
      </c>
      <c r="L60" s="228"/>
      <c r="M60" s="129" t="s">
        <v>31</v>
      </c>
      <c r="N60" s="301" t="s">
        <v>31</v>
      </c>
      <c r="O60" s="301" t="s">
        <v>31</v>
      </c>
      <c r="P60" s="221"/>
    </row>
    <row r="61" spans="2:16" s="207" customFormat="1" ht="12.95" customHeight="1">
      <c r="B61" s="220"/>
      <c r="C61" s="208"/>
      <c r="D61" s="219">
        <v>2022</v>
      </c>
      <c r="E61" s="129" t="s">
        <v>31</v>
      </c>
      <c r="F61" s="129" t="s">
        <v>31</v>
      </c>
      <c r="G61" s="129" t="s">
        <v>31</v>
      </c>
      <c r="H61" s="129"/>
      <c r="I61" s="221">
        <f t="shared" si="19"/>
        <v>27</v>
      </c>
      <c r="J61" s="228">
        <v>1</v>
      </c>
      <c r="K61" s="228">
        <v>26</v>
      </c>
      <c r="L61" s="228"/>
      <c r="M61" s="129" t="s">
        <v>31</v>
      </c>
      <c r="N61" s="301" t="s">
        <v>31</v>
      </c>
      <c r="O61" s="301" t="s">
        <v>31</v>
      </c>
      <c r="P61" s="221"/>
    </row>
    <row r="62" spans="2:16" s="207" customFormat="1" ht="8.1" customHeight="1">
      <c r="B62" s="220"/>
      <c r="C62" s="208"/>
      <c r="D62" s="219"/>
      <c r="E62" s="221"/>
      <c r="F62" s="129"/>
      <c r="G62" s="129"/>
      <c r="H62" s="129"/>
      <c r="I62" s="221"/>
      <c r="J62" s="57"/>
      <c r="K62" s="57"/>
      <c r="L62" s="57"/>
      <c r="M62" s="221"/>
      <c r="N62" s="57"/>
      <c r="O62" s="57"/>
      <c r="P62" s="221"/>
    </row>
    <row r="63" spans="2:16" s="207" customFormat="1" ht="12.95" customHeight="1">
      <c r="B63" s="220" t="s">
        <v>26</v>
      </c>
      <c r="C63" s="208"/>
      <c r="D63" s="219">
        <v>2020</v>
      </c>
      <c r="E63" s="129" t="s">
        <v>31</v>
      </c>
      <c r="F63" s="225" t="s">
        <v>31</v>
      </c>
      <c r="G63" s="225" t="s">
        <v>31</v>
      </c>
      <c r="H63" s="225"/>
      <c r="I63" s="221">
        <f>SUM(J63:K63)</f>
        <v>103</v>
      </c>
      <c r="J63" s="57">
        <v>30</v>
      </c>
      <c r="K63" s="57">
        <v>73</v>
      </c>
      <c r="L63" s="57"/>
      <c r="M63" s="221">
        <f>SUM(N63:O63)</f>
        <v>29</v>
      </c>
      <c r="N63" s="54">
        <v>19</v>
      </c>
      <c r="O63" s="54">
        <v>10</v>
      </c>
      <c r="P63" s="221"/>
    </row>
    <row r="64" spans="2:16" s="207" customFormat="1" ht="12.95" customHeight="1">
      <c r="B64" s="220"/>
      <c r="C64" s="208"/>
      <c r="D64" s="219">
        <v>2021</v>
      </c>
      <c r="E64" s="129" t="s">
        <v>31</v>
      </c>
      <c r="F64" s="301" t="s">
        <v>31</v>
      </c>
      <c r="G64" s="301" t="s">
        <v>31</v>
      </c>
      <c r="H64" s="228"/>
      <c r="I64" s="221">
        <f t="shared" ref="I64:I65" si="20">SUM(J64:K64)</f>
        <v>104</v>
      </c>
      <c r="J64" s="228">
        <v>30</v>
      </c>
      <c r="K64" s="228">
        <v>74</v>
      </c>
      <c r="L64" s="228"/>
      <c r="M64" s="221">
        <f t="shared" ref="M64:M65" si="21">SUM(N64:O64)</f>
        <v>29</v>
      </c>
      <c r="N64" s="129">
        <v>19</v>
      </c>
      <c r="O64" s="129">
        <v>10</v>
      </c>
      <c r="P64" s="221"/>
    </row>
    <row r="65" spans="2:16" s="207" customFormat="1" ht="12.95" customHeight="1">
      <c r="B65" s="220"/>
      <c r="C65" s="208"/>
      <c r="D65" s="219">
        <v>2022</v>
      </c>
      <c r="E65" s="129" t="s">
        <v>31</v>
      </c>
      <c r="F65" s="301" t="s">
        <v>31</v>
      </c>
      <c r="G65" s="301" t="s">
        <v>31</v>
      </c>
      <c r="H65" s="228"/>
      <c r="I65" s="221">
        <f t="shared" si="20"/>
        <v>89</v>
      </c>
      <c r="J65" s="228">
        <v>23</v>
      </c>
      <c r="K65" s="228">
        <v>66</v>
      </c>
      <c r="L65" s="228"/>
      <c r="M65" s="221">
        <f t="shared" si="21"/>
        <v>54</v>
      </c>
      <c r="N65" s="129">
        <v>37</v>
      </c>
      <c r="O65" s="129">
        <v>17</v>
      </c>
      <c r="P65" s="221"/>
    </row>
    <row r="66" spans="2:16" s="207" customFormat="1" ht="8.1" customHeight="1">
      <c r="B66" s="220"/>
      <c r="C66" s="208"/>
      <c r="D66" s="219"/>
      <c r="E66" s="221"/>
      <c r="F66" s="225"/>
      <c r="G66" s="57"/>
      <c r="H66" s="57"/>
      <c r="I66" s="221"/>
      <c r="J66" s="57"/>
      <c r="K66" s="57"/>
      <c r="L66" s="57"/>
      <c r="M66" s="221"/>
      <c r="N66" s="129"/>
      <c r="O66" s="129"/>
      <c r="P66" s="221"/>
    </row>
    <row r="67" spans="2:16" s="207" customFormat="1" ht="12.95" customHeight="1">
      <c r="B67" s="220" t="s">
        <v>27</v>
      </c>
      <c r="C67" s="208"/>
      <c r="D67" s="219">
        <v>2020</v>
      </c>
      <c r="E67" s="221">
        <f>SUM(F67:G67)</f>
        <v>9</v>
      </c>
      <c r="F67" s="225" t="s">
        <v>31</v>
      </c>
      <c r="G67" s="57">
        <v>9</v>
      </c>
      <c r="H67" s="57"/>
      <c r="I67" s="221">
        <f>SUM(J67:K67)</f>
        <v>253</v>
      </c>
      <c r="J67" s="57">
        <v>64</v>
      </c>
      <c r="K67" s="57">
        <v>189</v>
      </c>
      <c r="L67" s="57"/>
      <c r="M67" s="129" t="s">
        <v>31</v>
      </c>
      <c r="N67" s="291" t="s">
        <v>31</v>
      </c>
      <c r="O67" s="291" t="s">
        <v>31</v>
      </c>
      <c r="P67" s="221"/>
    </row>
    <row r="68" spans="2:16" s="207" customFormat="1" ht="12.95" customHeight="1">
      <c r="B68" s="220"/>
      <c r="C68" s="208"/>
      <c r="D68" s="219">
        <v>2021</v>
      </c>
      <c r="E68" s="221">
        <f t="shared" ref="E68:E69" si="22">SUM(F68:G68)</f>
        <v>10</v>
      </c>
      <c r="F68" s="301" t="s">
        <v>31</v>
      </c>
      <c r="G68" s="228">
        <v>10</v>
      </c>
      <c r="H68" s="228"/>
      <c r="I68" s="221">
        <f t="shared" ref="I68:I69" si="23">SUM(J68:K68)</f>
        <v>245</v>
      </c>
      <c r="J68" s="228">
        <v>65</v>
      </c>
      <c r="K68" s="228">
        <v>180</v>
      </c>
      <c r="L68" s="228"/>
      <c r="M68" s="129" t="s">
        <v>31</v>
      </c>
      <c r="N68" s="301" t="s">
        <v>31</v>
      </c>
      <c r="O68" s="301" t="s">
        <v>31</v>
      </c>
      <c r="P68" s="221"/>
    </row>
    <row r="69" spans="2:16" s="207" customFormat="1" ht="12.95" customHeight="1">
      <c r="B69" s="220"/>
      <c r="C69" s="208"/>
      <c r="D69" s="219">
        <v>2022</v>
      </c>
      <c r="E69" s="221">
        <f t="shared" si="22"/>
        <v>9</v>
      </c>
      <c r="F69" s="301" t="s">
        <v>31</v>
      </c>
      <c r="G69" s="228">
        <v>9</v>
      </c>
      <c r="H69" s="228"/>
      <c r="I69" s="221">
        <f t="shared" si="23"/>
        <v>265</v>
      </c>
      <c r="J69" s="228">
        <v>77</v>
      </c>
      <c r="K69" s="228">
        <v>188</v>
      </c>
      <c r="L69" s="228"/>
      <c r="M69" s="129" t="s">
        <v>31</v>
      </c>
      <c r="N69" s="301" t="s">
        <v>31</v>
      </c>
      <c r="O69" s="301" t="s">
        <v>31</v>
      </c>
      <c r="P69" s="221"/>
    </row>
    <row r="70" spans="2:16" s="207" customFormat="1" ht="8.1" customHeight="1">
      <c r="B70" s="220"/>
      <c r="C70" s="208"/>
      <c r="D70" s="219"/>
      <c r="E70" s="221"/>
      <c r="F70" s="225"/>
      <c r="G70" s="57"/>
      <c r="H70" s="57"/>
      <c r="I70" s="221"/>
      <c r="J70" s="57"/>
      <c r="K70" s="57"/>
      <c r="L70" s="57"/>
      <c r="M70" s="221"/>
      <c r="N70" s="57"/>
      <c r="O70" s="57"/>
      <c r="P70" s="221"/>
    </row>
    <row r="71" spans="2:16" s="207" customFormat="1" ht="12.95" customHeight="1">
      <c r="B71" s="220" t="s">
        <v>28</v>
      </c>
      <c r="C71" s="226"/>
      <c r="D71" s="219">
        <v>2020</v>
      </c>
      <c r="E71" s="221">
        <f>SUM(F71:G71)</f>
        <v>6</v>
      </c>
      <c r="F71" s="129" t="s">
        <v>31</v>
      </c>
      <c r="G71" s="54">
        <v>6</v>
      </c>
      <c r="H71" s="54"/>
      <c r="I71" s="221">
        <f>SUM(J71:K71)</f>
        <v>1802</v>
      </c>
      <c r="J71" s="57">
        <v>479</v>
      </c>
      <c r="K71" s="57">
        <v>1323</v>
      </c>
      <c r="L71" s="57"/>
      <c r="M71" s="221">
        <f>SUM(N71:O71)</f>
        <v>75</v>
      </c>
      <c r="N71" s="54">
        <v>22</v>
      </c>
      <c r="O71" s="54">
        <v>53</v>
      </c>
      <c r="P71" s="221"/>
    </row>
    <row r="72" spans="2:16" s="207" customFormat="1" ht="12.95" customHeight="1">
      <c r="B72" s="220"/>
      <c r="C72" s="226"/>
      <c r="D72" s="219">
        <v>2021</v>
      </c>
      <c r="E72" s="221">
        <f t="shared" ref="E72:E73" si="24">SUM(F72:G72)</f>
        <v>4</v>
      </c>
      <c r="F72" s="129" t="s">
        <v>31</v>
      </c>
      <c r="G72" s="129">
        <v>4</v>
      </c>
      <c r="H72" s="129"/>
      <c r="I72" s="221">
        <f t="shared" ref="I72:I73" si="25">SUM(J72:K72)</f>
        <v>1954</v>
      </c>
      <c r="J72" s="228">
        <v>516</v>
      </c>
      <c r="K72" s="228">
        <v>1438</v>
      </c>
      <c r="L72" s="228"/>
      <c r="M72" s="221">
        <f t="shared" ref="M72:M73" si="26">SUM(N72:O72)</f>
        <v>109</v>
      </c>
      <c r="N72" s="129">
        <v>43</v>
      </c>
      <c r="O72" s="129">
        <v>66</v>
      </c>
      <c r="P72" s="221"/>
    </row>
    <row r="73" spans="2:16" s="207" customFormat="1" ht="12.95" customHeight="1">
      <c r="B73" s="220"/>
      <c r="C73" s="226"/>
      <c r="D73" s="219">
        <v>2022</v>
      </c>
      <c r="E73" s="221">
        <f t="shared" si="24"/>
        <v>5</v>
      </c>
      <c r="F73" s="129" t="s">
        <v>31</v>
      </c>
      <c r="G73" s="129">
        <v>5</v>
      </c>
      <c r="H73" s="129"/>
      <c r="I73" s="221">
        <f t="shared" si="25"/>
        <v>1943</v>
      </c>
      <c r="J73" s="228">
        <v>510</v>
      </c>
      <c r="K73" s="228">
        <v>1433</v>
      </c>
      <c r="L73" s="228"/>
      <c r="M73" s="221">
        <f t="shared" si="26"/>
        <v>105</v>
      </c>
      <c r="N73" s="129">
        <v>42</v>
      </c>
      <c r="O73" s="129">
        <v>63</v>
      </c>
      <c r="P73" s="221"/>
    </row>
    <row r="74" spans="2:16" s="207" customFormat="1" ht="8.1" customHeight="1">
      <c r="B74" s="220"/>
      <c r="C74" s="226"/>
      <c r="D74" s="219"/>
      <c r="E74" s="221"/>
      <c r="F74" s="129"/>
      <c r="G74" s="129"/>
      <c r="H74" s="129"/>
      <c r="I74" s="221"/>
      <c r="J74" s="57"/>
      <c r="K74" s="57"/>
      <c r="L74" s="57"/>
      <c r="M74" s="221"/>
      <c r="N74" s="129"/>
      <c r="O74" s="129"/>
      <c r="P74" s="221"/>
    </row>
    <row r="75" spans="2:16" s="207" customFormat="1" ht="12.95" customHeight="1">
      <c r="B75" s="220" t="s">
        <v>29</v>
      </c>
      <c r="C75" s="226"/>
      <c r="D75" s="219">
        <v>2020</v>
      </c>
      <c r="E75" s="129" t="s">
        <v>31</v>
      </c>
      <c r="F75" s="129" t="s">
        <v>31</v>
      </c>
      <c r="G75" s="129" t="s">
        <v>31</v>
      </c>
      <c r="H75" s="129"/>
      <c r="I75" s="221">
        <f>SUM(J75:K75)</f>
        <v>13</v>
      </c>
      <c r="J75" s="57">
        <v>2</v>
      </c>
      <c r="K75" s="57">
        <v>11</v>
      </c>
      <c r="L75" s="57"/>
      <c r="M75" s="129" t="s">
        <v>31</v>
      </c>
      <c r="N75" s="129" t="s">
        <v>31</v>
      </c>
      <c r="O75" s="129" t="s">
        <v>31</v>
      </c>
      <c r="P75" s="221"/>
    </row>
    <row r="76" spans="2:16" s="207" customFormat="1" ht="12.95" customHeight="1">
      <c r="B76" s="220"/>
      <c r="C76" s="226"/>
      <c r="D76" s="219">
        <v>2021</v>
      </c>
      <c r="E76" s="129" t="s">
        <v>31</v>
      </c>
      <c r="F76" s="129" t="s">
        <v>31</v>
      </c>
      <c r="G76" s="129" t="s">
        <v>31</v>
      </c>
      <c r="H76" s="129"/>
      <c r="I76" s="221">
        <f t="shared" ref="I76:I77" si="27">SUM(J76:K76)</f>
        <v>10</v>
      </c>
      <c r="J76" s="228">
        <v>2</v>
      </c>
      <c r="K76" s="228">
        <v>8</v>
      </c>
      <c r="L76" s="228"/>
      <c r="M76" s="129" t="s">
        <v>31</v>
      </c>
      <c r="N76" s="129" t="s">
        <v>31</v>
      </c>
      <c r="O76" s="129" t="s">
        <v>31</v>
      </c>
      <c r="P76" s="221"/>
    </row>
    <row r="77" spans="2:16" s="207" customFormat="1" ht="12.95" customHeight="1">
      <c r="B77" s="220"/>
      <c r="C77" s="226"/>
      <c r="D77" s="219">
        <v>2022</v>
      </c>
      <c r="E77" s="129" t="s">
        <v>31</v>
      </c>
      <c r="F77" s="129" t="s">
        <v>31</v>
      </c>
      <c r="G77" s="129" t="s">
        <v>31</v>
      </c>
      <c r="H77" s="129"/>
      <c r="I77" s="221">
        <f t="shared" si="27"/>
        <v>8</v>
      </c>
      <c r="J77" s="228">
        <v>1</v>
      </c>
      <c r="K77" s="228">
        <v>7</v>
      </c>
      <c r="L77" s="228"/>
      <c r="M77" s="129" t="s">
        <v>31</v>
      </c>
      <c r="N77" s="129" t="s">
        <v>31</v>
      </c>
      <c r="O77" s="129" t="s">
        <v>31</v>
      </c>
      <c r="P77" s="221"/>
    </row>
    <row r="78" spans="2:16" s="207" customFormat="1" ht="8.1" customHeight="1">
      <c r="B78" s="220"/>
      <c r="C78" s="226"/>
      <c r="D78" s="219"/>
      <c r="E78" s="221"/>
      <c r="F78" s="129"/>
      <c r="G78" s="129"/>
      <c r="H78" s="129"/>
      <c r="I78" s="221"/>
      <c r="J78" s="228"/>
      <c r="K78" s="228"/>
      <c r="L78" s="228"/>
      <c r="M78" s="221"/>
      <c r="N78" s="129"/>
      <c r="O78" s="129"/>
      <c r="P78" s="221"/>
    </row>
    <row r="79" spans="2:16" s="207" customFormat="1" ht="12.95" customHeight="1">
      <c r="B79" s="220" t="s">
        <v>30</v>
      </c>
      <c r="C79" s="226"/>
      <c r="D79" s="219">
        <v>2020</v>
      </c>
      <c r="E79" s="129" t="s">
        <v>31</v>
      </c>
      <c r="F79" s="129" t="s">
        <v>31</v>
      </c>
      <c r="G79" s="129" t="s">
        <v>31</v>
      </c>
      <c r="H79" s="129"/>
      <c r="I79" s="221">
        <f>SUM(J79:K79)</f>
        <v>203</v>
      </c>
      <c r="J79" s="228">
        <v>61</v>
      </c>
      <c r="K79" s="228">
        <v>142</v>
      </c>
      <c r="L79" s="228"/>
      <c r="M79" s="129" t="s">
        <v>31</v>
      </c>
      <c r="N79" s="129" t="s">
        <v>31</v>
      </c>
      <c r="O79" s="129" t="s">
        <v>31</v>
      </c>
      <c r="P79" s="221"/>
    </row>
    <row r="80" spans="2:16" s="207" customFormat="1" ht="12.95" customHeight="1">
      <c r="B80" s="220"/>
      <c r="C80" s="226"/>
      <c r="D80" s="219">
        <v>2021</v>
      </c>
      <c r="E80" s="129" t="s">
        <v>31</v>
      </c>
      <c r="F80" s="129" t="s">
        <v>31</v>
      </c>
      <c r="G80" s="129" t="s">
        <v>31</v>
      </c>
      <c r="H80" s="129"/>
      <c r="I80" s="221">
        <f t="shared" ref="I80:I81" si="28">SUM(J80:K80)</f>
        <v>209</v>
      </c>
      <c r="J80" s="129">
        <v>62</v>
      </c>
      <c r="K80" s="129">
        <v>147</v>
      </c>
      <c r="L80" s="129"/>
      <c r="M80" s="129" t="s">
        <v>31</v>
      </c>
      <c r="N80" s="129" t="s">
        <v>31</v>
      </c>
      <c r="O80" s="129" t="s">
        <v>31</v>
      </c>
      <c r="P80" s="221"/>
    </row>
    <row r="81" spans="1:16" s="207" customFormat="1" ht="12.95" customHeight="1">
      <c r="B81" s="220"/>
      <c r="C81" s="226"/>
      <c r="D81" s="219">
        <v>2022</v>
      </c>
      <c r="E81" s="129" t="s">
        <v>31</v>
      </c>
      <c r="F81" s="129" t="s">
        <v>31</v>
      </c>
      <c r="G81" s="129" t="s">
        <v>31</v>
      </c>
      <c r="I81" s="221">
        <f t="shared" si="28"/>
        <v>195</v>
      </c>
      <c r="J81" s="207">
        <v>57</v>
      </c>
      <c r="K81" s="207">
        <v>138</v>
      </c>
      <c r="M81" s="129" t="s">
        <v>31</v>
      </c>
      <c r="N81" s="129" t="s">
        <v>31</v>
      </c>
      <c r="O81" s="129" t="s">
        <v>31</v>
      </c>
      <c r="P81" s="56"/>
    </row>
    <row r="82" spans="1:16" s="207" customFormat="1" ht="8.1" customHeight="1" thickBot="1">
      <c r="A82" s="231"/>
      <c r="B82" s="232"/>
      <c r="C82" s="233"/>
      <c r="D82" s="234"/>
      <c r="E82" s="235"/>
      <c r="F82" s="235"/>
      <c r="G82" s="235"/>
      <c r="H82" s="235"/>
      <c r="I82" s="235"/>
      <c r="J82" s="235"/>
      <c r="K82" s="235"/>
      <c r="L82" s="235"/>
      <c r="M82" s="235"/>
      <c r="N82" s="235"/>
      <c r="O82" s="235"/>
      <c r="P82" s="235"/>
    </row>
    <row r="83" spans="1:16" s="256" customFormat="1" ht="18" customHeight="1">
      <c r="B83" s="257"/>
      <c r="C83" s="292"/>
      <c r="D83" s="293"/>
      <c r="E83" s="294"/>
      <c r="F83" s="294"/>
      <c r="G83" s="294"/>
      <c r="H83" s="294"/>
      <c r="I83" s="294"/>
      <c r="J83" s="294"/>
      <c r="K83" s="294"/>
      <c r="L83" s="294"/>
      <c r="P83" s="244" t="s">
        <v>32</v>
      </c>
    </row>
    <row r="84" spans="1:16" s="295" customFormat="1">
      <c r="B84" s="296"/>
      <c r="C84" s="261"/>
      <c r="D84" s="262"/>
      <c r="E84" s="258"/>
      <c r="F84" s="258"/>
      <c r="G84" s="258"/>
      <c r="H84" s="258"/>
      <c r="I84" s="258"/>
      <c r="J84" s="258"/>
      <c r="K84" s="258"/>
      <c r="L84" s="258"/>
      <c r="M84" s="297"/>
      <c r="N84" s="297"/>
      <c r="O84" s="297"/>
      <c r="P84" s="247" t="s">
        <v>33</v>
      </c>
    </row>
  </sheetData>
  <mergeCells count="6">
    <mergeCell ref="E9:G9"/>
    <mergeCell ref="E10:G10"/>
    <mergeCell ref="I9:K9"/>
    <mergeCell ref="I10:K10"/>
    <mergeCell ref="M9:O9"/>
    <mergeCell ref="M10:O10"/>
  </mergeCells>
  <printOptions horizontalCentered="1"/>
  <pageMargins left="0.55118110236220474" right="0.55118110236220474" top="0.39370078740157483" bottom="0.39370078740157483" header="0.39370078740157483" footer="0.39370078740157483"/>
  <pageSetup paperSize="9" scale="7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1:O90"/>
  <sheetViews>
    <sheetView tabSelected="1" view="pageBreakPreview" topLeftCell="A58" zoomScaleNormal="100" zoomScaleSheetLayoutView="100" workbookViewId="0">
      <selection activeCell="O48" sqref="O48"/>
    </sheetView>
  </sheetViews>
  <sheetFormatPr defaultColWidth="10.42578125" defaultRowHeight="16.5"/>
  <cols>
    <col min="1" max="1" width="1.140625" style="169" customWidth="1"/>
    <col min="2" max="2" width="11.140625" style="169" customWidth="1"/>
    <col min="3" max="3" width="7.140625" style="169" customWidth="1"/>
    <col min="4" max="4" width="8.5703125" style="170" customWidth="1"/>
    <col min="5" max="5" width="1.140625" style="170" customWidth="1"/>
    <col min="6" max="8" width="17.42578125" style="171" customWidth="1"/>
    <col min="9" max="9" width="1.140625" style="171" customWidth="1"/>
    <col min="10" max="12" width="17.42578125" style="171" customWidth="1"/>
    <col min="13" max="13" width="1.140625" style="171" customWidth="1"/>
    <col min="14" max="14" width="11" style="169" customWidth="1"/>
    <col min="15" max="15" width="1" style="169" customWidth="1"/>
    <col min="16" max="16384" width="10.42578125" style="169"/>
  </cols>
  <sheetData>
    <row r="1" spans="1:15" ht="8.1" customHeight="1"/>
    <row r="2" spans="1:15" ht="8.1" customHeight="1"/>
    <row r="3" spans="1:15" s="172" customFormat="1" ht="16.5" customHeight="1">
      <c r="B3" s="173" t="s">
        <v>1026</v>
      </c>
      <c r="C3" s="174" t="s">
        <v>1252</v>
      </c>
      <c r="D3" s="175"/>
      <c r="E3" s="175"/>
      <c r="F3" s="176"/>
      <c r="G3" s="176"/>
      <c r="H3" s="176"/>
      <c r="I3" s="176"/>
      <c r="J3" s="176"/>
      <c r="K3" s="176"/>
      <c r="L3" s="176"/>
      <c r="M3" s="176"/>
      <c r="N3" s="177"/>
      <c r="O3" s="177"/>
    </row>
    <row r="4" spans="1:15" s="178" customFormat="1" ht="16.5" customHeight="1">
      <c r="B4" s="179" t="s">
        <v>1027</v>
      </c>
      <c r="C4" s="180" t="s">
        <v>1266</v>
      </c>
      <c r="D4" s="181"/>
      <c r="E4" s="181"/>
      <c r="F4" s="179"/>
      <c r="G4" s="179"/>
      <c r="H4" s="179"/>
      <c r="I4" s="179"/>
      <c r="J4" s="179"/>
      <c r="K4" s="179"/>
      <c r="L4" s="179"/>
      <c r="M4" s="179"/>
      <c r="N4" s="180"/>
      <c r="O4" s="180"/>
    </row>
    <row r="5" spans="1:15" s="182" customFormat="1" ht="9.9499999999999993" customHeight="1" thickBot="1">
      <c r="B5" s="183"/>
      <c r="C5" s="183"/>
      <c r="D5" s="184"/>
      <c r="E5" s="184"/>
      <c r="F5" s="185"/>
      <c r="G5" s="185"/>
      <c r="H5" s="185"/>
      <c r="I5" s="185"/>
      <c r="J5" s="185"/>
      <c r="K5" s="185"/>
      <c r="L5" s="185"/>
      <c r="M5" s="185"/>
    </row>
    <row r="6" spans="1:15" s="191" customFormat="1" ht="5.25" customHeight="1" thickTop="1">
      <c r="A6" s="186"/>
      <c r="B6" s="187"/>
      <c r="C6" s="188"/>
      <c r="D6" s="189"/>
      <c r="E6" s="189"/>
      <c r="F6" s="190"/>
      <c r="G6" s="190"/>
      <c r="H6" s="190"/>
      <c r="I6" s="190"/>
      <c r="J6" s="190"/>
      <c r="K6" s="190"/>
      <c r="L6" s="190"/>
      <c r="M6" s="190"/>
    </row>
    <row r="7" spans="1:15" s="191" customFormat="1" ht="14.25" customHeight="1">
      <c r="A7" s="197"/>
      <c r="B7" s="192" t="s">
        <v>2</v>
      </c>
      <c r="C7" s="193"/>
      <c r="D7" s="1227" t="s">
        <v>3</v>
      </c>
      <c r="E7" s="1228"/>
      <c r="F7" s="1851" t="s">
        <v>919</v>
      </c>
      <c r="G7" s="1851"/>
      <c r="H7" s="1851"/>
      <c r="I7" s="1851"/>
      <c r="J7" s="1851"/>
      <c r="K7" s="1851"/>
      <c r="L7" s="1851"/>
      <c r="M7" s="1227"/>
    </row>
    <row r="8" spans="1:15" s="191" customFormat="1" ht="14.25" customHeight="1">
      <c r="A8" s="197"/>
      <c r="B8" s="197" t="s">
        <v>7</v>
      </c>
      <c r="C8" s="198"/>
      <c r="D8" s="1228" t="s">
        <v>8</v>
      </c>
      <c r="E8" s="1228"/>
      <c r="F8" s="1852" t="s">
        <v>920</v>
      </c>
      <c r="G8" s="1852"/>
      <c r="H8" s="1852"/>
      <c r="I8" s="1852"/>
      <c r="J8" s="1852"/>
      <c r="K8" s="1852"/>
      <c r="L8" s="1852"/>
      <c r="M8" s="1228"/>
    </row>
    <row r="9" spans="1:15" s="191" customFormat="1" ht="14.25" customHeight="1">
      <c r="A9" s="197"/>
      <c r="B9" s="197"/>
      <c r="C9" s="198"/>
      <c r="D9" s="1228"/>
      <c r="E9" s="1228"/>
      <c r="F9" s="1853" t="s">
        <v>1022</v>
      </c>
      <c r="G9" s="1853"/>
      <c r="H9" s="1853"/>
      <c r="I9" s="1228"/>
      <c r="J9" s="1853" t="s">
        <v>1024</v>
      </c>
      <c r="K9" s="1853"/>
      <c r="L9" s="1853"/>
      <c r="M9" s="1228"/>
    </row>
    <row r="10" spans="1:15" s="191" customFormat="1" ht="14.25" customHeight="1">
      <c r="A10" s="197"/>
      <c r="B10" s="197"/>
      <c r="C10" s="198"/>
      <c r="D10" s="1228"/>
      <c r="E10" s="1228"/>
      <c r="F10" s="1854" t="s">
        <v>1023</v>
      </c>
      <c r="G10" s="1854"/>
      <c r="H10" s="1854"/>
      <c r="I10" s="1228"/>
      <c r="J10" s="1854" t="s">
        <v>1025</v>
      </c>
      <c r="K10" s="1854"/>
      <c r="L10" s="1854"/>
      <c r="M10" s="1228"/>
    </row>
    <row r="11" spans="1:15" s="191" customFormat="1">
      <c r="A11" s="197"/>
      <c r="B11" s="197"/>
      <c r="C11" s="198"/>
      <c r="D11" s="1228"/>
      <c r="E11" s="1228"/>
      <c r="F11" s="195" t="s">
        <v>4</v>
      </c>
      <c r="G11" s="195" t="s">
        <v>37</v>
      </c>
      <c r="H11" s="195" t="s">
        <v>38</v>
      </c>
      <c r="I11" s="195"/>
      <c r="J11" s="195" t="s">
        <v>4</v>
      </c>
      <c r="K11" s="195" t="s">
        <v>37</v>
      </c>
      <c r="L11" s="195" t="s">
        <v>38</v>
      </c>
      <c r="M11" s="195"/>
    </row>
    <row r="12" spans="1:15" s="191" customFormat="1">
      <c r="A12" s="197"/>
      <c r="B12" s="197"/>
      <c r="C12" s="198"/>
      <c r="D12" s="1228"/>
      <c r="E12" s="1228"/>
      <c r="F12" s="200" t="s">
        <v>9</v>
      </c>
      <c r="G12" s="200" t="s">
        <v>39</v>
      </c>
      <c r="H12" s="200" t="s">
        <v>40</v>
      </c>
      <c r="I12" s="200"/>
      <c r="J12" s="200" t="s">
        <v>9</v>
      </c>
      <c r="K12" s="200" t="s">
        <v>39</v>
      </c>
      <c r="L12" s="200" t="s">
        <v>40</v>
      </c>
      <c r="M12" s="200"/>
    </row>
    <row r="13" spans="1:15" s="191" customFormat="1" ht="7.5" customHeight="1">
      <c r="A13" s="203"/>
      <c r="B13" s="203"/>
      <c r="C13" s="204"/>
      <c r="D13" s="205"/>
      <c r="E13" s="205"/>
      <c r="F13" s="206"/>
      <c r="G13" s="206"/>
      <c r="H13" s="206"/>
      <c r="I13" s="206"/>
      <c r="J13" s="206"/>
      <c r="K13" s="206"/>
      <c r="L13" s="206"/>
      <c r="M13" s="206"/>
    </row>
    <row r="14" spans="1:15" ht="6.95" customHeight="1">
      <c r="B14" s="309"/>
      <c r="C14" s="309"/>
      <c r="D14" s="310"/>
      <c r="E14" s="310"/>
      <c r="F14" s="311"/>
      <c r="G14" s="311"/>
      <c r="H14" s="311"/>
      <c r="I14" s="311"/>
      <c r="J14" s="311"/>
      <c r="K14" s="311"/>
      <c r="L14" s="311"/>
      <c r="M14" s="311"/>
    </row>
    <row r="15" spans="1:15" s="207" customFormat="1" ht="15" customHeight="1">
      <c r="B15" s="213" t="s">
        <v>14</v>
      </c>
      <c r="C15" s="213"/>
      <c r="D15" s="214">
        <v>2020</v>
      </c>
      <c r="E15" s="214"/>
      <c r="F15" s="216">
        <f t="shared" ref="F15:H17" si="0">SUM(F19,F23,F27,F31,F35,F39,F43,F47,F51,F55,F59,F63,F67,F71,F75,F79)</f>
        <v>1890552</v>
      </c>
      <c r="G15" s="216">
        <f t="shared" si="0"/>
        <v>931504</v>
      </c>
      <c r="H15" s="216">
        <f t="shared" si="0"/>
        <v>959048</v>
      </c>
      <c r="I15" s="216"/>
      <c r="J15" s="216">
        <f t="shared" ref="J15:L17" si="1">SUM(J19,J23,J27,J31,J35,J39,J43,J47,J51,J55,J59,J63,J67,J71,J75,J79)</f>
        <v>68296</v>
      </c>
      <c r="K15" s="216">
        <f t="shared" si="1"/>
        <v>28474</v>
      </c>
      <c r="L15" s="216">
        <f t="shared" si="1"/>
        <v>39822</v>
      </c>
      <c r="M15" s="216"/>
    </row>
    <row r="16" spans="1:15" s="207" customFormat="1" ht="15" customHeight="1">
      <c r="B16" s="213"/>
      <c r="C16" s="213"/>
      <c r="D16" s="214">
        <v>2021</v>
      </c>
      <c r="E16" s="214"/>
      <c r="F16" s="216">
        <f t="shared" si="0"/>
        <v>1959787</v>
      </c>
      <c r="G16" s="216">
        <f t="shared" si="0"/>
        <v>987692</v>
      </c>
      <c r="H16" s="216">
        <f t="shared" si="0"/>
        <v>972095</v>
      </c>
      <c r="I16" s="216"/>
      <c r="J16" s="216">
        <f t="shared" si="1"/>
        <v>64904</v>
      </c>
      <c r="K16" s="216">
        <f t="shared" si="1"/>
        <v>25729</v>
      </c>
      <c r="L16" s="216">
        <f t="shared" si="1"/>
        <v>39175</v>
      </c>
      <c r="M16" s="216"/>
    </row>
    <row r="17" spans="2:15" s="207" customFormat="1" ht="15" customHeight="1">
      <c r="B17" s="213"/>
      <c r="C17" s="213"/>
      <c r="D17" s="214">
        <v>2022</v>
      </c>
      <c r="E17" s="214"/>
      <c r="F17" s="216">
        <f t="shared" si="0"/>
        <v>1984995</v>
      </c>
      <c r="G17" s="216">
        <f t="shared" si="0"/>
        <v>1004375</v>
      </c>
      <c r="H17" s="216">
        <f t="shared" si="0"/>
        <v>980620</v>
      </c>
      <c r="I17" s="216"/>
      <c r="J17" s="216">
        <f t="shared" si="1"/>
        <v>66770</v>
      </c>
      <c r="K17" s="216">
        <f t="shared" si="1"/>
        <v>28502</v>
      </c>
      <c r="L17" s="216">
        <f t="shared" si="1"/>
        <v>38268</v>
      </c>
      <c r="M17" s="216"/>
      <c r="N17" s="207">
        <f>SUM(F17,J17)</f>
        <v>2051765</v>
      </c>
    </row>
    <row r="18" spans="2:15" s="207" customFormat="1" ht="8.1" customHeight="1">
      <c r="B18" s="213"/>
      <c r="C18" s="213"/>
      <c r="D18" s="219"/>
      <c r="E18" s="219"/>
      <c r="F18" s="56"/>
      <c r="G18" s="56"/>
      <c r="H18" s="56"/>
      <c r="I18" s="56"/>
      <c r="J18" s="56"/>
      <c r="K18" s="56"/>
      <c r="L18" s="56"/>
      <c r="M18" s="216"/>
      <c r="N18" s="215"/>
      <c r="O18" s="212"/>
    </row>
    <row r="19" spans="2:15" s="207" customFormat="1" ht="15" customHeight="1">
      <c r="B19" s="220" t="s">
        <v>15</v>
      </c>
      <c r="C19" s="220"/>
      <c r="D19" s="219">
        <v>2020</v>
      </c>
      <c r="E19" s="219"/>
      <c r="F19" s="56">
        <f>SUM(G19:H19)</f>
        <v>236802</v>
      </c>
      <c r="G19" s="56">
        <v>119114</v>
      </c>
      <c r="H19" s="56">
        <v>117688</v>
      </c>
      <c r="I19" s="56"/>
      <c r="J19" s="56">
        <f>SUM(K19:L19)</f>
        <v>7064</v>
      </c>
      <c r="K19" s="56">
        <v>3058</v>
      </c>
      <c r="L19" s="56">
        <v>4006</v>
      </c>
      <c r="M19" s="56"/>
      <c r="N19" s="223"/>
      <c r="O19" s="224"/>
    </row>
    <row r="20" spans="2:15" s="207" customFormat="1" ht="15" customHeight="1">
      <c r="B20" s="220"/>
      <c r="C20" s="220"/>
      <c r="D20" s="219">
        <v>2021</v>
      </c>
      <c r="E20" s="219"/>
      <c r="F20" s="56">
        <f>SUM(G20:H20)</f>
        <v>238814</v>
      </c>
      <c r="G20" s="56">
        <v>120751</v>
      </c>
      <c r="H20" s="56">
        <v>118063</v>
      </c>
      <c r="I20" s="56"/>
      <c r="J20" s="56">
        <f>SUM(K20:L20)</f>
        <v>6705</v>
      </c>
      <c r="K20" s="56">
        <v>2692</v>
      </c>
      <c r="L20" s="56">
        <v>4013</v>
      </c>
      <c r="M20" s="56"/>
      <c r="N20" s="223"/>
      <c r="O20" s="224"/>
    </row>
    <row r="21" spans="2:15" s="207" customFormat="1" ht="15" customHeight="1">
      <c r="B21" s="220"/>
      <c r="C21" s="220"/>
      <c r="D21" s="219">
        <v>2022</v>
      </c>
      <c r="E21" s="219"/>
      <c r="F21" s="56">
        <f>SUM(G21:H21)</f>
        <v>238491</v>
      </c>
      <c r="G21" s="56">
        <v>121237</v>
      </c>
      <c r="H21" s="56">
        <v>117254</v>
      </c>
      <c r="I21" s="56"/>
      <c r="J21" s="56">
        <f>SUM(K21:L21)</f>
        <v>6938</v>
      </c>
      <c r="K21" s="56">
        <v>3002</v>
      </c>
      <c r="L21" s="56">
        <v>3936</v>
      </c>
      <c r="M21" s="56"/>
      <c r="N21" s="207">
        <f>SUM(F21,J21)</f>
        <v>245429</v>
      </c>
      <c r="O21" s="224"/>
    </row>
    <row r="22" spans="2:15" s="207" customFormat="1" ht="8.1" customHeight="1">
      <c r="B22" s="220"/>
      <c r="C22" s="220"/>
      <c r="D22" s="219"/>
      <c r="E22" s="219"/>
      <c r="F22" s="56"/>
      <c r="G22" s="56"/>
      <c r="H22" s="56"/>
      <c r="I22" s="56"/>
      <c r="J22" s="56"/>
      <c r="K22" s="56"/>
      <c r="L22" s="56"/>
      <c r="M22" s="56"/>
      <c r="N22" s="223"/>
      <c r="O22" s="224"/>
    </row>
    <row r="23" spans="2:15" s="207" customFormat="1" ht="15" customHeight="1">
      <c r="B23" s="220" t="s">
        <v>16</v>
      </c>
      <c r="C23" s="220"/>
      <c r="D23" s="219">
        <v>2020</v>
      </c>
      <c r="E23" s="219"/>
      <c r="F23" s="56">
        <f>SUM(G23:H23)</f>
        <v>139192</v>
      </c>
      <c r="G23" s="56">
        <v>68488</v>
      </c>
      <c r="H23" s="56">
        <v>70704</v>
      </c>
      <c r="I23" s="56"/>
      <c r="J23" s="56">
        <f>SUM(K23:L23)</f>
        <v>5103</v>
      </c>
      <c r="K23" s="56">
        <v>1898</v>
      </c>
      <c r="L23" s="56">
        <v>3205</v>
      </c>
      <c r="M23" s="56"/>
      <c r="N23" s="223"/>
      <c r="O23" s="224"/>
    </row>
    <row r="24" spans="2:15" s="207" customFormat="1" ht="15" customHeight="1">
      <c r="B24" s="220"/>
      <c r="C24" s="220"/>
      <c r="D24" s="219">
        <v>2021</v>
      </c>
      <c r="E24" s="219"/>
      <c r="F24" s="56">
        <f>SUM(G24:H24)</f>
        <v>141216</v>
      </c>
      <c r="G24" s="56">
        <v>69836</v>
      </c>
      <c r="H24" s="56">
        <v>71380</v>
      </c>
      <c r="I24" s="56"/>
      <c r="J24" s="56">
        <f>SUM(K24:L24)</f>
        <v>4638</v>
      </c>
      <c r="K24" s="56">
        <v>1797</v>
      </c>
      <c r="L24" s="56">
        <v>2841</v>
      </c>
      <c r="M24" s="56"/>
      <c r="N24" s="223"/>
      <c r="O24" s="224"/>
    </row>
    <row r="25" spans="2:15" s="207" customFormat="1" ht="15" customHeight="1">
      <c r="B25" s="220"/>
      <c r="C25" s="220"/>
      <c r="D25" s="219">
        <v>2022</v>
      </c>
      <c r="E25" s="219"/>
      <c r="F25" s="56">
        <f>SUM(G25:H25)</f>
        <v>143591</v>
      </c>
      <c r="G25" s="56">
        <v>71531</v>
      </c>
      <c r="H25" s="56">
        <v>72060</v>
      </c>
      <c r="I25" s="56"/>
      <c r="J25" s="56">
        <f>SUM(K25:L25)</f>
        <v>4941</v>
      </c>
      <c r="K25" s="56">
        <v>1931</v>
      </c>
      <c r="L25" s="56">
        <v>3010</v>
      </c>
      <c r="M25" s="56"/>
      <c r="N25" s="207">
        <f>SUM(F25,J25)</f>
        <v>148532</v>
      </c>
      <c r="O25" s="224"/>
    </row>
    <row r="26" spans="2:15" s="207" customFormat="1" ht="8.1" customHeight="1">
      <c r="B26" s="220"/>
      <c r="C26" s="220"/>
      <c r="D26" s="219"/>
      <c r="E26" s="219"/>
      <c r="F26" s="56"/>
      <c r="G26" s="56"/>
      <c r="H26" s="56"/>
      <c r="I26" s="56"/>
      <c r="J26" s="56"/>
      <c r="K26" s="56"/>
      <c r="L26" s="56"/>
      <c r="M26" s="56"/>
      <c r="N26" s="223"/>
      <c r="O26" s="224"/>
    </row>
    <row r="27" spans="2:15" s="207" customFormat="1" ht="15" customHeight="1">
      <c r="B27" s="220" t="s">
        <v>17</v>
      </c>
      <c r="C27" s="220"/>
      <c r="D27" s="219">
        <v>2020</v>
      </c>
      <c r="E27" s="219"/>
      <c r="F27" s="56">
        <f>SUM(G27:H27)</f>
        <v>79553</v>
      </c>
      <c r="G27" s="56">
        <v>24035</v>
      </c>
      <c r="H27" s="56">
        <v>55518</v>
      </c>
      <c r="I27" s="56"/>
      <c r="J27" s="56">
        <f>SUM(K27:L27)</f>
        <v>5101</v>
      </c>
      <c r="K27" s="56">
        <v>1936</v>
      </c>
      <c r="L27" s="56">
        <v>3165</v>
      </c>
      <c r="M27" s="56"/>
      <c r="N27" s="223"/>
      <c r="O27" s="224"/>
    </row>
    <row r="28" spans="2:15" s="207" customFormat="1" ht="15" customHeight="1">
      <c r="B28" s="220"/>
      <c r="C28" s="220"/>
      <c r="D28" s="219">
        <v>2021</v>
      </c>
      <c r="E28" s="219"/>
      <c r="F28" s="56">
        <f>SUM(G28:H28)</f>
        <v>111073</v>
      </c>
      <c r="G28" s="56">
        <v>55084</v>
      </c>
      <c r="H28" s="56">
        <v>55989</v>
      </c>
      <c r="I28" s="56"/>
      <c r="J28" s="56">
        <f>SUM(K28:L28)</f>
        <v>4837</v>
      </c>
      <c r="K28" s="56">
        <v>1634</v>
      </c>
      <c r="L28" s="56">
        <v>3203</v>
      </c>
      <c r="M28" s="56"/>
      <c r="N28" s="223"/>
      <c r="O28" s="224"/>
    </row>
    <row r="29" spans="2:15" s="207" customFormat="1" ht="15" customHeight="1">
      <c r="B29" s="220"/>
      <c r="C29" s="220"/>
      <c r="D29" s="219">
        <v>2022</v>
      </c>
      <c r="E29" s="219"/>
      <c r="F29" s="56">
        <f>SUM(G29:H29)</f>
        <v>113329</v>
      </c>
      <c r="G29" s="56">
        <v>56530</v>
      </c>
      <c r="H29" s="56">
        <v>56799</v>
      </c>
      <c r="I29" s="56"/>
      <c r="J29" s="56">
        <f>SUM(K29:L29)</f>
        <v>4776</v>
      </c>
      <c r="K29" s="56">
        <v>1807</v>
      </c>
      <c r="L29" s="56">
        <v>2969</v>
      </c>
      <c r="M29" s="56"/>
      <c r="N29" s="207">
        <f>SUM(F29,J29)</f>
        <v>118105</v>
      </c>
      <c r="O29" s="224"/>
    </row>
    <row r="30" spans="2:15" s="207" customFormat="1" ht="8.1" customHeight="1">
      <c r="B30" s="220"/>
      <c r="C30" s="220"/>
      <c r="D30" s="219"/>
      <c r="E30" s="219"/>
      <c r="F30" s="56"/>
      <c r="G30" s="56"/>
      <c r="H30" s="56"/>
      <c r="I30" s="56"/>
      <c r="J30" s="56"/>
      <c r="K30" s="56"/>
      <c r="L30" s="56"/>
      <c r="M30" s="56"/>
      <c r="N30" s="223"/>
      <c r="O30" s="224"/>
    </row>
    <row r="31" spans="2:15" s="207" customFormat="1" ht="15" customHeight="1">
      <c r="B31" s="220" t="s">
        <v>18</v>
      </c>
      <c r="C31" s="226"/>
      <c r="D31" s="219">
        <v>2020</v>
      </c>
      <c r="E31" s="219"/>
      <c r="F31" s="56">
        <f>SUM(G31:H31)</f>
        <v>61379</v>
      </c>
      <c r="G31" s="56">
        <v>30851</v>
      </c>
      <c r="H31" s="56">
        <v>30528</v>
      </c>
      <c r="I31" s="56"/>
      <c r="J31" s="56">
        <f>SUM(K31:L31)</f>
        <v>2157</v>
      </c>
      <c r="K31" s="56">
        <v>984</v>
      </c>
      <c r="L31" s="56">
        <v>1173</v>
      </c>
      <c r="M31" s="56"/>
      <c r="N31" s="223"/>
      <c r="O31" s="227"/>
    </row>
    <row r="32" spans="2:15" s="207" customFormat="1" ht="15" customHeight="1">
      <c r="B32" s="220"/>
      <c r="C32" s="226"/>
      <c r="D32" s="219">
        <v>2021</v>
      </c>
      <c r="E32" s="219"/>
      <c r="F32" s="56">
        <f>SUM(G32:H32)</f>
        <v>62331</v>
      </c>
      <c r="G32" s="56">
        <v>31349</v>
      </c>
      <c r="H32" s="56">
        <v>30982</v>
      </c>
      <c r="I32" s="56"/>
      <c r="J32" s="56">
        <f>SUM(K32:L32)</f>
        <v>1917</v>
      </c>
      <c r="K32" s="56">
        <v>823</v>
      </c>
      <c r="L32" s="56">
        <v>1094</v>
      </c>
      <c r="M32" s="56"/>
      <c r="N32" s="223"/>
      <c r="O32" s="227"/>
    </row>
    <row r="33" spans="2:15" s="207" customFormat="1" ht="15" customHeight="1">
      <c r="B33" s="220"/>
      <c r="C33" s="226"/>
      <c r="D33" s="219">
        <v>2022</v>
      </c>
      <c r="E33" s="219"/>
      <c r="F33" s="56">
        <f>SUM(G33:H33)</f>
        <v>62385</v>
      </c>
      <c r="G33" s="56">
        <v>31479</v>
      </c>
      <c r="H33" s="56">
        <v>30906</v>
      </c>
      <c r="I33" s="56"/>
      <c r="J33" s="56">
        <f>SUM(K33:L33)</f>
        <v>2233</v>
      </c>
      <c r="K33" s="56">
        <v>1046</v>
      </c>
      <c r="L33" s="56">
        <v>1187</v>
      </c>
      <c r="M33" s="56"/>
      <c r="N33" s="207">
        <f>SUM(F33,J33)</f>
        <v>64618</v>
      </c>
      <c r="O33" s="227"/>
    </row>
    <row r="34" spans="2:15" s="207" customFormat="1" ht="8.1" customHeight="1">
      <c r="B34" s="220"/>
      <c r="C34" s="226"/>
      <c r="D34" s="219"/>
      <c r="E34" s="219"/>
      <c r="F34" s="56"/>
      <c r="G34" s="56"/>
      <c r="H34" s="56"/>
      <c r="I34" s="56"/>
      <c r="J34" s="56"/>
      <c r="K34" s="56"/>
      <c r="L34" s="56"/>
      <c r="M34" s="56"/>
      <c r="N34" s="223"/>
      <c r="O34" s="227"/>
    </row>
    <row r="35" spans="2:15" s="207" customFormat="1" ht="15" customHeight="1">
      <c r="B35" s="220" t="s">
        <v>19</v>
      </c>
      <c r="C35" s="208"/>
      <c r="D35" s="219">
        <v>2020</v>
      </c>
      <c r="E35" s="219"/>
      <c r="F35" s="56">
        <f>SUM(G35:H35)</f>
        <v>81063</v>
      </c>
      <c r="G35" s="56">
        <v>40826</v>
      </c>
      <c r="H35" s="56">
        <v>40237</v>
      </c>
      <c r="I35" s="56"/>
      <c r="J35" s="56">
        <f>SUM(K35:L35)</f>
        <v>3079</v>
      </c>
      <c r="K35" s="56">
        <v>1477</v>
      </c>
      <c r="L35" s="56">
        <v>1602</v>
      </c>
      <c r="M35" s="56"/>
      <c r="N35" s="223"/>
      <c r="O35" s="224"/>
    </row>
    <row r="36" spans="2:15" s="207" customFormat="1" ht="15" customHeight="1">
      <c r="B36" s="220"/>
      <c r="C36" s="208"/>
      <c r="D36" s="219">
        <v>2021</v>
      </c>
      <c r="E36" s="219"/>
      <c r="F36" s="56">
        <f>SUM(G36:H36)</f>
        <v>82626</v>
      </c>
      <c r="G36" s="56">
        <v>41900</v>
      </c>
      <c r="H36" s="56">
        <v>40726</v>
      </c>
      <c r="I36" s="56"/>
      <c r="J36" s="56">
        <f>SUM(K36:L36)</f>
        <v>2840</v>
      </c>
      <c r="K36" s="56">
        <v>1325</v>
      </c>
      <c r="L36" s="56">
        <v>1515</v>
      </c>
      <c r="M36" s="56"/>
      <c r="N36" s="223"/>
      <c r="O36" s="224"/>
    </row>
    <row r="37" spans="2:15" s="207" customFormat="1" ht="15" customHeight="1">
      <c r="B37" s="220"/>
      <c r="C37" s="208"/>
      <c r="D37" s="219">
        <v>2022</v>
      </c>
      <c r="E37" s="219"/>
      <c r="F37" s="56">
        <f>SUM(G37:H37)</f>
        <v>83571</v>
      </c>
      <c r="G37" s="56">
        <v>42483</v>
      </c>
      <c r="H37" s="56">
        <v>41088</v>
      </c>
      <c r="I37" s="56"/>
      <c r="J37" s="56">
        <f>SUM(K37:L37)</f>
        <v>3179</v>
      </c>
      <c r="K37" s="56">
        <v>1549</v>
      </c>
      <c r="L37" s="56">
        <v>1630</v>
      </c>
      <c r="M37" s="56"/>
      <c r="N37" s="207">
        <f>SUM(F37,J37)</f>
        <v>86750</v>
      </c>
      <c r="O37" s="224"/>
    </row>
    <row r="38" spans="2:15" s="207" customFormat="1" ht="8.1" customHeight="1">
      <c r="B38" s="220"/>
      <c r="C38" s="208"/>
      <c r="D38" s="219"/>
      <c r="E38" s="219"/>
      <c r="F38" s="56"/>
      <c r="G38" s="56"/>
      <c r="H38" s="56"/>
      <c r="I38" s="56"/>
      <c r="J38" s="56"/>
      <c r="K38" s="56"/>
      <c r="L38" s="56"/>
      <c r="M38" s="56"/>
      <c r="N38" s="223"/>
      <c r="O38" s="224"/>
    </row>
    <row r="39" spans="2:15" s="207" customFormat="1" ht="15" customHeight="1">
      <c r="B39" s="220" t="s">
        <v>20</v>
      </c>
      <c r="C39" s="208"/>
      <c r="D39" s="219">
        <v>2020</v>
      </c>
      <c r="E39" s="219"/>
      <c r="F39" s="56">
        <f>SUM(G39:H39)</f>
        <v>97008</v>
      </c>
      <c r="G39" s="56">
        <v>48937</v>
      </c>
      <c r="H39" s="56">
        <v>48071</v>
      </c>
      <c r="I39" s="56"/>
      <c r="J39" s="56">
        <f>SUM(K39:L39)</f>
        <v>3670</v>
      </c>
      <c r="K39" s="56">
        <v>1657</v>
      </c>
      <c r="L39" s="56">
        <v>2013</v>
      </c>
      <c r="M39" s="56"/>
      <c r="N39" s="223"/>
      <c r="O39" s="224"/>
    </row>
    <row r="40" spans="2:15" s="207" customFormat="1" ht="15" customHeight="1">
      <c r="B40" s="220"/>
      <c r="C40" s="208"/>
      <c r="D40" s="219">
        <v>2021</v>
      </c>
      <c r="E40" s="219"/>
      <c r="F40" s="56">
        <f>SUM(G40:H40)</f>
        <v>99359</v>
      </c>
      <c r="G40" s="56">
        <v>50437</v>
      </c>
      <c r="H40" s="56">
        <v>48922</v>
      </c>
      <c r="I40" s="56"/>
      <c r="J40" s="56">
        <f>SUM(K40:L40)</f>
        <v>3543</v>
      </c>
      <c r="K40" s="56">
        <v>1546</v>
      </c>
      <c r="L40" s="56">
        <v>1997</v>
      </c>
      <c r="M40" s="56"/>
      <c r="N40" s="223"/>
      <c r="O40" s="224"/>
    </row>
    <row r="41" spans="2:15" s="207" customFormat="1" ht="15" customHeight="1">
      <c r="B41" s="220"/>
      <c r="C41" s="208"/>
      <c r="D41" s="219">
        <v>2022</v>
      </c>
      <c r="E41" s="219"/>
      <c r="F41" s="56">
        <f>SUM(G41:H41)</f>
        <v>101823</v>
      </c>
      <c r="G41" s="56">
        <v>51841</v>
      </c>
      <c r="H41" s="56">
        <v>49982</v>
      </c>
      <c r="I41" s="56"/>
      <c r="J41" s="56">
        <f>SUM(K41:L41)</f>
        <v>3735</v>
      </c>
      <c r="K41" s="56">
        <v>1766</v>
      </c>
      <c r="L41" s="56">
        <v>1969</v>
      </c>
      <c r="M41" s="56"/>
      <c r="N41" s="207">
        <f>SUM(F41,J41)</f>
        <v>105558</v>
      </c>
      <c r="O41" s="224"/>
    </row>
    <row r="42" spans="2:15" s="207" customFormat="1" ht="8.1" customHeight="1">
      <c r="B42" s="220"/>
      <c r="C42" s="208"/>
      <c r="D42" s="219"/>
      <c r="E42" s="219"/>
      <c r="F42" s="56"/>
      <c r="G42" s="56"/>
      <c r="H42" s="56"/>
      <c r="I42" s="56"/>
      <c r="J42" s="56"/>
      <c r="K42" s="56"/>
      <c r="L42" s="56"/>
      <c r="M42" s="56"/>
      <c r="N42" s="223"/>
      <c r="O42" s="224"/>
    </row>
    <row r="43" spans="2:15" s="207" customFormat="1" ht="15" customHeight="1">
      <c r="B43" s="220" t="s">
        <v>21</v>
      </c>
      <c r="C43" s="208"/>
      <c r="D43" s="219">
        <v>2020</v>
      </c>
      <c r="E43" s="219"/>
      <c r="F43" s="56">
        <f>SUM(G43:H43)</f>
        <v>97720</v>
      </c>
      <c r="G43" s="56">
        <v>49178</v>
      </c>
      <c r="H43" s="56">
        <v>48542</v>
      </c>
      <c r="I43" s="56"/>
      <c r="J43" s="56">
        <f>SUM(K43:L43)</f>
        <v>3605</v>
      </c>
      <c r="K43" s="56">
        <v>1665</v>
      </c>
      <c r="L43" s="56">
        <v>1940</v>
      </c>
      <c r="M43" s="56"/>
      <c r="N43" s="223"/>
      <c r="O43" s="224"/>
    </row>
    <row r="44" spans="2:15" s="207" customFormat="1" ht="15" customHeight="1">
      <c r="B44" s="220"/>
      <c r="C44" s="208"/>
      <c r="D44" s="219">
        <v>2021</v>
      </c>
      <c r="E44" s="219"/>
      <c r="F44" s="56">
        <f>SUM(G44:H44)</f>
        <v>98608</v>
      </c>
      <c r="G44" s="56">
        <v>49980</v>
      </c>
      <c r="H44" s="56">
        <v>48628</v>
      </c>
      <c r="I44" s="56"/>
      <c r="J44" s="56">
        <f>SUM(K44:L44)</f>
        <v>3379</v>
      </c>
      <c r="K44" s="56">
        <v>1623</v>
      </c>
      <c r="L44" s="56">
        <v>1756</v>
      </c>
      <c r="M44" s="56"/>
      <c r="N44" s="223"/>
      <c r="O44" s="224"/>
    </row>
    <row r="45" spans="2:15" s="207" customFormat="1" ht="15" customHeight="1">
      <c r="B45" s="220"/>
      <c r="C45" s="208"/>
      <c r="D45" s="219">
        <v>2022</v>
      </c>
      <c r="E45" s="219"/>
      <c r="F45" s="56">
        <f>SUM(G45:H45)</f>
        <v>98578</v>
      </c>
      <c r="G45" s="56">
        <v>50162</v>
      </c>
      <c r="H45" s="56">
        <v>48416</v>
      </c>
      <c r="I45" s="56"/>
      <c r="J45" s="56">
        <f>SUM(K45:L45)</f>
        <v>3454</v>
      </c>
      <c r="K45" s="56">
        <v>1714</v>
      </c>
      <c r="L45" s="56">
        <v>1740</v>
      </c>
      <c r="M45" s="56"/>
      <c r="N45" s="207">
        <f>SUM(F45,J45)</f>
        <v>102032</v>
      </c>
      <c r="O45" s="224"/>
    </row>
    <row r="46" spans="2:15" s="207" customFormat="1" ht="8.1" customHeight="1">
      <c r="B46" s="220"/>
      <c r="C46" s="208"/>
      <c r="D46" s="219"/>
      <c r="E46" s="219"/>
      <c r="F46" s="56"/>
      <c r="G46" s="56"/>
      <c r="H46" s="56"/>
      <c r="I46" s="56"/>
      <c r="J46" s="56"/>
      <c r="K46" s="56"/>
      <c r="L46" s="56"/>
      <c r="M46" s="56"/>
      <c r="N46" s="223"/>
      <c r="O46" s="224"/>
    </row>
    <row r="47" spans="2:15" s="207" customFormat="1" ht="15" customHeight="1">
      <c r="B47" s="220" t="s">
        <v>22</v>
      </c>
      <c r="C47" s="208"/>
      <c r="D47" s="219">
        <v>2020</v>
      </c>
      <c r="E47" s="219"/>
      <c r="F47" s="56">
        <f>SUM(G47:H47)</f>
        <v>156914</v>
      </c>
      <c r="G47" s="56">
        <v>78969</v>
      </c>
      <c r="H47" s="56">
        <v>77945</v>
      </c>
      <c r="I47" s="56"/>
      <c r="J47" s="56">
        <f>SUM(K47:L47)</f>
        <v>6542</v>
      </c>
      <c r="K47" s="56">
        <v>2939</v>
      </c>
      <c r="L47" s="56">
        <v>3603</v>
      </c>
      <c r="M47" s="56"/>
      <c r="N47" s="223"/>
      <c r="O47" s="224"/>
    </row>
    <row r="48" spans="2:15" s="207" customFormat="1" ht="15" customHeight="1">
      <c r="B48" s="220"/>
      <c r="C48" s="208"/>
      <c r="D48" s="219">
        <v>2021</v>
      </c>
      <c r="E48" s="219"/>
      <c r="F48" s="56">
        <f>SUM(G48:H48)</f>
        <v>158742</v>
      </c>
      <c r="G48" s="56">
        <v>80497</v>
      </c>
      <c r="H48" s="56">
        <v>78245</v>
      </c>
      <c r="I48" s="56"/>
      <c r="J48" s="56">
        <f>SUM(K48:L48)</f>
        <v>5741</v>
      </c>
      <c r="K48" s="56">
        <v>2317</v>
      </c>
      <c r="L48" s="56">
        <v>3424</v>
      </c>
      <c r="M48" s="56"/>
      <c r="N48" s="223"/>
      <c r="O48" s="224"/>
    </row>
    <row r="49" spans="2:15" s="207" customFormat="1" ht="15" customHeight="1">
      <c r="B49" s="220"/>
      <c r="C49" s="208"/>
      <c r="D49" s="219">
        <v>2022</v>
      </c>
      <c r="E49" s="219"/>
      <c r="F49" s="56">
        <f>SUM(G49:H49)</f>
        <v>160387</v>
      </c>
      <c r="G49" s="56">
        <v>81435</v>
      </c>
      <c r="H49" s="56">
        <v>78952</v>
      </c>
      <c r="I49" s="56"/>
      <c r="J49" s="56">
        <f>SUM(K49:L49)</f>
        <v>6376</v>
      </c>
      <c r="K49" s="56">
        <v>2893</v>
      </c>
      <c r="L49" s="56">
        <v>3483</v>
      </c>
      <c r="M49" s="56"/>
      <c r="N49" s="207">
        <f>SUM(F49,J49)</f>
        <v>166763</v>
      </c>
      <c r="O49" s="224"/>
    </row>
    <row r="50" spans="2:15" s="207" customFormat="1" ht="8.1" customHeight="1">
      <c r="B50" s="220"/>
      <c r="C50" s="208"/>
      <c r="D50" s="219"/>
      <c r="E50" s="219"/>
      <c r="F50" s="56"/>
      <c r="G50" s="56"/>
      <c r="H50" s="56"/>
      <c r="I50" s="56"/>
      <c r="J50" s="56"/>
      <c r="K50" s="56"/>
      <c r="L50" s="56"/>
      <c r="M50" s="56"/>
      <c r="N50" s="223"/>
      <c r="O50" s="224"/>
    </row>
    <row r="51" spans="2:15" s="207" customFormat="1" ht="15" customHeight="1">
      <c r="B51" s="220" t="s">
        <v>23</v>
      </c>
      <c r="C51" s="226"/>
      <c r="D51" s="219">
        <v>2020</v>
      </c>
      <c r="E51" s="219"/>
      <c r="F51" s="56">
        <f>SUM(G51:H51)</f>
        <v>18015</v>
      </c>
      <c r="G51" s="56">
        <v>9008</v>
      </c>
      <c r="H51" s="56">
        <v>9007</v>
      </c>
      <c r="I51" s="56"/>
      <c r="J51" s="56">
        <f>SUM(K51:L51)</f>
        <v>1081</v>
      </c>
      <c r="K51" s="56">
        <v>553</v>
      </c>
      <c r="L51" s="56">
        <v>528</v>
      </c>
      <c r="M51" s="56"/>
      <c r="N51" s="223"/>
      <c r="O51" s="227"/>
    </row>
    <row r="52" spans="2:15" s="207" customFormat="1" ht="15" customHeight="1">
      <c r="B52" s="220"/>
      <c r="C52" s="226"/>
      <c r="D52" s="219">
        <v>2021</v>
      </c>
      <c r="E52" s="219"/>
      <c r="F52" s="56">
        <f>SUM(G52:H52)</f>
        <v>18594</v>
      </c>
      <c r="G52" s="56">
        <v>9447</v>
      </c>
      <c r="H52" s="56">
        <v>9147</v>
      </c>
      <c r="I52" s="56"/>
      <c r="J52" s="56">
        <f>SUM(K52:L52)</f>
        <v>947</v>
      </c>
      <c r="K52" s="56">
        <v>450</v>
      </c>
      <c r="L52" s="56">
        <v>497</v>
      </c>
      <c r="M52" s="56"/>
      <c r="N52" s="223"/>
      <c r="O52" s="227"/>
    </row>
    <row r="53" spans="2:15" s="207" customFormat="1" ht="15" customHeight="1">
      <c r="B53" s="220"/>
      <c r="C53" s="226"/>
      <c r="D53" s="219">
        <v>2022</v>
      </c>
      <c r="E53" s="219"/>
      <c r="F53" s="56">
        <f>SUM(G53:H53)</f>
        <v>19115</v>
      </c>
      <c r="G53" s="56">
        <v>9776</v>
      </c>
      <c r="H53" s="56">
        <v>9339</v>
      </c>
      <c r="I53" s="56"/>
      <c r="J53" s="56">
        <f>SUM(K53:L53)</f>
        <v>1052</v>
      </c>
      <c r="K53" s="56">
        <v>548</v>
      </c>
      <c r="L53" s="56">
        <v>504</v>
      </c>
      <c r="M53" s="56"/>
      <c r="N53" s="207">
        <f>SUM(F53,J53)</f>
        <v>20167</v>
      </c>
      <c r="O53" s="227"/>
    </row>
    <row r="54" spans="2:15" s="207" customFormat="1" ht="8.1" customHeight="1">
      <c r="B54" s="220"/>
      <c r="C54" s="226"/>
      <c r="D54" s="219"/>
      <c r="E54" s="219"/>
      <c r="F54" s="56"/>
      <c r="G54" s="56"/>
      <c r="H54" s="56"/>
      <c r="I54" s="56"/>
      <c r="J54" s="56"/>
      <c r="K54" s="56"/>
      <c r="L54" s="56"/>
      <c r="M54" s="56"/>
      <c r="N54" s="223"/>
      <c r="O54" s="227"/>
    </row>
    <row r="55" spans="2:15" s="207" customFormat="1" ht="15" customHeight="1">
      <c r="B55" s="220" t="s">
        <v>24</v>
      </c>
      <c r="C55" s="208"/>
      <c r="D55" s="219">
        <v>2020</v>
      </c>
      <c r="E55" s="219"/>
      <c r="F55" s="56">
        <f>SUM(G55:H55)</f>
        <v>356024</v>
      </c>
      <c r="G55" s="56">
        <v>177443</v>
      </c>
      <c r="H55" s="56">
        <v>178581</v>
      </c>
      <c r="I55" s="56"/>
      <c r="J55" s="56">
        <f>SUM(K55:L55)</f>
        <v>7518</v>
      </c>
      <c r="K55" s="56">
        <v>3217</v>
      </c>
      <c r="L55" s="56">
        <v>4301</v>
      </c>
      <c r="M55" s="56"/>
      <c r="N55" s="223"/>
      <c r="O55" s="224"/>
    </row>
    <row r="56" spans="2:15" s="207" customFormat="1" ht="15" customHeight="1">
      <c r="B56" s="220"/>
      <c r="C56" s="208"/>
      <c r="D56" s="219">
        <v>2021</v>
      </c>
      <c r="E56" s="219"/>
      <c r="F56" s="56">
        <f>SUM(G56:H56)</f>
        <v>363704</v>
      </c>
      <c r="G56" s="56">
        <v>182415</v>
      </c>
      <c r="H56" s="56">
        <v>181289</v>
      </c>
      <c r="I56" s="56"/>
      <c r="J56" s="56">
        <f>SUM(K56:L56)</f>
        <v>7301</v>
      </c>
      <c r="K56" s="56">
        <v>3027</v>
      </c>
      <c r="L56" s="56">
        <v>4274</v>
      </c>
      <c r="M56" s="56"/>
      <c r="N56" s="223"/>
      <c r="O56" s="224"/>
    </row>
    <row r="57" spans="2:15" s="207" customFormat="1" ht="15" customHeight="1">
      <c r="B57" s="220"/>
      <c r="C57" s="208"/>
      <c r="D57" s="219">
        <v>2022</v>
      </c>
      <c r="E57" s="219"/>
      <c r="F57" s="56">
        <f>SUM(G57:H57)</f>
        <v>367664</v>
      </c>
      <c r="G57" s="56">
        <v>185122</v>
      </c>
      <c r="H57" s="56">
        <v>182542</v>
      </c>
      <c r="I57" s="56"/>
      <c r="J57" s="56">
        <f>SUM(K57:L57)</f>
        <v>7479</v>
      </c>
      <c r="K57" s="56">
        <v>3171</v>
      </c>
      <c r="L57" s="56">
        <v>4308</v>
      </c>
      <c r="M57" s="56"/>
      <c r="N57" s="207">
        <f>SUM(F57,J57)</f>
        <v>375143</v>
      </c>
      <c r="O57" s="224"/>
    </row>
    <row r="58" spans="2:15" s="207" customFormat="1" ht="8.1" customHeight="1">
      <c r="B58" s="220"/>
      <c r="C58" s="208"/>
      <c r="D58" s="219"/>
      <c r="E58" s="219"/>
      <c r="F58" s="56"/>
      <c r="G58" s="56"/>
      <c r="H58" s="56"/>
      <c r="I58" s="56"/>
      <c r="J58" s="56"/>
      <c r="K58" s="56"/>
      <c r="L58" s="56"/>
      <c r="M58" s="56"/>
      <c r="N58" s="223"/>
      <c r="O58" s="224"/>
    </row>
    <row r="59" spans="2:15" s="207" customFormat="1" ht="15" customHeight="1">
      <c r="B59" s="220" t="s">
        <v>25</v>
      </c>
      <c r="C59" s="208"/>
      <c r="D59" s="219">
        <v>2020</v>
      </c>
      <c r="E59" s="219"/>
      <c r="F59" s="56">
        <f>SUM(G59:H59)</f>
        <v>91970</v>
      </c>
      <c r="G59" s="56">
        <v>45227</v>
      </c>
      <c r="H59" s="56">
        <v>46743</v>
      </c>
      <c r="I59" s="56"/>
      <c r="J59" s="56">
        <f>SUM(K59:L59)</f>
        <v>3445</v>
      </c>
      <c r="K59" s="56">
        <v>1268</v>
      </c>
      <c r="L59" s="56">
        <v>2177</v>
      </c>
      <c r="M59" s="56"/>
      <c r="N59" s="223"/>
      <c r="O59" s="224"/>
    </row>
    <row r="60" spans="2:15" s="207" customFormat="1" ht="15" customHeight="1">
      <c r="B60" s="220"/>
      <c r="C60" s="208"/>
      <c r="D60" s="219">
        <v>2021</v>
      </c>
      <c r="E60" s="219"/>
      <c r="F60" s="56">
        <f>SUM(G60:H60)</f>
        <v>94978</v>
      </c>
      <c r="G60" s="56">
        <v>47168</v>
      </c>
      <c r="H60" s="56">
        <v>47810</v>
      </c>
      <c r="I60" s="56"/>
      <c r="J60" s="56">
        <f>SUM(K60:L60)</f>
        <v>3134</v>
      </c>
      <c r="K60" s="56">
        <v>1121</v>
      </c>
      <c r="L60" s="56">
        <v>2013</v>
      </c>
      <c r="M60" s="56"/>
      <c r="N60" s="223"/>
      <c r="O60" s="224"/>
    </row>
    <row r="61" spans="2:15" s="207" customFormat="1" ht="15" customHeight="1">
      <c r="B61" s="220"/>
      <c r="C61" s="208"/>
      <c r="D61" s="219">
        <v>2022</v>
      </c>
      <c r="E61" s="219"/>
      <c r="F61" s="56">
        <f>SUM(G61:H61)</f>
        <v>97169</v>
      </c>
      <c r="G61" s="56">
        <v>48317</v>
      </c>
      <c r="H61" s="56">
        <v>48852</v>
      </c>
      <c r="I61" s="56"/>
      <c r="J61" s="56">
        <f>SUM(K61:L61)</f>
        <v>3405</v>
      </c>
      <c r="K61" s="56">
        <v>1464</v>
      </c>
      <c r="L61" s="56">
        <v>1941</v>
      </c>
      <c r="M61" s="56"/>
      <c r="N61" s="207">
        <f>SUM(F61,J61)</f>
        <v>100574</v>
      </c>
      <c r="O61" s="224"/>
    </row>
    <row r="62" spans="2:15" s="207" customFormat="1" ht="8.1" customHeight="1">
      <c r="B62" s="220"/>
      <c r="C62" s="208"/>
      <c r="D62" s="219"/>
      <c r="E62" s="219"/>
      <c r="F62" s="56"/>
      <c r="G62" s="56"/>
      <c r="H62" s="56"/>
      <c r="I62" s="56"/>
      <c r="J62" s="56"/>
      <c r="K62" s="56"/>
      <c r="L62" s="56"/>
      <c r="M62" s="56"/>
      <c r="N62" s="223"/>
      <c r="O62" s="224"/>
    </row>
    <row r="63" spans="2:15" s="207" customFormat="1" ht="15" customHeight="1">
      <c r="B63" s="220" t="s">
        <v>26</v>
      </c>
      <c r="C63" s="208"/>
      <c r="D63" s="219">
        <v>2020</v>
      </c>
      <c r="E63" s="219"/>
      <c r="F63" s="56">
        <f>SUM(G63:H63)</f>
        <v>190600</v>
      </c>
      <c r="G63" s="56">
        <v>95598</v>
      </c>
      <c r="H63" s="56">
        <v>95002</v>
      </c>
      <c r="I63" s="56"/>
      <c r="J63" s="56">
        <f>SUM(K63:L63)</f>
        <v>10006</v>
      </c>
      <c r="K63" s="56">
        <v>3883</v>
      </c>
      <c r="L63" s="56">
        <v>6123</v>
      </c>
      <c r="M63" s="56"/>
      <c r="N63" s="223"/>
      <c r="O63" s="224"/>
    </row>
    <row r="64" spans="2:15" s="207" customFormat="1" ht="15" customHeight="1">
      <c r="B64" s="220"/>
      <c r="C64" s="208"/>
      <c r="D64" s="219">
        <v>2021</v>
      </c>
      <c r="E64" s="219"/>
      <c r="F64" s="56">
        <f>SUM(G64:H64)</f>
        <v>198935</v>
      </c>
      <c r="G64" s="56">
        <v>100839</v>
      </c>
      <c r="H64" s="56">
        <v>98096</v>
      </c>
      <c r="I64" s="56"/>
      <c r="J64" s="56">
        <f>SUM(K64:L64)</f>
        <v>10169</v>
      </c>
      <c r="K64" s="56">
        <v>3750</v>
      </c>
      <c r="L64" s="56">
        <v>6419</v>
      </c>
      <c r="M64" s="56"/>
      <c r="N64" s="223"/>
      <c r="O64" s="224"/>
    </row>
    <row r="65" spans="2:15" s="207" customFormat="1" ht="15" customHeight="1">
      <c r="B65" s="220"/>
      <c r="C65" s="208"/>
      <c r="D65" s="219">
        <v>2022</v>
      </c>
      <c r="E65" s="219"/>
      <c r="F65" s="56">
        <f>SUM(G65:H65)</f>
        <v>204780</v>
      </c>
      <c r="G65" s="56">
        <v>104322</v>
      </c>
      <c r="H65" s="56">
        <v>100458</v>
      </c>
      <c r="I65" s="56"/>
      <c r="J65" s="56">
        <f>SUM(K65:L65)</f>
        <v>9543</v>
      </c>
      <c r="K65" s="56">
        <v>3748</v>
      </c>
      <c r="L65" s="56">
        <v>5795</v>
      </c>
      <c r="M65" s="56"/>
      <c r="N65" s="207">
        <f>SUM(F65,J65)</f>
        <v>214323</v>
      </c>
      <c r="O65" s="224"/>
    </row>
    <row r="66" spans="2:15" s="207" customFormat="1" ht="8.1" customHeight="1">
      <c r="B66" s="220"/>
      <c r="C66" s="208"/>
      <c r="D66" s="219"/>
      <c r="E66" s="219"/>
      <c r="F66" s="56"/>
      <c r="G66" s="56"/>
      <c r="H66" s="56"/>
      <c r="I66" s="56"/>
      <c r="J66" s="56"/>
      <c r="K66" s="56"/>
      <c r="L66" s="56"/>
      <c r="M66" s="56"/>
      <c r="N66" s="223"/>
      <c r="O66" s="224"/>
    </row>
    <row r="67" spans="2:15" s="207" customFormat="1" ht="15" customHeight="1">
      <c r="B67" s="220" t="s">
        <v>27</v>
      </c>
      <c r="C67" s="208"/>
      <c r="D67" s="219">
        <v>2020</v>
      </c>
      <c r="E67" s="219"/>
      <c r="F67" s="56">
        <f>SUM(G67:H67)</f>
        <v>184190</v>
      </c>
      <c r="G67" s="56">
        <v>92834</v>
      </c>
      <c r="H67" s="56">
        <v>91356</v>
      </c>
      <c r="I67" s="56"/>
      <c r="J67" s="56">
        <f>SUM(K67:L67)</f>
        <v>7597</v>
      </c>
      <c r="K67" s="56">
        <v>2900</v>
      </c>
      <c r="L67" s="56">
        <v>4697</v>
      </c>
      <c r="M67" s="56"/>
      <c r="N67" s="223"/>
      <c r="O67" s="224"/>
    </row>
    <row r="68" spans="2:15" s="207" customFormat="1" ht="15" customHeight="1">
      <c r="B68" s="220"/>
      <c r="C68" s="208"/>
      <c r="D68" s="219">
        <v>2021</v>
      </c>
      <c r="E68" s="219"/>
      <c r="F68" s="56">
        <f>SUM(G68:H68)</f>
        <v>188147</v>
      </c>
      <c r="G68" s="56">
        <v>95554</v>
      </c>
      <c r="H68" s="56">
        <v>92593</v>
      </c>
      <c r="I68" s="56"/>
      <c r="J68" s="56">
        <f>SUM(K68:L68)</f>
        <v>7793</v>
      </c>
      <c r="K68" s="56">
        <v>2883</v>
      </c>
      <c r="L68" s="56">
        <v>4910</v>
      </c>
      <c r="M68" s="56"/>
      <c r="N68" s="223"/>
      <c r="O68" s="224"/>
    </row>
    <row r="69" spans="2:15" s="207" customFormat="1" ht="15" customHeight="1">
      <c r="B69" s="220"/>
      <c r="C69" s="208"/>
      <c r="D69" s="219">
        <v>2022</v>
      </c>
      <c r="E69" s="219"/>
      <c r="F69" s="56">
        <f>SUM(G69:H69)</f>
        <v>189658</v>
      </c>
      <c r="G69" s="56">
        <v>96935</v>
      </c>
      <c r="H69" s="56">
        <v>92723</v>
      </c>
      <c r="I69" s="56"/>
      <c r="J69" s="56">
        <f>SUM(K69:L69)</f>
        <v>7502</v>
      </c>
      <c r="K69" s="56">
        <v>2922</v>
      </c>
      <c r="L69" s="56">
        <v>4580</v>
      </c>
      <c r="M69" s="56"/>
      <c r="N69" s="207">
        <f>SUM(F69,J69)</f>
        <v>197160</v>
      </c>
      <c r="O69" s="224"/>
    </row>
    <row r="70" spans="2:15" s="207" customFormat="1" ht="8.1" customHeight="1">
      <c r="B70" s="220"/>
      <c r="C70" s="208"/>
      <c r="D70" s="219"/>
      <c r="E70" s="219"/>
      <c r="F70" s="56"/>
      <c r="G70" s="56"/>
      <c r="H70" s="56"/>
      <c r="I70" s="56"/>
      <c r="J70" s="56"/>
      <c r="K70" s="56"/>
      <c r="L70" s="56"/>
      <c r="M70" s="56"/>
      <c r="O70" s="224"/>
    </row>
    <row r="71" spans="2:15" s="207" customFormat="1" ht="15" customHeight="1">
      <c r="B71" s="220" t="s">
        <v>28</v>
      </c>
      <c r="C71" s="226"/>
      <c r="D71" s="219">
        <v>2020</v>
      </c>
      <c r="E71" s="219"/>
      <c r="F71" s="56">
        <f>SUM(G71:H71)</f>
        <v>84940</v>
      </c>
      <c r="G71" s="56">
        <v>42908</v>
      </c>
      <c r="H71" s="56">
        <v>42032</v>
      </c>
      <c r="I71" s="56"/>
      <c r="J71" s="56">
        <f>SUM(K71:L71)</f>
        <v>1864</v>
      </c>
      <c r="K71" s="56">
        <v>798</v>
      </c>
      <c r="L71" s="56">
        <v>1066</v>
      </c>
      <c r="M71" s="56"/>
      <c r="N71" s="223"/>
      <c r="O71" s="227"/>
    </row>
    <row r="72" spans="2:15" s="207" customFormat="1" ht="15" customHeight="1">
      <c r="B72" s="220"/>
      <c r="C72" s="226"/>
      <c r="D72" s="219">
        <v>2021</v>
      </c>
      <c r="E72" s="219"/>
      <c r="F72" s="56">
        <f>SUM(G72:H72)</f>
        <v>86009</v>
      </c>
      <c r="G72" s="56">
        <v>43607</v>
      </c>
      <c r="H72" s="56">
        <v>42402</v>
      </c>
      <c r="I72" s="56"/>
      <c r="J72" s="56">
        <f>SUM(K72:L72)</f>
        <v>1598</v>
      </c>
      <c r="K72" s="56">
        <v>594</v>
      </c>
      <c r="L72" s="56">
        <v>1004</v>
      </c>
      <c r="M72" s="56"/>
      <c r="N72" s="223"/>
      <c r="O72" s="227"/>
    </row>
    <row r="73" spans="2:15" s="207" customFormat="1" ht="15" customHeight="1">
      <c r="B73" s="220"/>
      <c r="C73" s="226"/>
      <c r="D73" s="219">
        <v>2022</v>
      </c>
      <c r="E73" s="219"/>
      <c r="F73" s="56">
        <f>SUM(G73:H73)</f>
        <v>86197</v>
      </c>
      <c r="G73" s="56">
        <v>43604</v>
      </c>
      <c r="H73" s="56">
        <v>42593</v>
      </c>
      <c r="I73" s="56"/>
      <c r="J73" s="56">
        <f>SUM(K73:L73)</f>
        <v>1737</v>
      </c>
      <c r="K73" s="56">
        <v>735</v>
      </c>
      <c r="L73" s="56">
        <v>1002</v>
      </c>
      <c r="M73" s="56"/>
      <c r="N73" s="207">
        <f>SUM(F73,J73)</f>
        <v>87934</v>
      </c>
      <c r="O73" s="227"/>
    </row>
    <row r="74" spans="2:15" s="207" customFormat="1" ht="8.1" customHeight="1">
      <c r="B74" s="220"/>
      <c r="C74" s="226"/>
      <c r="D74" s="219"/>
      <c r="E74" s="219"/>
      <c r="F74" s="56"/>
      <c r="G74" s="56"/>
      <c r="H74" s="56"/>
      <c r="I74" s="56"/>
      <c r="J74" s="56"/>
      <c r="K74" s="56"/>
      <c r="L74" s="56"/>
      <c r="M74" s="56"/>
      <c r="N74" s="223"/>
      <c r="O74" s="227"/>
    </row>
    <row r="75" spans="2:15" s="207" customFormat="1" ht="15" customHeight="1">
      <c r="B75" s="220" t="s">
        <v>29</v>
      </c>
      <c r="C75" s="226"/>
      <c r="D75" s="219">
        <v>2020</v>
      </c>
      <c r="E75" s="219"/>
      <c r="F75" s="56">
        <f>SUM(G75:H75)</f>
        <v>5973</v>
      </c>
      <c r="G75" s="56">
        <v>3092</v>
      </c>
      <c r="H75" s="56">
        <v>2881</v>
      </c>
      <c r="I75" s="56"/>
      <c r="J75" s="56">
        <f>SUM(K75:L75)</f>
        <v>303</v>
      </c>
      <c r="K75" s="449">
        <v>163</v>
      </c>
      <c r="L75" s="449">
        <v>140</v>
      </c>
      <c r="M75" s="56"/>
      <c r="N75" s="223"/>
      <c r="O75" s="227"/>
    </row>
    <row r="76" spans="2:15" s="207" customFormat="1" ht="15" customHeight="1">
      <c r="B76" s="220"/>
      <c r="C76" s="226"/>
      <c r="D76" s="219">
        <v>2021</v>
      </c>
      <c r="E76" s="219"/>
      <c r="F76" s="56">
        <f>SUM(G76:H76)</f>
        <v>6317</v>
      </c>
      <c r="G76" s="56">
        <v>3264</v>
      </c>
      <c r="H76" s="56">
        <v>3053</v>
      </c>
      <c r="I76" s="56"/>
      <c r="J76" s="56">
        <f>SUM(K76:L76)</f>
        <v>232</v>
      </c>
      <c r="K76" s="449">
        <v>83</v>
      </c>
      <c r="L76" s="449">
        <v>149</v>
      </c>
      <c r="M76" s="56"/>
      <c r="N76" s="223"/>
      <c r="O76" s="227"/>
    </row>
    <row r="77" spans="2:15" s="207" customFormat="1" ht="15" customHeight="1">
      <c r="B77" s="220"/>
      <c r="C77" s="226"/>
      <c r="D77" s="219">
        <v>2022</v>
      </c>
      <c r="E77" s="219"/>
      <c r="F77" s="56">
        <f>SUM(G77:H77)</f>
        <v>6821</v>
      </c>
      <c r="G77" s="56">
        <v>3463</v>
      </c>
      <c r="H77" s="56">
        <v>3358</v>
      </c>
      <c r="I77" s="56"/>
      <c r="J77" s="56">
        <f>SUM(K77:L77)</f>
        <v>281</v>
      </c>
      <c r="K77" s="449">
        <v>151</v>
      </c>
      <c r="L77" s="449">
        <v>130</v>
      </c>
      <c r="M77" s="56"/>
      <c r="N77" s="207">
        <f>SUM(F77,J77)</f>
        <v>7102</v>
      </c>
      <c r="O77" s="227"/>
    </row>
    <row r="78" spans="2:15" s="207" customFormat="1" ht="8.1" customHeight="1">
      <c r="B78" s="220"/>
      <c r="C78" s="226"/>
      <c r="D78" s="219"/>
      <c r="E78" s="219"/>
      <c r="F78" s="449"/>
      <c r="G78" s="449"/>
      <c r="H78" s="449"/>
      <c r="I78" s="56"/>
      <c r="J78" s="56"/>
      <c r="K78" s="449"/>
      <c r="L78" s="449"/>
      <c r="M78" s="56"/>
      <c r="N78" s="223"/>
      <c r="O78" s="227"/>
    </row>
    <row r="79" spans="2:15" s="207" customFormat="1" ht="15" customHeight="1">
      <c r="B79" s="220" t="s">
        <v>30</v>
      </c>
      <c r="C79" s="226"/>
      <c r="D79" s="219">
        <v>2020</v>
      </c>
      <c r="E79" s="219"/>
      <c r="F79" s="56">
        <f>SUM(G79:H79)</f>
        <v>9209</v>
      </c>
      <c r="G79" s="449">
        <v>4996</v>
      </c>
      <c r="H79" s="449">
        <v>4213</v>
      </c>
      <c r="I79" s="56"/>
      <c r="J79" s="56">
        <f>SUM(K79:L79)</f>
        <v>161</v>
      </c>
      <c r="K79" s="449">
        <v>78</v>
      </c>
      <c r="L79" s="449">
        <v>83</v>
      </c>
      <c r="M79" s="56"/>
      <c r="N79" s="223"/>
      <c r="O79" s="227"/>
    </row>
    <row r="80" spans="2:15" s="207" customFormat="1" ht="15" customHeight="1">
      <c r="B80" s="220"/>
      <c r="C80" s="226"/>
      <c r="D80" s="219">
        <v>2021</v>
      </c>
      <c r="F80" s="56">
        <f>SUM(G80:H80)</f>
        <v>10334</v>
      </c>
      <c r="G80" s="449">
        <v>5564</v>
      </c>
      <c r="H80" s="449">
        <v>4770</v>
      </c>
      <c r="J80" s="56">
        <f>SUM(K80:L80)</f>
        <v>130</v>
      </c>
      <c r="K80" s="449">
        <v>64</v>
      </c>
      <c r="L80" s="449">
        <v>66</v>
      </c>
      <c r="M80" s="56"/>
      <c r="N80" s="223"/>
      <c r="O80" s="227"/>
    </row>
    <row r="81" spans="1:15" s="207" customFormat="1" ht="15" customHeight="1">
      <c r="B81" s="220"/>
      <c r="C81" s="226"/>
      <c r="D81" s="219">
        <v>2022</v>
      </c>
      <c r="F81" s="56">
        <f>SUM(G81:H81)</f>
        <v>11436</v>
      </c>
      <c r="G81" s="449">
        <v>6138</v>
      </c>
      <c r="H81" s="449">
        <v>5298</v>
      </c>
      <c r="J81" s="56">
        <f>SUM(K81:L81)</f>
        <v>139</v>
      </c>
      <c r="K81" s="449">
        <v>55</v>
      </c>
      <c r="L81" s="449">
        <v>84</v>
      </c>
      <c r="M81" s="56"/>
      <c r="N81" s="207">
        <f>SUM(F81,J81)</f>
        <v>11575</v>
      </c>
      <c r="O81" s="227"/>
    </row>
    <row r="82" spans="1:15" s="207" customFormat="1" ht="6.95" customHeight="1" thickBot="1">
      <c r="B82" s="232"/>
      <c r="C82" s="233"/>
      <c r="D82" s="234"/>
      <c r="E82" s="234"/>
      <c r="F82" s="235"/>
      <c r="G82" s="235"/>
      <c r="H82" s="235"/>
      <c r="I82" s="235"/>
      <c r="J82" s="235"/>
      <c r="K82" s="235"/>
      <c r="L82" s="235"/>
      <c r="M82" s="235"/>
      <c r="N82" s="223"/>
      <c r="O82" s="227"/>
    </row>
    <row r="83" spans="1:15" s="238" customFormat="1" ht="15.75" customHeight="1">
      <c r="A83" s="314"/>
      <c r="B83" s="239"/>
      <c r="D83" s="240"/>
      <c r="E83" s="315"/>
      <c r="M83" s="244" t="s">
        <v>32</v>
      </c>
    </row>
    <row r="84" spans="1:15" s="238" customFormat="1" ht="15.75" customHeight="1">
      <c r="D84" s="240"/>
      <c r="E84" s="315"/>
      <c r="M84" s="247" t="s">
        <v>33</v>
      </c>
    </row>
    <row r="85" spans="1:15" s="238" customFormat="1" ht="16.5" customHeight="1">
      <c r="B85" s="317" t="s">
        <v>1262</v>
      </c>
      <c r="D85" s="240"/>
      <c r="E85" s="315"/>
      <c r="F85" s="243"/>
      <c r="G85" s="243"/>
    </row>
    <row r="86" spans="1:15" s="248" customFormat="1" ht="15.75" customHeight="1">
      <c r="B86" s="249" t="s">
        <v>1272</v>
      </c>
      <c r="D86" s="250"/>
      <c r="F86" s="251"/>
      <c r="G86" s="318"/>
    </row>
    <row r="87" spans="1:15" s="321" customFormat="1" ht="15" customHeight="1">
      <c r="B87" s="252" t="s">
        <v>1273</v>
      </c>
      <c r="C87" s="319"/>
      <c r="D87" s="250"/>
      <c r="E87" s="320"/>
      <c r="F87" s="320"/>
      <c r="G87" s="320"/>
    </row>
    <row r="88" spans="1:15">
      <c r="B88" s="249" t="s">
        <v>34</v>
      </c>
      <c r="C88" s="261"/>
      <c r="D88" s="262"/>
      <c r="E88" s="258"/>
      <c r="F88" s="258"/>
      <c r="G88" s="258"/>
      <c r="H88" s="169"/>
      <c r="I88" s="169"/>
      <c r="J88" s="169"/>
      <c r="K88" s="169"/>
      <c r="L88" s="169"/>
      <c r="M88" s="169"/>
    </row>
    <row r="89" spans="1:15" ht="15" customHeight="1">
      <c r="B89" s="252" t="s">
        <v>1314</v>
      </c>
      <c r="E89" s="171"/>
      <c r="H89" s="169"/>
      <c r="I89" s="169"/>
      <c r="J89" s="169"/>
      <c r="K89" s="169"/>
      <c r="L89" s="169"/>
      <c r="M89" s="169"/>
    </row>
    <row r="90" spans="1:15">
      <c r="B90" s="260"/>
      <c r="C90" s="261"/>
      <c r="D90" s="262"/>
      <c r="E90" s="262"/>
      <c r="F90" s="258"/>
      <c r="G90" s="258"/>
      <c r="H90" s="258"/>
      <c r="I90" s="258"/>
      <c r="J90" s="258"/>
      <c r="K90" s="258"/>
      <c r="L90" s="258"/>
      <c r="M90" s="258"/>
    </row>
  </sheetData>
  <mergeCells count="6">
    <mergeCell ref="F9:H9"/>
    <mergeCell ref="J9:L9"/>
    <mergeCell ref="F10:H10"/>
    <mergeCell ref="J10:L10"/>
    <mergeCell ref="F7:L7"/>
    <mergeCell ref="F8:L8"/>
  </mergeCells>
  <printOptions horizontalCentered="1"/>
  <pageMargins left="0.55118110236220474" right="0.55118110236220474" top="0.39370078740157483" bottom="0.59055118110236227" header="0.39370078740157483" footer="0.39370078740157483"/>
  <pageSetup paperSize="9" scale="65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7">
    <tabColor rgb="FF92D050"/>
  </sheetPr>
  <dimension ref="A1:P87"/>
  <sheetViews>
    <sheetView tabSelected="1" view="pageBreakPreview" topLeftCell="A36" zoomScale="90" zoomScaleNormal="90" zoomScaleSheetLayoutView="90" workbookViewId="0">
      <selection activeCell="O48" sqref="O48"/>
    </sheetView>
  </sheetViews>
  <sheetFormatPr defaultColWidth="10.42578125" defaultRowHeight="16.5"/>
  <cols>
    <col min="1" max="1" width="1.85546875" style="169" customWidth="1"/>
    <col min="2" max="2" width="12.5703125" style="169" customWidth="1"/>
    <col min="3" max="3" width="5.28515625" style="169" customWidth="1"/>
    <col min="4" max="4" width="9.28515625" style="170" customWidth="1"/>
    <col min="5" max="5" width="8.5703125" style="170" customWidth="1"/>
    <col min="6" max="6" width="7.85546875" style="170" customWidth="1"/>
    <col min="7" max="7" width="11.5703125" style="170" customWidth="1"/>
    <col min="8" max="8" width="1.140625" style="171" customWidth="1"/>
    <col min="9" max="9" width="8.5703125" style="171" customWidth="1"/>
    <col min="10" max="10" width="7.85546875" style="171" customWidth="1"/>
    <col min="11" max="11" width="11.5703125" style="171" customWidth="1"/>
    <col min="12" max="12" width="1.28515625" style="171" customWidth="1"/>
    <col min="13" max="13" width="8.5703125" style="171" customWidth="1"/>
    <col min="14" max="14" width="7.85546875" style="171" customWidth="1"/>
    <col min="15" max="15" width="11.5703125" style="171" customWidth="1"/>
    <col min="16" max="16" width="1.85546875" style="169" customWidth="1"/>
    <col min="17" max="16384" width="10.42578125" style="169"/>
  </cols>
  <sheetData>
    <row r="1" spans="1:16" ht="8.1" customHeight="1"/>
    <row r="2" spans="1:16" ht="8.1" customHeight="1"/>
    <row r="3" spans="1:16" s="172" customFormat="1">
      <c r="B3" s="173" t="s">
        <v>483</v>
      </c>
      <c r="C3" s="174" t="s">
        <v>1126</v>
      </c>
      <c r="D3" s="175"/>
      <c r="E3" s="175"/>
      <c r="F3" s="175"/>
      <c r="G3" s="175"/>
      <c r="H3" s="176"/>
      <c r="I3" s="176"/>
      <c r="J3" s="176"/>
      <c r="K3" s="176"/>
      <c r="L3" s="176"/>
      <c r="M3" s="176"/>
      <c r="N3" s="176"/>
      <c r="O3" s="176"/>
    </row>
    <row r="4" spans="1:16" s="178" customFormat="1" ht="16.5" customHeight="1">
      <c r="B4" s="179" t="s">
        <v>484</v>
      </c>
      <c r="C4" s="180" t="s">
        <v>1127</v>
      </c>
      <c r="D4" s="181"/>
      <c r="E4" s="181"/>
      <c r="F4" s="181"/>
      <c r="G4" s="181"/>
      <c r="H4" s="179"/>
      <c r="I4" s="179"/>
      <c r="J4" s="179"/>
      <c r="K4" s="179"/>
      <c r="L4" s="179"/>
      <c r="M4" s="179"/>
      <c r="N4" s="179"/>
      <c r="O4" s="179"/>
    </row>
    <row r="5" spans="1:16" s="182" customFormat="1" ht="9.9499999999999993" customHeight="1" thickBot="1">
      <c r="B5" s="183"/>
      <c r="C5" s="183"/>
      <c r="D5" s="184"/>
      <c r="E5" s="184"/>
      <c r="F5" s="184"/>
      <c r="G5" s="184"/>
      <c r="H5" s="185"/>
      <c r="I5" s="185"/>
      <c r="J5" s="185"/>
      <c r="K5" s="185"/>
      <c r="L5" s="185"/>
      <c r="M5" s="185"/>
      <c r="N5" s="185"/>
      <c r="O5" s="185"/>
    </row>
    <row r="6" spans="1:16" s="191" customFormat="1" ht="5.25" customHeight="1" thickTop="1">
      <c r="A6" s="186"/>
      <c r="B6" s="187"/>
      <c r="C6" s="188"/>
      <c r="D6" s="189"/>
      <c r="E6" s="189"/>
      <c r="F6" s="189"/>
      <c r="G6" s="189"/>
      <c r="H6" s="190"/>
      <c r="I6" s="190"/>
      <c r="J6" s="190"/>
      <c r="K6" s="190"/>
      <c r="L6" s="190"/>
      <c r="M6" s="190"/>
      <c r="N6" s="190"/>
      <c r="O6" s="190"/>
      <c r="P6" s="186"/>
    </row>
    <row r="7" spans="1:16" s="191" customFormat="1" ht="16.5" customHeight="1">
      <c r="A7" s="192"/>
      <c r="B7" s="192" t="s">
        <v>2</v>
      </c>
      <c r="C7" s="193"/>
      <c r="D7" s="194" t="s">
        <v>3</v>
      </c>
      <c r="E7" s="1887" t="s">
        <v>975</v>
      </c>
      <c r="F7" s="1887"/>
      <c r="G7" s="1887"/>
      <c r="H7" s="195"/>
      <c r="I7" s="1851" t="s">
        <v>5</v>
      </c>
      <c r="J7" s="1851"/>
      <c r="K7" s="1851"/>
      <c r="L7" s="1851"/>
      <c r="M7" s="1851"/>
      <c r="N7" s="1851"/>
      <c r="O7" s="1851"/>
      <c r="P7" s="192"/>
    </row>
    <row r="8" spans="1:16" s="191" customFormat="1" ht="17.100000000000001" customHeight="1">
      <c r="A8" s="197"/>
      <c r="B8" s="197" t="s">
        <v>7</v>
      </c>
      <c r="C8" s="198"/>
      <c r="D8" s="199" t="s">
        <v>8</v>
      </c>
      <c r="E8" s="1888" t="s">
        <v>976</v>
      </c>
      <c r="F8" s="1888"/>
      <c r="G8" s="1888"/>
      <c r="H8" s="200"/>
      <c r="I8" s="1852" t="s">
        <v>10</v>
      </c>
      <c r="J8" s="1852"/>
      <c r="K8" s="1852"/>
      <c r="L8" s="1852"/>
      <c r="M8" s="1852"/>
      <c r="N8" s="1852"/>
      <c r="O8" s="1852"/>
      <c r="P8" s="197"/>
    </row>
    <row r="9" spans="1:16" s="191" customFormat="1" ht="17.100000000000001" customHeight="1">
      <c r="A9" s="197"/>
      <c r="B9" s="197"/>
      <c r="C9" s="198"/>
      <c r="D9" s="199"/>
      <c r="E9" s="266" t="s">
        <v>65</v>
      </c>
      <c r="F9" s="266" t="s">
        <v>37</v>
      </c>
      <c r="G9" s="266" t="s">
        <v>38</v>
      </c>
      <c r="H9" s="200"/>
      <c r="I9" s="1856" t="s">
        <v>4</v>
      </c>
      <c r="J9" s="1856"/>
      <c r="K9" s="1856"/>
      <c r="L9" s="194"/>
      <c r="M9" s="1851" t="s">
        <v>12</v>
      </c>
      <c r="N9" s="1851"/>
      <c r="O9" s="1851"/>
      <c r="P9" s="197"/>
    </row>
    <row r="10" spans="1:16" s="191" customFormat="1" ht="17.100000000000001" customHeight="1">
      <c r="A10" s="197"/>
      <c r="B10" s="197"/>
      <c r="C10" s="198"/>
      <c r="D10" s="199"/>
      <c r="E10" s="200" t="s">
        <v>9</v>
      </c>
      <c r="F10" s="200" t="s">
        <v>39</v>
      </c>
      <c r="G10" s="200" t="s">
        <v>40</v>
      </c>
      <c r="H10" s="200"/>
      <c r="I10" s="1852" t="s">
        <v>9</v>
      </c>
      <c r="J10" s="1852"/>
      <c r="K10" s="1852"/>
      <c r="L10" s="199"/>
      <c r="M10" s="1852" t="s">
        <v>13</v>
      </c>
      <c r="N10" s="1852"/>
      <c r="O10" s="1852"/>
      <c r="P10" s="197"/>
    </row>
    <row r="11" spans="1:16" s="191" customFormat="1">
      <c r="A11" s="197"/>
      <c r="B11" s="197"/>
      <c r="C11" s="198"/>
      <c r="D11" s="199"/>
      <c r="H11" s="200"/>
      <c r="I11" s="201" t="s">
        <v>65</v>
      </c>
      <c r="J11" s="201" t="s">
        <v>37</v>
      </c>
      <c r="K11" s="201" t="s">
        <v>38</v>
      </c>
      <c r="L11" s="201"/>
      <c r="M11" s="201" t="s">
        <v>65</v>
      </c>
      <c r="N11" s="201" t="s">
        <v>37</v>
      </c>
      <c r="O11" s="201" t="s">
        <v>38</v>
      </c>
      <c r="P11" s="197"/>
    </row>
    <row r="12" spans="1:16" s="191" customFormat="1">
      <c r="A12" s="197"/>
      <c r="B12" s="197"/>
      <c r="C12" s="198"/>
      <c r="D12" s="199"/>
      <c r="H12" s="200"/>
      <c r="I12" s="200" t="s">
        <v>9</v>
      </c>
      <c r="J12" s="200" t="s">
        <v>39</v>
      </c>
      <c r="K12" s="200" t="s">
        <v>40</v>
      </c>
      <c r="L12" s="200"/>
      <c r="M12" s="200" t="s">
        <v>9</v>
      </c>
      <c r="N12" s="200" t="s">
        <v>39</v>
      </c>
      <c r="O12" s="200" t="s">
        <v>40</v>
      </c>
      <c r="P12" s="197"/>
    </row>
    <row r="13" spans="1:16" s="191" customFormat="1" ht="7.5" customHeight="1">
      <c r="A13" s="203"/>
      <c r="B13" s="203"/>
      <c r="C13" s="204"/>
      <c r="D13" s="205"/>
      <c r="E13" s="205"/>
      <c r="F13" s="205"/>
      <c r="G13" s="205"/>
      <c r="H13" s="206"/>
      <c r="I13" s="206"/>
      <c r="J13" s="206"/>
      <c r="K13" s="206"/>
      <c r="L13" s="206"/>
      <c r="M13" s="206"/>
      <c r="N13" s="206"/>
      <c r="O13" s="206"/>
      <c r="P13" s="203"/>
    </row>
    <row r="14" spans="1:16" ht="6.95" customHeight="1">
      <c r="A14" s="207"/>
      <c r="B14" s="208"/>
      <c r="C14" s="208"/>
      <c r="D14" s="209"/>
      <c r="E14" s="209"/>
      <c r="F14" s="209"/>
      <c r="G14" s="209"/>
      <c r="H14" s="210"/>
      <c r="I14" s="211"/>
      <c r="J14" s="211"/>
      <c r="K14" s="211"/>
      <c r="L14" s="211"/>
      <c r="M14" s="211"/>
      <c r="N14" s="211"/>
      <c r="O14" s="211"/>
      <c r="P14" s="207"/>
    </row>
    <row r="15" spans="1:16" s="207" customFormat="1" ht="12.95" customHeight="1">
      <c r="B15" s="212" t="s">
        <v>14</v>
      </c>
      <c r="C15" s="213"/>
      <c r="D15" s="214">
        <v>2020</v>
      </c>
      <c r="E15" s="215">
        <f t="shared" ref="E15:G17" si="0">SUM(E19,E23,E27,E31,E35,E39,E43,E47,E51,E55,E59,E63,E67,E71,E75,E79)</f>
        <v>321997</v>
      </c>
      <c r="F15" s="215">
        <f t="shared" si="0"/>
        <v>164025</v>
      </c>
      <c r="G15" s="215">
        <f t="shared" si="0"/>
        <v>157972</v>
      </c>
      <c r="H15" s="990" t="s">
        <v>31</v>
      </c>
      <c r="I15" s="215">
        <f t="shared" ref="I15:K17" si="1">SUM(I19,I23,I27,I31,I35,I39,I43,I47,I51,I55,I59,I63,I67,I71,I75,I79)</f>
        <v>41853</v>
      </c>
      <c r="J15" s="215">
        <f t="shared" si="1"/>
        <v>22727</v>
      </c>
      <c r="K15" s="215">
        <f t="shared" si="1"/>
        <v>19126</v>
      </c>
      <c r="L15" s="215"/>
      <c r="M15" s="215">
        <f t="shared" ref="M15:O17" si="2">SUM(M19,M23,M27,M31,M35,M39,M43,M47,M51,M55,M59,M63,M67,M71,M75,M79)</f>
        <v>14431</v>
      </c>
      <c r="N15" s="215">
        <f t="shared" si="2"/>
        <v>7754</v>
      </c>
      <c r="O15" s="215">
        <f t="shared" si="2"/>
        <v>6677</v>
      </c>
    </row>
    <row r="16" spans="1:16" s="207" customFormat="1" ht="12.95" customHeight="1">
      <c r="B16" s="212"/>
      <c r="C16" s="213"/>
      <c r="D16" s="214">
        <v>2021</v>
      </c>
      <c r="E16" s="215">
        <f t="shared" si="0"/>
        <v>297271</v>
      </c>
      <c r="F16" s="215">
        <f t="shared" si="0"/>
        <v>151796</v>
      </c>
      <c r="G16" s="215">
        <f t="shared" si="0"/>
        <v>145475</v>
      </c>
      <c r="H16" s="217"/>
      <c r="I16" s="215">
        <f t="shared" si="1"/>
        <v>36974</v>
      </c>
      <c r="J16" s="215">
        <f t="shared" si="1"/>
        <v>20058</v>
      </c>
      <c r="K16" s="215">
        <f t="shared" si="1"/>
        <v>16916</v>
      </c>
      <c r="L16" s="215"/>
      <c r="M16" s="215">
        <f t="shared" si="2"/>
        <v>12810</v>
      </c>
      <c r="N16" s="215">
        <f t="shared" si="2"/>
        <v>6804</v>
      </c>
      <c r="O16" s="215">
        <f t="shared" si="2"/>
        <v>6006</v>
      </c>
    </row>
    <row r="17" spans="2:15" s="207" customFormat="1" ht="12.95" customHeight="1">
      <c r="B17" s="212"/>
      <c r="C17" s="213"/>
      <c r="D17" s="214">
        <v>2022</v>
      </c>
      <c r="E17" s="215">
        <f t="shared" si="0"/>
        <v>283436</v>
      </c>
      <c r="F17" s="215">
        <f t="shared" si="0"/>
        <v>143160</v>
      </c>
      <c r="G17" s="215">
        <f t="shared" si="0"/>
        <v>140276</v>
      </c>
      <c r="H17" s="217"/>
      <c r="I17" s="215">
        <f t="shared" si="1"/>
        <v>41108</v>
      </c>
      <c r="J17" s="215">
        <f t="shared" si="1"/>
        <v>22327</v>
      </c>
      <c r="K17" s="215">
        <f t="shared" si="1"/>
        <v>18781</v>
      </c>
      <c r="L17" s="215"/>
      <c r="M17" s="215">
        <f t="shared" si="2"/>
        <v>14188</v>
      </c>
      <c r="N17" s="215">
        <f t="shared" si="2"/>
        <v>7531</v>
      </c>
      <c r="O17" s="215">
        <f t="shared" si="2"/>
        <v>6657</v>
      </c>
    </row>
    <row r="18" spans="2:15" s="207" customFormat="1" ht="6.95" customHeight="1">
      <c r="B18" s="212"/>
      <c r="C18" s="213"/>
      <c r="D18" s="219"/>
      <c r="E18" s="221"/>
      <c r="F18" s="221"/>
      <c r="G18" s="221"/>
      <c r="H18" s="56"/>
      <c r="I18" s="57"/>
      <c r="J18" s="57"/>
      <c r="K18" s="57"/>
      <c r="L18" s="57"/>
      <c r="M18" s="228"/>
      <c r="N18" s="228"/>
      <c r="O18" s="228"/>
    </row>
    <row r="19" spans="2:15" s="207" customFormat="1" ht="12.95" customHeight="1">
      <c r="B19" s="220" t="s">
        <v>15</v>
      </c>
      <c r="C19" s="220"/>
      <c r="D19" s="219">
        <v>2020</v>
      </c>
      <c r="E19" s="221">
        <f>SUM(F19:G19)</f>
        <v>50935</v>
      </c>
      <c r="F19" s="221">
        <v>25920</v>
      </c>
      <c r="G19" s="221">
        <v>25015</v>
      </c>
      <c r="H19" s="56"/>
      <c r="I19" s="57">
        <f>SUM(J19:K19)</f>
        <v>6198</v>
      </c>
      <c r="J19" s="57">
        <f>SUM(N19,'6.22 (5)'!F21)</f>
        <v>3371</v>
      </c>
      <c r="K19" s="57">
        <f>SUM(O19,'6.22 (5)'!G21)</f>
        <v>2827</v>
      </c>
      <c r="L19" s="57"/>
      <c r="M19" s="221">
        <f>SUM(N19:O19)</f>
        <v>2079</v>
      </c>
      <c r="N19" s="57">
        <v>1099</v>
      </c>
      <c r="O19" s="57">
        <v>980</v>
      </c>
    </row>
    <row r="20" spans="2:15" s="207" customFormat="1" ht="12.95" customHeight="1">
      <c r="B20" s="220"/>
      <c r="C20" s="220"/>
      <c r="D20" s="219">
        <v>2021</v>
      </c>
      <c r="E20" s="221">
        <f t="shared" ref="E20:E21" si="3">SUM(F20:G20)</f>
        <v>46411</v>
      </c>
      <c r="F20" s="221">
        <v>23767</v>
      </c>
      <c r="G20" s="221">
        <v>22644</v>
      </c>
      <c r="H20" s="56"/>
      <c r="I20" s="57">
        <f t="shared" ref="I20:I21" si="4">SUM(J20:K20)</f>
        <v>5918</v>
      </c>
      <c r="J20" s="57">
        <f>SUM(N20,'6.22 (5)'!F22)</f>
        <v>3241</v>
      </c>
      <c r="K20" s="57">
        <f>SUM(O20,'6.22 (5)'!G22)</f>
        <v>2677</v>
      </c>
      <c r="L20" s="57"/>
      <c r="M20" s="221">
        <f t="shared" ref="M20:M21" si="5">SUM(N20:O20)</f>
        <v>1858</v>
      </c>
      <c r="N20" s="57">
        <v>987</v>
      </c>
      <c r="O20" s="57">
        <v>871</v>
      </c>
    </row>
    <row r="21" spans="2:15" s="207" customFormat="1" ht="12.95" customHeight="1">
      <c r="B21" s="220"/>
      <c r="C21" s="220"/>
      <c r="D21" s="219">
        <v>2022</v>
      </c>
      <c r="E21" s="221">
        <f t="shared" si="3"/>
        <v>45280</v>
      </c>
      <c r="F21" s="221">
        <v>23027</v>
      </c>
      <c r="G21" s="221">
        <v>22253</v>
      </c>
      <c r="H21" s="130"/>
      <c r="I21" s="57">
        <f t="shared" si="4"/>
        <v>5776</v>
      </c>
      <c r="J21" s="57">
        <f>SUM(N21,'6.22 (5)'!F23)</f>
        <v>3181</v>
      </c>
      <c r="K21" s="57">
        <f>SUM(O21,'6.22 (5)'!G23)</f>
        <v>2595</v>
      </c>
      <c r="L21" s="57"/>
      <c r="M21" s="221">
        <f t="shared" si="5"/>
        <v>1657</v>
      </c>
      <c r="N21" s="57">
        <v>870</v>
      </c>
      <c r="O21" s="57">
        <v>787</v>
      </c>
    </row>
    <row r="22" spans="2:15" s="207" customFormat="1" ht="6.95" customHeight="1">
      <c r="B22" s="220"/>
      <c r="C22" s="220"/>
      <c r="D22" s="219"/>
      <c r="E22" s="221"/>
      <c r="F22" s="221"/>
      <c r="G22" s="221"/>
      <c r="H22" s="56"/>
      <c r="I22" s="57"/>
      <c r="J22" s="57"/>
      <c r="K22" s="57"/>
      <c r="L22" s="57"/>
      <c r="M22" s="221"/>
      <c r="N22" s="57"/>
      <c r="O22" s="57"/>
    </row>
    <row r="23" spans="2:15" s="207" customFormat="1" ht="12.95" customHeight="1">
      <c r="B23" s="220" t="s">
        <v>16</v>
      </c>
      <c r="C23" s="220"/>
      <c r="D23" s="219">
        <v>2020</v>
      </c>
      <c r="E23" s="221">
        <f>SUM(F23:G23)</f>
        <v>20441</v>
      </c>
      <c r="F23" s="221">
        <v>10485</v>
      </c>
      <c r="G23" s="221">
        <v>9956</v>
      </c>
      <c r="H23" s="56"/>
      <c r="I23" s="57">
        <f>SUM(J23:K23)</f>
        <v>5100</v>
      </c>
      <c r="J23" s="57">
        <f>SUM(N23,'6.22 (5)'!F25)</f>
        <v>2789</v>
      </c>
      <c r="K23" s="57">
        <f>SUM(O23,'6.22 (5)'!G25)</f>
        <v>2311</v>
      </c>
      <c r="L23" s="57"/>
      <c r="M23" s="221">
        <f>SUM(N23:O23)</f>
        <v>235</v>
      </c>
      <c r="N23" s="57">
        <v>122</v>
      </c>
      <c r="O23" s="57">
        <v>113</v>
      </c>
    </row>
    <row r="24" spans="2:15" s="207" customFormat="1" ht="12.95" customHeight="1">
      <c r="B24" s="220"/>
      <c r="C24" s="220"/>
      <c r="D24" s="219">
        <v>2021</v>
      </c>
      <c r="E24" s="221">
        <f t="shared" ref="E24:E25" si="6">SUM(F24:G24)</f>
        <v>19661</v>
      </c>
      <c r="F24" s="221">
        <v>10087</v>
      </c>
      <c r="G24" s="221">
        <v>9574</v>
      </c>
      <c r="H24" s="56"/>
      <c r="I24" s="57">
        <f t="shared" ref="I24:I25" si="7">SUM(J24:K24)</f>
        <v>5013</v>
      </c>
      <c r="J24" s="57">
        <f>SUM(N24,'6.22 (5)'!F26)</f>
        <v>2754</v>
      </c>
      <c r="K24" s="57">
        <f>SUM(O24,'6.22 (5)'!G26)</f>
        <v>2259</v>
      </c>
      <c r="L24" s="57"/>
      <c r="M24" s="221">
        <f t="shared" ref="M24:M25" si="8">SUM(N24:O24)</f>
        <v>296</v>
      </c>
      <c r="N24" s="57">
        <v>160</v>
      </c>
      <c r="O24" s="57">
        <v>136</v>
      </c>
    </row>
    <row r="25" spans="2:15" s="207" customFormat="1" ht="12.95" customHeight="1">
      <c r="B25" s="220"/>
      <c r="C25" s="220"/>
      <c r="D25" s="219">
        <v>2022</v>
      </c>
      <c r="E25" s="221">
        <f t="shared" si="6"/>
        <v>17520</v>
      </c>
      <c r="F25" s="221">
        <v>8915</v>
      </c>
      <c r="G25" s="221">
        <v>8605</v>
      </c>
      <c r="H25" s="63"/>
      <c r="I25" s="57">
        <f t="shared" si="7"/>
        <v>4793</v>
      </c>
      <c r="J25" s="57">
        <f>SUM(N25,'6.22 (5)'!F27)</f>
        <v>2630</v>
      </c>
      <c r="K25" s="57">
        <f>SUM(O25,'6.22 (5)'!G27)</f>
        <v>2163</v>
      </c>
      <c r="L25" s="57"/>
      <c r="M25" s="221">
        <f t="shared" si="8"/>
        <v>293</v>
      </c>
      <c r="N25" s="57">
        <v>163</v>
      </c>
      <c r="O25" s="57">
        <v>130</v>
      </c>
    </row>
    <row r="26" spans="2:15" s="207" customFormat="1" ht="6.95" customHeight="1">
      <c r="B26" s="220"/>
      <c r="C26" s="220"/>
      <c r="D26" s="219"/>
      <c r="E26" s="221"/>
      <c r="F26" s="221"/>
      <c r="G26" s="221"/>
      <c r="H26" s="56"/>
      <c r="I26" s="57"/>
      <c r="J26" s="57"/>
      <c r="K26" s="57"/>
      <c r="L26" s="57"/>
      <c r="M26" s="221"/>
      <c r="N26" s="57"/>
      <c r="O26" s="57"/>
    </row>
    <row r="27" spans="2:15" s="207" customFormat="1" ht="12.95" customHeight="1">
      <c r="B27" s="220" t="s">
        <v>17</v>
      </c>
      <c r="C27" s="220"/>
      <c r="D27" s="219">
        <v>2020</v>
      </c>
      <c r="E27" s="221">
        <f>SUM(F27:G27)</f>
        <v>10141</v>
      </c>
      <c r="F27" s="221">
        <v>5109</v>
      </c>
      <c r="G27" s="221">
        <v>5032</v>
      </c>
      <c r="H27" s="56"/>
      <c r="I27" s="57">
        <f>SUM(J27:K27)</f>
        <v>1952</v>
      </c>
      <c r="J27" s="57">
        <f>SUM(N27,'6.22 (5)'!F29)</f>
        <v>1161</v>
      </c>
      <c r="K27" s="57">
        <f>SUM(O27,'6.22 (5)'!G29)</f>
        <v>791</v>
      </c>
      <c r="L27" s="57"/>
      <c r="M27" s="225" t="s">
        <v>31</v>
      </c>
      <c r="N27" s="225" t="s">
        <v>31</v>
      </c>
      <c r="O27" s="225" t="s">
        <v>31</v>
      </c>
    </row>
    <row r="28" spans="2:15" s="207" customFormat="1" ht="12.95" customHeight="1">
      <c r="B28" s="220"/>
      <c r="C28" s="220"/>
      <c r="D28" s="219">
        <v>2021</v>
      </c>
      <c r="E28" s="221">
        <f t="shared" ref="E28:E29" si="9">SUM(F28:G28)</f>
        <v>10162</v>
      </c>
      <c r="F28" s="221">
        <v>5220</v>
      </c>
      <c r="G28" s="221">
        <v>4942</v>
      </c>
      <c r="H28" s="56"/>
      <c r="I28" s="57">
        <f t="shared" ref="I28:I29" si="10">SUM(J28:K28)</f>
        <v>1873</v>
      </c>
      <c r="J28" s="57">
        <f>SUM(N28,'6.22 (5)'!F30)</f>
        <v>1098</v>
      </c>
      <c r="K28" s="57">
        <f>SUM(O28,'6.22 (5)'!G30)</f>
        <v>775</v>
      </c>
      <c r="L28" s="57"/>
      <c r="M28" s="225" t="s">
        <v>31</v>
      </c>
      <c r="N28" s="225" t="s">
        <v>31</v>
      </c>
      <c r="O28" s="225" t="s">
        <v>31</v>
      </c>
    </row>
    <row r="29" spans="2:15" s="207" customFormat="1" ht="12.95" customHeight="1">
      <c r="B29" s="220"/>
      <c r="C29" s="220"/>
      <c r="D29" s="219">
        <v>2022</v>
      </c>
      <c r="E29" s="221">
        <f t="shared" si="9"/>
        <v>9798</v>
      </c>
      <c r="F29" s="221">
        <v>4926</v>
      </c>
      <c r="G29" s="221">
        <v>4872</v>
      </c>
      <c r="H29" s="63"/>
      <c r="I29" s="57">
        <f t="shared" si="10"/>
        <v>1873</v>
      </c>
      <c r="J29" s="57">
        <f>SUM(N29,'6.22 (5)'!F31)</f>
        <v>1110</v>
      </c>
      <c r="K29" s="57">
        <f>SUM(O29,'6.22 (5)'!G31)</f>
        <v>763</v>
      </c>
      <c r="L29" s="57"/>
      <c r="M29" s="225" t="s">
        <v>31</v>
      </c>
      <c r="N29" s="225" t="s">
        <v>31</v>
      </c>
      <c r="O29" s="225" t="s">
        <v>31</v>
      </c>
    </row>
    <row r="30" spans="2:15" s="207" customFormat="1" ht="6.95" customHeight="1">
      <c r="B30" s="220"/>
      <c r="C30" s="220"/>
      <c r="D30" s="219"/>
      <c r="E30" s="221"/>
      <c r="F30" s="221"/>
      <c r="G30" s="221"/>
      <c r="H30" s="56"/>
      <c r="I30" s="225"/>
      <c r="J30" s="225"/>
      <c r="K30" s="225"/>
      <c r="L30" s="225"/>
      <c r="M30" s="221"/>
      <c r="N30" s="57"/>
      <c r="O30" s="57"/>
    </row>
    <row r="31" spans="2:15" s="207" customFormat="1" ht="12.95" customHeight="1">
      <c r="B31" s="220" t="s">
        <v>18</v>
      </c>
      <c r="C31" s="226"/>
      <c r="D31" s="219">
        <v>2020</v>
      </c>
      <c r="E31" s="221">
        <f>SUM(F31:G31)</f>
        <v>14492</v>
      </c>
      <c r="F31" s="221">
        <v>7558</v>
      </c>
      <c r="G31" s="221">
        <v>6934</v>
      </c>
      <c r="H31" s="56"/>
      <c r="I31" s="225" t="s">
        <v>31</v>
      </c>
      <c r="J31" s="225" t="s">
        <v>31</v>
      </c>
      <c r="K31" s="225" t="s">
        <v>31</v>
      </c>
      <c r="L31" s="225"/>
      <c r="M31" s="225" t="s">
        <v>31</v>
      </c>
      <c r="N31" s="225" t="s">
        <v>31</v>
      </c>
      <c r="O31" s="225" t="s">
        <v>31</v>
      </c>
    </row>
    <row r="32" spans="2:15" s="207" customFormat="1" ht="12.95" customHeight="1">
      <c r="B32" s="220"/>
      <c r="C32" s="226"/>
      <c r="D32" s="219">
        <v>2021</v>
      </c>
      <c r="E32" s="221">
        <f t="shared" ref="E32:E33" si="11">SUM(F32:G32)</f>
        <v>9707</v>
      </c>
      <c r="F32" s="221">
        <v>5088</v>
      </c>
      <c r="G32" s="221">
        <v>4619</v>
      </c>
      <c r="H32" s="56"/>
      <c r="I32" s="225" t="s">
        <v>31</v>
      </c>
      <c r="J32" s="225" t="s">
        <v>31</v>
      </c>
      <c r="K32" s="225" t="s">
        <v>31</v>
      </c>
      <c r="L32" s="225"/>
      <c r="M32" s="225" t="s">
        <v>31</v>
      </c>
      <c r="N32" s="225" t="s">
        <v>31</v>
      </c>
      <c r="O32" s="225" t="s">
        <v>31</v>
      </c>
    </row>
    <row r="33" spans="2:15" s="207" customFormat="1" ht="12.95" customHeight="1">
      <c r="B33" s="220"/>
      <c r="C33" s="226"/>
      <c r="D33" s="219">
        <v>2022</v>
      </c>
      <c r="E33" s="221">
        <f t="shared" si="11"/>
        <v>9231</v>
      </c>
      <c r="F33" s="221">
        <v>4655</v>
      </c>
      <c r="G33" s="221">
        <v>4576</v>
      </c>
      <c r="H33" s="63"/>
      <c r="I33" s="225" t="s">
        <v>31</v>
      </c>
      <c r="J33" s="225" t="s">
        <v>31</v>
      </c>
      <c r="K33" s="225" t="s">
        <v>31</v>
      </c>
      <c r="L33" s="57"/>
      <c r="M33" s="225" t="s">
        <v>31</v>
      </c>
      <c r="N33" s="225" t="s">
        <v>31</v>
      </c>
      <c r="O33" s="225" t="s">
        <v>31</v>
      </c>
    </row>
    <row r="34" spans="2:15" s="207" customFormat="1" ht="6.95" customHeight="1">
      <c r="B34" s="220"/>
      <c r="C34" s="226"/>
      <c r="D34" s="219"/>
      <c r="E34" s="221"/>
      <c r="F34" s="221"/>
      <c r="G34" s="221"/>
      <c r="H34" s="56"/>
      <c r="I34" s="57"/>
      <c r="J34" s="57"/>
      <c r="K34" s="57"/>
      <c r="L34" s="57"/>
      <c r="M34" s="221"/>
      <c r="N34" s="57"/>
      <c r="O34" s="57"/>
    </row>
    <row r="35" spans="2:15" s="207" customFormat="1" ht="12.95" customHeight="1">
      <c r="B35" s="220" t="s">
        <v>19</v>
      </c>
      <c r="C35" s="208"/>
      <c r="D35" s="219">
        <v>2020</v>
      </c>
      <c r="E35" s="221">
        <f>SUM(F35:G35)</f>
        <v>13444</v>
      </c>
      <c r="F35" s="221">
        <v>6939</v>
      </c>
      <c r="G35" s="221">
        <v>6505</v>
      </c>
      <c r="H35" s="56"/>
      <c r="I35" s="57">
        <f>SUM(J35:K35)</f>
        <v>1809</v>
      </c>
      <c r="J35" s="57">
        <f>SUM(N35,'6.22 (5)'!F37)</f>
        <v>1001</v>
      </c>
      <c r="K35" s="57">
        <f>SUM(O35,'6.22 (5)'!G37)</f>
        <v>808</v>
      </c>
      <c r="L35" s="57"/>
      <c r="M35" s="221">
        <f>SUM(N35:O35)</f>
        <v>208</v>
      </c>
      <c r="N35" s="57">
        <v>111</v>
      </c>
      <c r="O35" s="57">
        <v>97</v>
      </c>
    </row>
    <row r="36" spans="2:15" s="207" customFormat="1" ht="12.95" customHeight="1">
      <c r="B36" s="220"/>
      <c r="C36" s="208"/>
      <c r="D36" s="219">
        <v>2021</v>
      </c>
      <c r="E36" s="221">
        <f t="shared" ref="E36:E37" si="12">SUM(F36:G36)</f>
        <v>12338</v>
      </c>
      <c r="F36" s="221">
        <v>6336</v>
      </c>
      <c r="G36" s="221">
        <v>6002</v>
      </c>
      <c r="H36" s="56"/>
      <c r="I36" s="57">
        <f t="shared" ref="I36:I37" si="13">SUM(J36:K36)</f>
        <v>1845</v>
      </c>
      <c r="J36" s="57">
        <f>SUM(N36,'6.22 (5)'!F38)</f>
        <v>1013</v>
      </c>
      <c r="K36" s="57">
        <f>SUM(O36,'6.22 (5)'!G38)</f>
        <v>832</v>
      </c>
      <c r="L36" s="57"/>
      <c r="M36" s="221">
        <f t="shared" ref="M36:M37" si="14">SUM(N36:O36)</f>
        <v>249</v>
      </c>
      <c r="N36" s="57">
        <v>127</v>
      </c>
      <c r="O36" s="57">
        <v>122</v>
      </c>
    </row>
    <row r="37" spans="2:15" s="207" customFormat="1" ht="12.95" customHeight="1">
      <c r="B37" s="220"/>
      <c r="C37" s="208"/>
      <c r="D37" s="219">
        <v>2022</v>
      </c>
      <c r="E37" s="221">
        <f t="shared" si="12"/>
        <v>12507</v>
      </c>
      <c r="F37" s="221">
        <v>6389</v>
      </c>
      <c r="G37" s="221">
        <v>6118</v>
      </c>
      <c r="H37" s="63"/>
      <c r="I37" s="57">
        <f t="shared" si="13"/>
        <v>1851</v>
      </c>
      <c r="J37" s="57">
        <f>SUM(N37,'6.22 (5)'!F39)</f>
        <v>1002</v>
      </c>
      <c r="K37" s="57">
        <f>SUM(O37,'6.22 (5)'!G39)</f>
        <v>849</v>
      </c>
      <c r="L37" s="57"/>
      <c r="M37" s="221">
        <f t="shared" si="14"/>
        <v>334</v>
      </c>
      <c r="N37" s="57">
        <v>176</v>
      </c>
      <c r="O37" s="57">
        <v>158</v>
      </c>
    </row>
    <row r="38" spans="2:15" s="207" customFormat="1" ht="6.95" customHeight="1">
      <c r="B38" s="220"/>
      <c r="C38" s="208"/>
      <c r="D38" s="219"/>
      <c r="E38" s="221"/>
      <c r="F38" s="221"/>
      <c r="G38" s="221"/>
      <c r="H38" s="56"/>
      <c r="I38" s="57"/>
      <c r="J38" s="57"/>
      <c r="K38" s="57"/>
      <c r="L38" s="57"/>
      <c r="M38" s="225" t="s">
        <v>31</v>
      </c>
      <c r="N38" s="57"/>
      <c r="O38" s="57"/>
    </row>
    <row r="39" spans="2:15" s="207" customFormat="1" ht="12.95" customHeight="1">
      <c r="B39" s="220" t="s">
        <v>20</v>
      </c>
      <c r="C39" s="208"/>
      <c r="D39" s="219">
        <v>2020</v>
      </c>
      <c r="E39" s="221">
        <f>SUM(F39:G39)</f>
        <v>9670</v>
      </c>
      <c r="F39" s="221">
        <v>4874</v>
      </c>
      <c r="G39" s="221">
        <v>4796</v>
      </c>
      <c r="H39" s="56"/>
      <c r="I39" s="57">
        <f>SUM(J39:K39)</f>
        <v>2887</v>
      </c>
      <c r="J39" s="57">
        <f>SUM(N39,'6.22 (5)'!F41)</f>
        <v>1518</v>
      </c>
      <c r="K39" s="57">
        <f>SUM(O39,'6.22 (5)'!G41)</f>
        <v>1369</v>
      </c>
      <c r="L39" s="57"/>
      <c r="M39" s="225" t="s">
        <v>31</v>
      </c>
      <c r="N39" s="225" t="s">
        <v>31</v>
      </c>
      <c r="O39" s="225" t="s">
        <v>31</v>
      </c>
    </row>
    <row r="40" spans="2:15" s="207" customFormat="1" ht="12.95" customHeight="1">
      <c r="B40" s="220"/>
      <c r="C40" s="208"/>
      <c r="D40" s="219">
        <v>2021</v>
      </c>
      <c r="E40" s="221">
        <f t="shared" ref="E40:E41" si="15">SUM(F40:G40)</f>
        <v>9360</v>
      </c>
      <c r="F40" s="221">
        <v>4713</v>
      </c>
      <c r="G40" s="221">
        <v>4647</v>
      </c>
      <c r="H40" s="56"/>
      <c r="I40" s="57">
        <f t="shared" ref="I40:I41" si="16">SUM(J40:K40)</f>
        <v>2833</v>
      </c>
      <c r="J40" s="57">
        <f>SUM(N40,'6.22 (5)'!F42)</f>
        <v>1519</v>
      </c>
      <c r="K40" s="57">
        <f>SUM(O40,'6.22 (5)'!G42)</f>
        <v>1314</v>
      </c>
      <c r="L40" s="57"/>
      <c r="M40" s="225" t="s">
        <v>31</v>
      </c>
      <c r="N40" s="225" t="s">
        <v>31</v>
      </c>
      <c r="O40" s="225" t="s">
        <v>31</v>
      </c>
    </row>
    <row r="41" spans="2:15" s="207" customFormat="1" ht="12.95" customHeight="1">
      <c r="B41" s="220"/>
      <c r="C41" s="208"/>
      <c r="D41" s="219">
        <v>2022</v>
      </c>
      <c r="E41" s="221">
        <f t="shared" si="15"/>
        <v>9019</v>
      </c>
      <c r="F41" s="221">
        <v>4560</v>
      </c>
      <c r="G41" s="221">
        <v>4459</v>
      </c>
      <c r="H41" s="54"/>
      <c r="I41" s="57">
        <f t="shared" si="16"/>
        <v>2990</v>
      </c>
      <c r="J41" s="57">
        <f>SUM(N41,'6.22 (5)'!F43)</f>
        <v>1617</v>
      </c>
      <c r="K41" s="57">
        <f>SUM(O41,'6.22 (5)'!G43)</f>
        <v>1373</v>
      </c>
      <c r="L41" s="57"/>
      <c r="M41" s="225" t="s">
        <v>31</v>
      </c>
      <c r="N41" s="225" t="s">
        <v>31</v>
      </c>
      <c r="O41" s="225" t="s">
        <v>31</v>
      </c>
    </row>
    <row r="42" spans="2:15" s="207" customFormat="1" ht="6.95" customHeight="1">
      <c r="B42" s="220"/>
      <c r="C42" s="208"/>
      <c r="D42" s="219"/>
      <c r="E42" s="221"/>
      <c r="F42" s="221"/>
      <c r="G42" s="221"/>
      <c r="H42" s="228"/>
      <c r="I42" s="57"/>
      <c r="J42" s="57"/>
      <c r="K42" s="57"/>
      <c r="L42" s="57"/>
      <c r="M42" s="221"/>
      <c r="N42" s="57"/>
      <c r="O42" s="57"/>
    </row>
    <row r="43" spans="2:15" s="207" customFormat="1" ht="12.95" customHeight="1">
      <c r="B43" s="220" t="s">
        <v>21</v>
      </c>
      <c r="C43" s="208"/>
      <c r="D43" s="219">
        <v>2020</v>
      </c>
      <c r="E43" s="221">
        <f>SUM(F43:G43)</f>
        <v>18232</v>
      </c>
      <c r="F43" s="221">
        <v>9265</v>
      </c>
      <c r="G43" s="221">
        <v>8967</v>
      </c>
      <c r="H43" s="228"/>
      <c r="I43" s="57">
        <f>SUM(J43:K43)</f>
        <v>1123</v>
      </c>
      <c r="J43" s="57">
        <f>SUM(N43,'6.22 (5)'!F45)</f>
        <v>638</v>
      </c>
      <c r="K43" s="57">
        <f>SUM(O43,'6.22 (5)'!G45)</f>
        <v>485</v>
      </c>
      <c r="L43" s="57"/>
      <c r="M43" s="221">
        <f>SUM(N43:O43)</f>
        <v>242</v>
      </c>
      <c r="N43" s="57">
        <v>133</v>
      </c>
      <c r="O43" s="57">
        <v>109</v>
      </c>
    </row>
    <row r="44" spans="2:15" s="207" customFormat="1" ht="12.95" customHeight="1">
      <c r="B44" s="220"/>
      <c r="C44" s="208"/>
      <c r="D44" s="219">
        <v>2021</v>
      </c>
      <c r="E44" s="221">
        <f t="shared" ref="E44:E45" si="17">SUM(F44:G44)</f>
        <v>17155</v>
      </c>
      <c r="F44" s="221">
        <v>8776</v>
      </c>
      <c r="G44" s="221">
        <v>8379</v>
      </c>
      <c r="H44" s="56"/>
      <c r="I44" s="57">
        <f t="shared" ref="I44:I45" si="18">SUM(J44:K44)</f>
        <v>1147</v>
      </c>
      <c r="J44" s="57">
        <f>SUM(N44,'6.22 (5)'!F46)</f>
        <v>643</v>
      </c>
      <c r="K44" s="57">
        <f>SUM(O44,'6.22 (5)'!G46)</f>
        <v>504</v>
      </c>
      <c r="L44" s="57"/>
      <c r="M44" s="221">
        <f t="shared" ref="M44:M45" si="19">SUM(N44:O44)</f>
        <v>263</v>
      </c>
      <c r="N44" s="57">
        <v>136</v>
      </c>
      <c r="O44" s="57">
        <v>127</v>
      </c>
    </row>
    <row r="45" spans="2:15" s="207" customFormat="1" ht="12.95" customHeight="1">
      <c r="B45" s="220"/>
      <c r="C45" s="208"/>
      <c r="D45" s="219">
        <v>2022</v>
      </c>
      <c r="E45" s="221">
        <f t="shared" si="17"/>
        <v>14463</v>
      </c>
      <c r="F45" s="221">
        <v>7281</v>
      </c>
      <c r="G45" s="221">
        <v>7182</v>
      </c>
      <c r="H45" s="63"/>
      <c r="I45" s="57">
        <f t="shared" si="18"/>
        <v>1196</v>
      </c>
      <c r="J45" s="57">
        <f>SUM(N45,'6.22 (5)'!F47)</f>
        <v>656</v>
      </c>
      <c r="K45" s="57">
        <f>SUM(O45,'6.22 (5)'!G47)</f>
        <v>540</v>
      </c>
      <c r="L45" s="57"/>
      <c r="M45" s="221">
        <f t="shared" si="19"/>
        <v>322</v>
      </c>
      <c r="N45" s="57">
        <v>168</v>
      </c>
      <c r="O45" s="57">
        <v>154</v>
      </c>
    </row>
    <row r="46" spans="2:15" s="207" customFormat="1" ht="6.95" customHeight="1">
      <c r="B46" s="220"/>
      <c r="C46" s="208"/>
      <c r="D46" s="219"/>
      <c r="E46" s="221"/>
      <c r="F46" s="221"/>
      <c r="G46" s="221"/>
      <c r="H46" s="56"/>
      <c r="I46" s="57"/>
      <c r="J46" s="57"/>
      <c r="K46" s="57"/>
      <c r="L46" s="57"/>
      <c r="M46" s="221"/>
      <c r="N46" s="57"/>
      <c r="O46" s="57"/>
    </row>
    <row r="47" spans="2:15" s="207" customFormat="1" ht="12.95" customHeight="1">
      <c r="B47" s="220" t="s">
        <v>22</v>
      </c>
      <c r="C47" s="208"/>
      <c r="D47" s="219">
        <v>2020</v>
      </c>
      <c r="E47" s="221">
        <f>SUM(F47:G47)</f>
        <v>21372</v>
      </c>
      <c r="F47" s="221">
        <v>10805</v>
      </c>
      <c r="G47" s="221">
        <v>10567</v>
      </c>
      <c r="H47" s="56"/>
      <c r="I47" s="57">
        <f>SUM(J47:K47)</f>
        <v>414</v>
      </c>
      <c r="J47" s="57">
        <f>SUM(N47,'6.22 (5)'!F49)</f>
        <v>228</v>
      </c>
      <c r="K47" s="57">
        <f>SUM(O47,'6.22 (5)'!G49)</f>
        <v>186</v>
      </c>
      <c r="L47" s="57"/>
      <c r="M47" s="221">
        <f>SUM(N47:O47)</f>
        <v>161</v>
      </c>
      <c r="N47" s="57">
        <v>85</v>
      </c>
      <c r="O47" s="57">
        <v>76</v>
      </c>
    </row>
    <row r="48" spans="2:15" s="207" customFormat="1" ht="12.95" customHeight="1">
      <c r="B48" s="220"/>
      <c r="C48" s="208"/>
      <c r="D48" s="219">
        <v>2021</v>
      </c>
      <c r="E48" s="221">
        <f t="shared" ref="E48:E49" si="20">SUM(F48:G48)</f>
        <v>20612</v>
      </c>
      <c r="F48" s="221">
        <v>10425</v>
      </c>
      <c r="G48" s="221">
        <v>10187</v>
      </c>
      <c r="H48" s="56"/>
      <c r="I48" s="57">
        <f t="shared" ref="I48:I49" si="21">SUM(J48:K48)</f>
        <v>391</v>
      </c>
      <c r="J48" s="57">
        <f>SUM(N48,'6.22 (5)'!F50)</f>
        <v>207</v>
      </c>
      <c r="K48" s="57">
        <f>SUM(O48,'6.22 (5)'!G50)</f>
        <v>184</v>
      </c>
      <c r="L48" s="57"/>
      <c r="M48" s="221">
        <f t="shared" ref="M48:M49" si="22">SUM(N48:O48)</f>
        <v>159</v>
      </c>
      <c r="N48" s="57">
        <v>79</v>
      </c>
      <c r="O48" s="57">
        <v>80</v>
      </c>
    </row>
    <row r="49" spans="2:15" s="207" customFormat="1" ht="12.95" customHeight="1">
      <c r="B49" s="220"/>
      <c r="C49" s="208"/>
      <c r="D49" s="219">
        <v>2022</v>
      </c>
      <c r="E49" s="221">
        <f t="shared" si="20"/>
        <v>19097</v>
      </c>
      <c r="F49" s="221">
        <v>9548</v>
      </c>
      <c r="G49" s="221">
        <v>9549</v>
      </c>
      <c r="H49" s="63"/>
      <c r="I49" s="57">
        <f t="shared" si="21"/>
        <v>368</v>
      </c>
      <c r="J49" s="57">
        <f>SUM(N49,'6.22 (5)'!F51)</f>
        <v>199</v>
      </c>
      <c r="K49" s="57">
        <f>SUM(O49,'6.22 (5)'!G51)</f>
        <v>169</v>
      </c>
      <c r="L49" s="57"/>
      <c r="M49" s="221">
        <f t="shared" si="22"/>
        <v>180</v>
      </c>
      <c r="N49" s="57">
        <v>91</v>
      </c>
      <c r="O49" s="57">
        <v>89</v>
      </c>
    </row>
    <row r="50" spans="2:15" s="207" customFormat="1" ht="6.95" customHeight="1">
      <c r="B50" s="220"/>
      <c r="C50" s="208"/>
      <c r="D50" s="219"/>
      <c r="E50" s="221"/>
      <c r="F50" s="221"/>
      <c r="G50" s="221"/>
      <c r="H50" s="56"/>
      <c r="I50" s="225"/>
      <c r="J50" s="225"/>
      <c r="K50" s="225"/>
      <c r="L50" s="225"/>
      <c r="M50" s="221"/>
      <c r="N50" s="57"/>
      <c r="O50" s="57"/>
    </row>
    <row r="51" spans="2:15" s="207" customFormat="1" ht="12.95" customHeight="1">
      <c r="B51" s="220" t="s">
        <v>23</v>
      </c>
      <c r="C51" s="226"/>
      <c r="D51" s="219">
        <v>2020</v>
      </c>
      <c r="E51" s="221">
        <f>SUM(F51:G51)</f>
        <v>1651</v>
      </c>
      <c r="F51" s="221">
        <v>815</v>
      </c>
      <c r="G51" s="221">
        <v>836</v>
      </c>
      <c r="H51" s="56"/>
      <c r="I51" s="225" t="s">
        <v>31</v>
      </c>
      <c r="J51" s="225" t="s">
        <v>31</v>
      </c>
      <c r="K51" s="225" t="s">
        <v>31</v>
      </c>
      <c r="L51" s="225"/>
      <c r="M51" s="225" t="s">
        <v>31</v>
      </c>
      <c r="N51" s="225" t="s">
        <v>31</v>
      </c>
      <c r="O51" s="225" t="s">
        <v>31</v>
      </c>
    </row>
    <row r="52" spans="2:15" s="207" customFormat="1" ht="12.95" customHeight="1">
      <c r="B52" s="220"/>
      <c r="C52" s="226"/>
      <c r="D52" s="219">
        <v>2021</v>
      </c>
      <c r="E52" s="221">
        <f t="shared" ref="E52:E53" si="23">SUM(F52:G52)</f>
        <v>1384</v>
      </c>
      <c r="F52" s="221">
        <v>716</v>
      </c>
      <c r="G52" s="221">
        <v>668</v>
      </c>
      <c r="H52" s="56"/>
      <c r="I52" s="225" t="s">
        <v>31</v>
      </c>
      <c r="J52" s="225" t="s">
        <v>31</v>
      </c>
      <c r="K52" s="225" t="s">
        <v>31</v>
      </c>
      <c r="L52" s="225"/>
      <c r="M52" s="225" t="s">
        <v>31</v>
      </c>
      <c r="N52" s="225" t="s">
        <v>31</v>
      </c>
      <c r="O52" s="225" t="s">
        <v>31</v>
      </c>
    </row>
    <row r="53" spans="2:15" s="207" customFormat="1" ht="12.95" customHeight="1">
      <c r="B53" s="220"/>
      <c r="C53" s="226"/>
      <c r="D53" s="219">
        <v>2022</v>
      </c>
      <c r="E53" s="221">
        <f t="shared" si="23"/>
        <v>1163</v>
      </c>
      <c r="F53" s="221">
        <v>582</v>
      </c>
      <c r="G53" s="221">
        <v>581</v>
      </c>
      <c r="H53" s="63"/>
      <c r="I53" s="225" t="s">
        <v>31</v>
      </c>
      <c r="J53" s="225" t="s">
        <v>31</v>
      </c>
      <c r="K53" s="225" t="s">
        <v>31</v>
      </c>
      <c r="L53" s="57"/>
      <c r="M53" s="225" t="s">
        <v>31</v>
      </c>
      <c r="N53" s="225" t="s">
        <v>31</v>
      </c>
      <c r="O53" s="225" t="s">
        <v>31</v>
      </c>
    </row>
    <row r="54" spans="2:15" s="207" customFormat="1" ht="6.95" customHeight="1">
      <c r="B54" s="220"/>
      <c r="C54" s="226"/>
      <c r="D54" s="219"/>
      <c r="E54" s="221"/>
      <c r="F54" s="221"/>
      <c r="G54" s="221"/>
      <c r="H54" s="56"/>
      <c r="I54" s="57"/>
      <c r="J54" s="57"/>
      <c r="K54" s="57"/>
      <c r="L54" s="57"/>
      <c r="M54" s="221"/>
      <c r="N54" s="57"/>
      <c r="O54" s="57"/>
    </row>
    <row r="55" spans="2:15" s="207" customFormat="1" ht="12.95" customHeight="1">
      <c r="B55" s="220" t="s">
        <v>24</v>
      </c>
      <c r="C55" s="208"/>
      <c r="D55" s="219">
        <v>2020</v>
      </c>
      <c r="E55" s="221">
        <f>SUM(F55:G55)</f>
        <v>85687</v>
      </c>
      <c r="F55" s="221">
        <v>43626</v>
      </c>
      <c r="G55" s="221">
        <v>42061</v>
      </c>
      <c r="H55" s="56"/>
      <c r="I55" s="57">
        <f>SUM(J55:K55)</f>
        <v>14164</v>
      </c>
      <c r="J55" s="57">
        <f>SUM(N55,'6.22 (5)'!F57)</f>
        <v>7668</v>
      </c>
      <c r="K55" s="57">
        <f>SUM(O55,'6.22 (5)'!G57)</f>
        <v>6496</v>
      </c>
      <c r="L55" s="57"/>
      <c r="M55" s="221">
        <f>SUM(N55:O55)</f>
        <v>5715</v>
      </c>
      <c r="N55" s="57">
        <v>3128</v>
      </c>
      <c r="O55" s="57">
        <v>2587</v>
      </c>
    </row>
    <row r="56" spans="2:15" s="207" customFormat="1" ht="12.95" customHeight="1">
      <c r="B56" s="220"/>
      <c r="C56" s="208"/>
      <c r="D56" s="219">
        <v>2021</v>
      </c>
      <c r="E56" s="221">
        <f t="shared" ref="E56:E57" si="24">SUM(F56:G56)</f>
        <v>78087</v>
      </c>
      <c r="F56" s="221">
        <v>39923</v>
      </c>
      <c r="G56" s="221">
        <v>38164</v>
      </c>
      <c r="H56" s="56"/>
      <c r="I56" s="57">
        <f t="shared" ref="I56:I57" si="25">SUM(J56:K56)</f>
        <v>11801</v>
      </c>
      <c r="J56" s="57">
        <f>SUM(N56,'6.22 (5)'!F58)</f>
        <v>6372</v>
      </c>
      <c r="K56" s="57">
        <f>SUM(O56,'6.22 (5)'!G58)</f>
        <v>5429</v>
      </c>
      <c r="L56" s="57"/>
      <c r="M56" s="221">
        <f t="shared" ref="M56:M57" si="26">SUM(N56:O56)</f>
        <v>5543</v>
      </c>
      <c r="N56" s="57">
        <v>2987</v>
      </c>
      <c r="O56" s="57">
        <v>2556</v>
      </c>
    </row>
    <row r="57" spans="2:15" s="207" customFormat="1" ht="12.95" customHeight="1">
      <c r="B57" s="220"/>
      <c r="C57" s="208"/>
      <c r="D57" s="219">
        <v>2022</v>
      </c>
      <c r="E57" s="221">
        <f t="shared" si="24"/>
        <v>74393</v>
      </c>
      <c r="F57" s="221">
        <v>37643</v>
      </c>
      <c r="G57" s="221">
        <v>36750</v>
      </c>
      <c r="H57" s="63"/>
      <c r="I57" s="57">
        <f t="shared" si="25"/>
        <v>14383</v>
      </c>
      <c r="J57" s="57">
        <f>SUM(N57,'6.22 (5)'!F59)</f>
        <v>7751</v>
      </c>
      <c r="K57" s="57">
        <f>SUM(O57,'6.22 (5)'!G59)</f>
        <v>6632</v>
      </c>
      <c r="L57" s="57"/>
      <c r="M57" s="221">
        <f t="shared" si="26"/>
        <v>6003</v>
      </c>
      <c r="N57" s="57">
        <v>3222</v>
      </c>
      <c r="O57" s="57">
        <v>2781</v>
      </c>
    </row>
    <row r="58" spans="2:15" s="207" customFormat="1" ht="6.95" customHeight="1">
      <c r="B58" s="220"/>
      <c r="C58" s="208"/>
      <c r="D58" s="219"/>
      <c r="E58" s="221"/>
      <c r="F58" s="221"/>
      <c r="G58" s="221"/>
      <c r="H58" s="56"/>
      <c r="I58" s="57"/>
      <c r="J58" s="57"/>
      <c r="K58" s="57"/>
      <c r="L58" s="57"/>
      <c r="M58" s="221"/>
      <c r="N58" s="57"/>
      <c r="O58" s="57"/>
    </row>
    <row r="59" spans="2:15" s="207" customFormat="1" ht="12.95" customHeight="1">
      <c r="B59" s="220" t="s">
        <v>25</v>
      </c>
      <c r="C59" s="208"/>
      <c r="D59" s="219">
        <v>2020</v>
      </c>
      <c r="E59" s="221">
        <f>SUM(F59:G59)</f>
        <v>5710</v>
      </c>
      <c r="F59" s="221">
        <v>3030</v>
      </c>
      <c r="G59" s="221">
        <v>2680</v>
      </c>
      <c r="H59" s="56"/>
      <c r="I59" s="57">
        <f>SUM(J59:K59)</f>
        <v>1418</v>
      </c>
      <c r="J59" s="57">
        <f>SUM(N59,'6.22 (5)'!F61)</f>
        <v>722</v>
      </c>
      <c r="K59" s="57">
        <f>SUM(O59,'6.22 (5)'!G61)</f>
        <v>696</v>
      </c>
      <c r="L59" s="57"/>
      <c r="M59" s="221">
        <f>SUM(N59:O59)</f>
        <v>99</v>
      </c>
      <c r="N59" s="57">
        <v>51</v>
      </c>
      <c r="O59" s="57">
        <v>48</v>
      </c>
    </row>
    <row r="60" spans="2:15" s="207" customFormat="1" ht="12.95" customHeight="1">
      <c r="B60" s="220"/>
      <c r="C60" s="208"/>
      <c r="D60" s="219">
        <v>2021</v>
      </c>
      <c r="E60" s="221">
        <f t="shared" ref="E60:E61" si="27">SUM(F60:G60)</f>
        <v>5708</v>
      </c>
      <c r="F60" s="221">
        <v>3037</v>
      </c>
      <c r="G60" s="221">
        <v>2671</v>
      </c>
      <c r="H60" s="56"/>
      <c r="I60" s="57">
        <f t="shared" ref="I60:I61" si="28">SUM(J60:K60)</f>
        <v>1109</v>
      </c>
      <c r="J60" s="57">
        <f>SUM(N60,'6.22 (5)'!F62)</f>
        <v>568</v>
      </c>
      <c r="K60" s="57">
        <f>SUM(O60,'6.22 (5)'!G62)</f>
        <v>541</v>
      </c>
      <c r="L60" s="57"/>
      <c r="M60" s="221">
        <f t="shared" ref="M60:M61" si="29">SUM(N60:O60)</f>
        <v>92</v>
      </c>
      <c r="N60" s="57">
        <v>55</v>
      </c>
      <c r="O60" s="57">
        <v>37</v>
      </c>
    </row>
    <row r="61" spans="2:15" s="207" customFormat="1" ht="12.95" customHeight="1">
      <c r="B61" s="220"/>
      <c r="C61" s="208"/>
      <c r="D61" s="219">
        <v>2022</v>
      </c>
      <c r="E61" s="221">
        <f t="shared" si="27"/>
        <v>5613</v>
      </c>
      <c r="F61" s="221">
        <v>2863</v>
      </c>
      <c r="G61" s="221">
        <v>2750</v>
      </c>
      <c r="H61" s="63"/>
      <c r="I61" s="57">
        <f t="shared" si="28"/>
        <v>1478</v>
      </c>
      <c r="J61" s="57">
        <f>SUM(N61,'6.22 (5)'!F63)</f>
        <v>768</v>
      </c>
      <c r="K61" s="57">
        <f>SUM(O61,'6.22 (5)'!G63)</f>
        <v>710</v>
      </c>
      <c r="L61" s="57"/>
      <c r="M61" s="221">
        <f t="shared" si="29"/>
        <v>118</v>
      </c>
      <c r="N61" s="57">
        <v>71</v>
      </c>
      <c r="O61" s="57">
        <v>47</v>
      </c>
    </row>
    <row r="62" spans="2:15" s="207" customFormat="1" ht="6.95" customHeight="1">
      <c r="B62" s="220"/>
      <c r="C62" s="208"/>
      <c r="D62" s="219"/>
      <c r="E62" s="221"/>
      <c r="F62" s="221"/>
      <c r="G62" s="221"/>
      <c r="H62" s="56"/>
      <c r="I62" s="57"/>
      <c r="J62" s="57"/>
      <c r="K62" s="57"/>
      <c r="L62" s="57"/>
      <c r="M62" s="221"/>
      <c r="N62" s="57"/>
      <c r="O62" s="57"/>
    </row>
    <row r="63" spans="2:15" s="207" customFormat="1" ht="12.95" customHeight="1">
      <c r="B63" s="220" t="s">
        <v>26</v>
      </c>
      <c r="C63" s="208"/>
      <c r="D63" s="219">
        <v>2020</v>
      </c>
      <c r="E63" s="221">
        <f>SUM(F63:G63)</f>
        <v>22792</v>
      </c>
      <c r="F63" s="221">
        <v>11445</v>
      </c>
      <c r="G63" s="221">
        <v>11347</v>
      </c>
      <c r="H63" s="56"/>
      <c r="I63" s="57">
        <f>SUM(J63:K63)</f>
        <v>2962</v>
      </c>
      <c r="J63" s="57">
        <f>SUM(N63,'6.22 (5)'!F65)</f>
        <v>1581</v>
      </c>
      <c r="K63" s="57">
        <f>SUM(O63,'6.22 (5)'!G65)</f>
        <v>1381</v>
      </c>
      <c r="L63" s="57"/>
      <c r="M63" s="221">
        <f>SUM(N63:O63)</f>
        <v>2680</v>
      </c>
      <c r="N63" s="57">
        <v>1447</v>
      </c>
      <c r="O63" s="57">
        <v>1233</v>
      </c>
    </row>
    <row r="64" spans="2:15" s="207" customFormat="1" ht="12.95" customHeight="1">
      <c r="B64" s="220"/>
      <c r="C64" s="208"/>
      <c r="D64" s="219">
        <v>2021</v>
      </c>
      <c r="E64" s="221">
        <f t="shared" ref="E64:E65" si="30">SUM(F64:G64)</f>
        <v>21170</v>
      </c>
      <c r="F64" s="221">
        <v>10522</v>
      </c>
      <c r="G64" s="221">
        <v>10648</v>
      </c>
      <c r="H64" s="56"/>
      <c r="I64" s="57">
        <f t="shared" ref="I64:I65" si="31">SUM(J64:K64)</f>
        <v>2235</v>
      </c>
      <c r="J64" s="57">
        <f>SUM(N64,'6.22 (5)'!F66)</f>
        <v>1158</v>
      </c>
      <c r="K64" s="57">
        <f>SUM(O64,'6.22 (5)'!G66)</f>
        <v>1077</v>
      </c>
      <c r="L64" s="57"/>
      <c r="M64" s="221">
        <f t="shared" ref="M64:M65" si="32">SUM(N64:O64)</f>
        <v>1953</v>
      </c>
      <c r="N64" s="57">
        <v>1018</v>
      </c>
      <c r="O64" s="57">
        <v>935</v>
      </c>
    </row>
    <row r="65" spans="2:15" s="207" customFormat="1" ht="12.95" customHeight="1">
      <c r="B65" s="220"/>
      <c r="C65" s="208"/>
      <c r="D65" s="219">
        <v>2022</v>
      </c>
      <c r="E65" s="221">
        <f t="shared" si="30"/>
        <v>21247</v>
      </c>
      <c r="F65" s="221">
        <v>10499</v>
      </c>
      <c r="G65" s="221">
        <v>10748</v>
      </c>
      <c r="H65" s="63"/>
      <c r="I65" s="57">
        <f t="shared" si="31"/>
        <v>2717</v>
      </c>
      <c r="J65" s="57">
        <f>SUM(N65,'6.22 (5)'!F67)</f>
        <v>1439</v>
      </c>
      <c r="K65" s="57">
        <f>SUM(O65,'6.22 (5)'!G67)</f>
        <v>1278</v>
      </c>
      <c r="L65" s="57"/>
      <c r="M65" s="221">
        <f t="shared" si="32"/>
        <v>2428</v>
      </c>
      <c r="N65" s="57">
        <v>1286</v>
      </c>
      <c r="O65" s="57">
        <v>1142</v>
      </c>
    </row>
    <row r="66" spans="2:15" s="207" customFormat="1" ht="6.95" customHeight="1">
      <c r="B66" s="220"/>
      <c r="C66" s="208"/>
      <c r="D66" s="219"/>
      <c r="E66" s="221"/>
      <c r="F66" s="221"/>
      <c r="G66" s="221"/>
      <c r="H66" s="56"/>
      <c r="I66" s="57"/>
      <c r="J66" s="57"/>
      <c r="K66" s="57"/>
      <c r="L66" s="57"/>
      <c r="M66" s="221"/>
      <c r="N66" s="57"/>
      <c r="O66" s="57"/>
    </row>
    <row r="67" spans="2:15" s="207" customFormat="1" ht="12.95" customHeight="1">
      <c r="B67" s="220" t="s">
        <v>27</v>
      </c>
      <c r="C67" s="208"/>
      <c r="D67" s="219">
        <v>2020</v>
      </c>
      <c r="E67" s="221">
        <f>SUM(F67:G67)</f>
        <v>25267</v>
      </c>
      <c r="F67" s="221">
        <v>12912</v>
      </c>
      <c r="G67" s="221">
        <v>12355</v>
      </c>
      <c r="H67" s="56"/>
      <c r="I67" s="57">
        <f>SUM(J67:K67)</f>
        <v>2991</v>
      </c>
      <c r="J67" s="57">
        <f>SUM(N67,'6.22 (5)'!F69)</f>
        <v>1599</v>
      </c>
      <c r="K67" s="57">
        <f>SUM(O67,'6.22 (5)'!G69)</f>
        <v>1392</v>
      </c>
      <c r="L67" s="57"/>
      <c r="M67" s="221">
        <f>SUM(N67:O67)</f>
        <v>2444</v>
      </c>
      <c r="N67" s="57">
        <v>1273</v>
      </c>
      <c r="O67" s="57">
        <v>1171</v>
      </c>
    </row>
    <row r="68" spans="2:15" s="207" customFormat="1" ht="12.95" customHeight="1">
      <c r="B68" s="220"/>
      <c r="C68" s="208"/>
      <c r="D68" s="219">
        <v>2021</v>
      </c>
      <c r="E68" s="221">
        <f t="shared" ref="E68:E69" si="33">SUM(F68:G68)</f>
        <v>24394</v>
      </c>
      <c r="F68" s="221">
        <v>12425</v>
      </c>
      <c r="G68" s="221">
        <v>11969</v>
      </c>
      <c r="H68" s="56"/>
      <c r="I68" s="57">
        <f t="shared" ref="I68:I69" si="34">SUM(J68:K68)</f>
        <v>2063</v>
      </c>
      <c r="J68" s="57">
        <f>SUM(N68,'6.22 (5)'!F70)</f>
        <v>1082</v>
      </c>
      <c r="K68" s="57">
        <f>SUM(O68,'6.22 (5)'!G70)</f>
        <v>981</v>
      </c>
      <c r="L68" s="57"/>
      <c r="M68" s="221">
        <f t="shared" ref="M68:M69" si="35">SUM(N68:O68)</f>
        <v>1900</v>
      </c>
      <c r="N68" s="57">
        <v>993</v>
      </c>
      <c r="O68" s="57">
        <v>907</v>
      </c>
    </row>
    <row r="69" spans="2:15" s="207" customFormat="1" ht="12.95" customHeight="1">
      <c r="B69" s="220"/>
      <c r="C69" s="208"/>
      <c r="D69" s="219">
        <v>2022</v>
      </c>
      <c r="E69" s="221">
        <f t="shared" si="33"/>
        <v>23900</v>
      </c>
      <c r="F69" s="221">
        <v>12127</v>
      </c>
      <c r="G69" s="221">
        <v>11773</v>
      </c>
      <c r="H69" s="63"/>
      <c r="I69" s="57">
        <f t="shared" si="34"/>
        <v>2957</v>
      </c>
      <c r="J69" s="57">
        <f>SUM(N69,'6.22 (5)'!F71)</f>
        <v>1574</v>
      </c>
      <c r="K69" s="57">
        <f>SUM(O69,'6.22 (5)'!G71)</f>
        <v>1383</v>
      </c>
      <c r="L69" s="57"/>
      <c r="M69" s="221">
        <f t="shared" si="35"/>
        <v>2367</v>
      </c>
      <c r="N69" s="57">
        <v>1229</v>
      </c>
      <c r="O69" s="57">
        <v>1138</v>
      </c>
    </row>
    <row r="70" spans="2:15" s="207" customFormat="1" ht="6.95" customHeight="1">
      <c r="B70" s="220"/>
      <c r="C70" s="208"/>
      <c r="D70" s="219"/>
      <c r="E70" s="221"/>
      <c r="F70" s="221"/>
      <c r="G70" s="221"/>
      <c r="H70" s="56"/>
      <c r="I70" s="57"/>
      <c r="J70" s="57"/>
      <c r="K70" s="57"/>
      <c r="L70" s="57"/>
      <c r="M70" s="221"/>
      <c r="N70" s="57"/>
      <c r="O70" s="57"/>
    </row>
    <row r="71" spans="2:15" s="207" customFormat="1" ht="12.95" customHeight="1">
      <c r="B71" s="220" t="s">
        <v>28</v>
      </c>
      <c r="C71" s="226"/>
      <c r="D71" s="219">
        <v>2020</v>
      </c>
      <c r="E71" s="221">
        <f>SUM(F71:G71)</f>
        <v>17112</v>
      </c>
      <c r="F71" s="221">
        <v>8666</v>
      </c>
      <c r="G71" s="221">
        <v>8446</v>
      </c>
      <c r="H71" s="56"/>
      <c r="I71" s="57">
        <f>SUM(J71:K71)</f>
        <v>703</v>
      </c>
      <c r="J71" s="57">
        <f>SUM(N71,'6.22 (5)'!F73)</f>
        <v>381</v>
      </c>
      <c r="K71" s="57">
        <f>SUM(O71,'6.22 (5)'!G73)</f>
        <v>322</v>
      </c>
      <c r="L71" s="57"/>
      <c r="M71" s="221">
        <f>SUM(N71:O71)</f>
        <v>436</v>
      </c>
      <c r="N71" s="57">
        <v>235</v>
      </c>
      <c r="O71" s="57">
        <v>201</v>
      </c>
    </row>
    <row r="72" spans="2:15" s="207" customFormat="1" ht="12.95" customHeight="1">
      <c r="B72" s="220"/>
      <c r="C72" s="226"/>
      <c r="D72" s="219">
        <v>2021</v>
      </c>
      <c r="E72" s="221">
        <f t="shared" ref="E72:E73" si="36">SUM(F72:G72)</f>
        <v>16679</v>
      </c>
      <c r="F72" s="221">
        <v>8507</v>
      </c>
      <c r="G72" s="221">
        <v>8172</v>
      </c>
      <c r="H72" s="56"/>
      <c r="I72" s="57">
        <f t="shared" ref="I72:I73" si="37">SUM(J72:K72)</f>
        <v>605</v>
      </c>
      <c r="J72" s="57">
        <f>SUM(N72,'6.22 (5)'!F74)</f>
        <v>326</v>
      </c>
      <c r="K72" s="57">
        <f>SUM(O72,'6.22 (5)'!G74)</f>
        <v>279</v>
      </c>
      <c r="L72" s="57"/>
      <c r="M72" s="221">
        <f t="shared" ref="M72:M73" si="38">SUM(N72:O72)</f>
        <v>356</v>
      </c>
      <c r="N72" s="57">
        <v>185</v>
      </c>
      <c r="O72" s="57">
        <v>171</v>
      </c>
    </row>
    <row r="73" spans="2:15" s="207" customFormat="1" ht="12.95" customHeight="1">
      <c r="B73" s="220"/>
      <c r="C73" s="226"/>
      <c r="D73" s="219">
        <v>2022</v>
      </c>
      <c r="E73" s="221">
        <f t="shared" si="36"/>
        <v>15419</v>
      </c>
      <c r="F73" s="221">
        <v>7738</v>
      </c>
      <c r="G73" s="221">
        <v>7681</v>
      </c>
      <c r="H73" s="63"/>
      <c r="I73" s="57">
        <f t="shared" si="37"/>
        <v>542</v>
      </c>
      <c r="J73" s="57">
        <f>SUM(N73,'6.22 (5)'!F75)</f>
        <v>299</v>
      </c>
      <c r="K73" s="57">
        <f>SUM(O73,'6.22 (5)'!G75)</f>
        <v>243</v>
      </c>
      <c r="L73" s="57"/>
      <c r="M73" s="221">
        <f t="shared" si="38"/>
        <v>302</v>
      </c>
      <c r="N73" s="57">
        <v>154</v>
      </c>
      <c r="O73" s="57">
        <v>148</v>
      </c>
    </row>
    <row r="74" spans="2:15" s="207" customFormat="1" ht="6.95" customHeight="1">
      <c r="B74" s="220"/>
      <c r="C74" s="226"/>
      <c r="D74" s="219"/>
      <c r="E74" s="221"/>
      <c r="F74" s="221"/>
      <c r="G74" s="221"/>
      <c r="H74" s="56"/>
      <c r="I74" s="57"/>
      <c r="J74" s="57"/>
      <c r="K74" s="57"/>
      <c r="L74" s="57"/>
      <c r="M74" s="221"/>
      <c r="N74" s="57"/>
      <c r="O74" s="57"/>
    </row>
    <row r="75" spans="2:15" s="207" customFormat="1" ht="12.95" customHeight="1">
      <c r="B75" s="220" t="s">
        <v>29</v>
      </c>
      <c r="C75" s="226"/>
      <c r="D75" s="219">
        <v>2020</v>
      </c>
      <c r="E75" s="221">
        <f>SUM(F75:G75)</f>
        <v>1365</v>
      </c>
      <c r="F75" s="221">
        <v>678</v>
      </c>
      <c r="G75" s="221">
        <v>687</v>
      </c>
      <c r="H75" s="56"/>
      <c r="I75" s="57">
        <f>SUM(J75:K75)</f>
        <v>132</v>
      </c>
      <c r="J75" s="57">
        <f>SUM(N75,'6.22 (5)'!F77)</f>
        <v>70</v>
      </c>
      <c r="K75" s="57">
        <f>SUM(O75,'6.22 (5)'!G77)</f>
        <v>62</v>
      </c>
      <c r="L75" s="57"/>
      <c r="M75" s="221">
        <f>SUM(N75:O75)</f>
        <v>132</v>
      </c>
      <c r="N75" s="57">
        <v>70</v>
      </c>
      <c r="O75" s="57">
        <v>62</v>
      </c>
    </row>
    <row r="76" spans="2:15" s="207" customFormat="1" ht="12.95" customHeight="1">
      <c r="B76" s="220"/>
      <c r="C76" s="226"/>
      <c r="D76" s="219">
        <v>2021</v>
      </c>
      <c r="E76" s="221">
        <f t="shared" ref="E76:E77" si="39">SUM(F76:G76)</f>
        <v>1370</v>
      </c>
      <c r="F76" s="221">
        <v>682</v>
      </c>
      <c r="G76" s="221">
        <v>688</v>
      </c>
      <c r="H76" s="56"/>
      <c r="I76" s="57">
        <f t="shared" ref="I76:I77" si="40">SUM(J76:K76)</f>
        <v>141</v>
      </c>
      <c r="J76" s="57">
        <f>SUM(N76,'6.22 (5)'!F78)</f>
        <v>77</v>
      </c>
      <c r="K76" s="57">
        <f>SUM(O76,'6.22 (5)'!G78)</f>
        <v>64</v>
      </c>
      <c r="L76" s="57"/>
      <c r="M76" s="221">
        <f t="shared" ref="M76:M77" si="41">SUM(N76:O76)</f>
        <v>141</v>
      </c>
      <c r="N76" s="57">
        <v>77</v>
      </c>
      <c r="O76" s="57">
        <v>64</v>
      </c>
    </row>
    <row r="77" spans="2:15" s="207" customFormat="1" ht="12.95" customHeight="1">
      <c r="B77" s="220"/>
      <c r="C77" s="226"/>
      <c r="D77" s="219">
        <v>2022</v>
      </c>
      <c r="E77" s="221">
        <f t="shared" si="39"/>
        <v>1422</v>
      </c>
      <c r="F77" s="221">
        <v>705</v>
      </c>
      <c r="G77" s="221">
        <v>717</v>
      </c>
      <c r="H77" s="63"/>
      <c r="I77" s="57">
        <f t="shared" si="40"/>
        <v>184</v>
      </c>
      <c r="J77" s="57">
        <f>SUM(N77,'6.22 (5)'!F79)</f>
        <v>101</v>
      </c>
      <c r="K77" s="57">
        <f>SUM(O77,'6.22 (5)'!G79)</f>
        <v>83</v>
      </c>
      <c r="L77" s="57"/>
      <c r="M77" s="221">
        <f t="shared" si="41"/>
        <v>184</v>
      </c>
      <c r="N77" s="57">
        <v>101</v>
      </c>
      <c r="O77" s="57">
        <v>83</v>
      </c>
    </row>
    <row r="78" spans="2:15" s="207" customFormat="1" ht="6.95" customHeight="1">
      <c r="B78" s="220"/>
      <c r="C78" s="226"/>
      <c r="D78" s="219"/>
      <c r="E78" s="221"/>
      <c r="F78" s="221"/>
      <c r="G78" s="221"/>
      <c r="H78" s="56"/>
      <c r="I78" s="225"/>
      <c r="J78" s="225"/>
      <c r="K78" s="225"/>
      <c r="L78" s="225"/>
      <c r="M78" s="221"/>
      <c r="N78" s="57"/>
      <c r="O78" s="57"/>
    </row>
    <row r="79" spans="2:15" s="207" customFormat="1" ht="12.95" customHeight="1">
      <c r="B79" s="220" t="s">
        <v>30</v>
      </c>
      <c r="C79" s="226"/>
      <c r="D79" s="219">
        <v>2020</v>
      </c>
      <c r="E79" s="221">
        <f>SUM(F79:G79)</f>
        <v>3686</v>
      </c>
      <c r="F79" s="221">
        <v>1898</v>
      </c>
      <c r="G79" s="221">
        <v>1788</v>
      </c>
      <c r="H79" s="218"/>
      <c r="I79" s="225" t="s">
        <v>31</v>
      </c>
      <c r="J79" s="225" t="s">
        <v>31</v>
      </c>
      <c r="K79" s="225" t="s">
        <v>31</v>
      </c>
      <c r="L79" s="225"/>
      <c r="M79" s="225" t="s">
        <v>31</v>
      </c>
      <c r="N79" s="225" t="s">
        <v>31</v>
      </c>
      <c r="O79" s="225" t="s">
        <v>31</v>
      </c>
    </row>
    <row r="80" spans="2:15" s="207" customFormat="1" ht="12.95" customHeight="1">
      <c r="B80" s="220"/>
      <c r="C80" s="226"/>
      <c r="D80" s="219">
        <v>2021</v>
      </c>
      <c r="E80" s="221">
        <f t="shared" ref="E80:E81" si="42">SUM(F80:G80)</f>
        <v>3073</v>
      </c>
      <c r="F80" s="221">
        <v>1572</v>
      </c>
      <c r="G80" s="221">
        <v>1501</v>
      </c>
      <c r="H80" s="218"/>
      <c r="I80" s="225" t="s">
        <v>31</v>
      </c>
      <c r="J80" s="225" t="s">
        <v>31</v>
      </c>
      <c r="K80" s="225" t="s">
        <v>31</v>
      </c>
      <c r="L80" s="225"/>
      <c r="M80" s="225" t="s">
        <v>31</v>
      </c>
      <c r="N80" s="225" t="s">
        <v>31</v>
      </c>
      <c r="O80" s="225" t="s">
        <v>31</v>
      </c>
    </row>
    <row r="81" spans="1:16" s="207" customFormat="1" ht="12.95" customHeight="1">
      <c r="B81" s="220"/>
      <c r="C81" s="226"/>
      <c r="D81" s="219">
        <v>2022</v>
      </c>
      <c r="E81" s="221">
        <f t="shared" si="42"/>
        <v>3364</v>
      </c>
      <c r="F81" s="221">
        <v>1702</v>
      </c>
      <c r="G81" s="221">
        <v>1662</v>
      </c>
      <c r="I81" s="225" t="s">
        <v>31</v>
      </c>
      <c r="J81" s="225" t="s">
        <v>31</v>
      </c>
      <c r="K81" s="225" t="s">
        <v>31</v>
      </c>
      <c r="M81" s="225" t="s">
        <v>31</v>
      </c>
      <c r="N81" s="225" t="s">
        <v>31</v>
      </c>
      <c r="O81" s="225" t="s">
        <v>31</v>
      </c>
    </row>
    <row r="82" spans="1:16" s="207" customFormat="1" ht="6.95" customHeight="1" thickBot="1">
      <c r="A82" s="231"/>
      <c r="B82" s="232"/>
      <c r="C82" s="233"/>
      <c r="D82" s="234"/>
      <c r="E82" s="234"/>
      <c r="F82" s="234"/>
      <c r="G82" s="234"/>
      <c r="H82" s="235"/>
      <c r="I82" s="236"/>
      <c r="J82" s="236"/>
      <c r="K82" s="236"/>
      <c r="L82" s="236"/>
      <c r="M82" s="236"/>
      <c r="N82" s="236"/>
      <c r="O82" s="236"/>
    </row>
    <row r="83" spans="1:16" s="238" customFormat="1" ht="18" customHeight="1">
      <c r="B83" s="239"/>
      <c r="D83" s="240"/>
      <c r="E83" s="241"/>
      <c r="F83" s="241"/>
      <c r="G83" s="241"/>
      <c r="H83" s="242"/>
      <c r="I83" s="243"/>
      <c r="J83" s="243"/>
      <c r="K83" s="243"/>
      <c r="L83" s="243"/>
      <c r="M83" s="243"/>
      <c r="N83" s="243"/>
      <c r="O83" s="243"/>
      <c r="P83" s="245" t="s">
        <v>32</v>
      </c>
    </row>
    <row r="84" spans="1:16" s="238" customFormat="1" ht="15.75" customHeight="1">
      <c r="B84" s="239"/>
      <c r="D84" s="240"/>
      <c r="E84" s="241"/>
      <c r="F84" s="241"/>
      <c r="G84" s="241"/>
      <c r="H84" s="242"/>
      <c r="I84" s="243"/>
      <c r="J84" s="243"/>
      <c r="K84" s="243"/>
      <c r="L84" s="243"/>
      <c r="M84" s="243"/>
      <c r="N84" s="243"/>
      <c r="O84" s="243"/>
      <c r="P84" s="247" t="s">
        <v>33</v>
      </c>
    </row>
    <row r="85" spans="1:16" s="238" customFormat="1" ht="15.75" customHeight="1">
      <c r="B85" s="239"/>
      <c r="D85" s="240"/>
      <c r="E85" s="242"/>
      <c r="F85" s="242"/>
      <c r="G85" s="242"/>
      <c r="H85" s="242"/>
      <c r="I85" s="243"/>
      <c r="J85" s="243"/>
      <c r="K85" s="243"/>
      <c r="L85" s="243"/>
      <c r="M85" s="243"/>
      <c r="N85" s="243"/>
      <c r="O85" s="243"/>
    </row>
    <row r="86" spans="1:16" s="248" customFormat="1" ht="15.75" customHeight="1">
      <c r="B86" s="249"/>
      <c r="D86" s="250"/>
      <c r="E86" s="242"/>
      <c r="F86" s="242"/>
      <c r="G86" s="242"/>
      <c r="H86" s="242"/>
      <c r="I86" s="251"/>
      <c r="J86" s="251"/>
      <c r="K86" s="251"/>
      <c r="L86" s="251"/>
      <c r="M86" s="251"/>
      <c r="N86" s="251"/>
      <c r="O86" s="251"/>
    </row>
    <row r="87" spans="1:16" s="238" customFormat="1" ht="15.75" customHeight="1">
      <c r="B87" s="252"/>
      <c r="C87" s="253"/>
      <c r="D87" s="254"/>
      <c r="E87" s="242"/>
      <c r="F87" s="242"/>
      <c r="G87" s="242"/>
      <c r="H87" s="242"/>
      <c r="I87" s="243"/>
      <c r="J87" s="243"/>
      <c r="K87" s="243"/>
      <c r="L87" s="243"/>
      <c r="M87" s="243"/>
      <c r="N87" s="243"/>
      <c r="O87" s="243"/>
    </row>
  </sheetData>
  <mergeCells count="8">
    <mergeCell ref="I10:K10"/>
    <mergeCell ref="M10:O10"/>
    <mergeCell ref="E7:G7"/>
    <mergeCell ref="I7:O7"/>
    <mergeCell ref="E8:G8"/>
    <mergeCell ref="I8:O8"/>
    <mergeCell ref="I9:K9"/>
    <mergeCell ref="M9:O9"/>
  </mergeCells>
  <printOptions horizontalCentered="1"/>
  <pageMargins left="0.55118110236220474" right="0.55118110236220474" top="0.39370078740157483" bottom="0.39370078740157483" header="0.39370078740157483" footer="0.39370078740157483"/>
  <pageSetup paperSize="9" scale="70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8">
    <tabColor rgb="FF92D050"/>
  </sheetPr>
  <dimension ref="A1:Q89"/>
  <sheetViews>
    <sheetView tabSelected="1" view="pageBreakPreview" topLeftCell="A46" zoomScale="90" zoomScaleNormal="90" zoomScaleSheetLayoutView="90" workbookViewId="0">
      <selection activeCell="O48" sqref="O48"/>
    </sheetView>
  </sheetViews>
  <sheetFormatPr defaultColWidth="10.42578125" defaultRowHeight="16.5"/>
  <cols>
    <col min="1" max="1" width="1.85546875" style="169" customWidth="1"/>
    <col min="2" max="2" width="12.5703125" style="169" customWidth="1"/>
    <col min="3" max="3" width="5.28515625" style="169" customWidth="1"/>
    <col min="4" max="4" width="9.28515625" style="170" customWidth="1"/>
    <col min="5" max="5" width="9" style="171" customWidth="1"/>
    <col min="6" max="6" width="7.85546875" style="171" customWidth="1"/>
    <col min="7" max="7" width="12.5703125" style="171" customWidth="1"/>
    <col min="8" max="8" width="1.140625" style="171" customWidth="1"/>
    <col min="9" max="9" width="9" style="171" customWidth="1"/>
    <col min="10" max="10" width="7.85546875" style="171" customWidth="1"/>
    <col min="11" max="11" width="12.5703125" style="171" customWidth="1"/>
    <col min="12" max="12" width="1.140625" style="171" customWidth="1"/>
    <col min="13" max="13" width="9" style="171" customWidth="1"/>
    <col min="14" max="14" width="7.85546875" style="171" customWidth="1"/>
    <col min="15" max="15" width="12.5703125" style="171" customWidth="1"/>
    <col min="16" max="16" width="1.85546875" style="169" customWidth="1"/>
    <col min="17" max="17" width="1" style="169" customWidth="1"/>
    <col min="18" max="16384" width="10.42578125" style="169"/>
  </cols>
  <sheetData>
    <row r="1" spans="1:17" ht="8.1" customHeight="1"/>
    <row r="2" spans="1:17" ht="8.1" customHeight="1"/>
    <row r="3" spans="1:17" s="172" customFormat="1">
      <c r="B3" s="173" t="s">
        <v>483</v>
      </c>
      <c r="C3" s="174" t="s">
        <v>908</v>
      </c>
      <c r="D3" s="175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Q3" s="177"/>
    </row>
    <row r="4" spans="1:17" s="172" customFormat="1">
      <c r="B4" s="179"/>
      <c r="C4" s="174" t="s">
        <v>1124</v>
      </c>
      <c r="D4" s="175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Q4" s="177"/>
    </row>
    <row r="5" spans="1:17" s="178" customFormat="1" ht="16.5" customHeight="1">
      <c r="B5" s="179" t="s">
        <v>484</v>
      </c>
      <c r="C5" s="180" t="s">
        <v>977</v>
      </c>
      <c r="D5" s="181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Q5" s="180"/>
    </row>
    <row r="6" spans="1:17" s="178" customFormat="1" ht="16.5" customHeight="1">
      <c r="B6" s="273"/>
      <c r="C6" s="180" t="s">
        <v>1125</v>
      </c>
      <c r="D6" s="181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Q6" s="180"/>
    </row>
    <row r="7" spans="1:17" s="182" customFormat="1" ht="9.9499999999999993" customHeight="1" thickBot="1">
      <c r="B7" s="183"/>
      <c r="C7" s="183"/>
      <c r="D7" s="184"/>
      <c r="E7" s="185"/>
      <c r="F7" s="185"/>
      <c r="G7" s="185"/>
      <c r="H7" s="185"/>
      <c r="I7" s="185"/>
      <c r="J7" s="185"/>
      <c r="K7" s="185"/>
      <c r="L7" s="185"/>
      <c r="M7" s="185"/>
      <c r="N7" s="185"/>
      <c r="O7" s="185"/>
    </row>
    <row r="8" spans="1:17" s="191" customFormat="1" ht="5.25" customHeight="1" thickTop="1">
      <c r="A8" s="186"/>
      <c r="B8" s="187"/>
      <c r="C8" s="188"/>
      <c r="D8" s="189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86"/>
    </row>
    <row r="9" spans="1:17" s="191" customFormat="1" ht="16.5" customHeight="1">
      <c r="A9" s="192"/>
      <c r="B9" s="192" t="s">
        <v>2</v>
      </c>
      <c r="C9" s="193"/>
      <c r="D9" s="194" t="s">
        <v>3</v>
      </c>
      <c r="E9" s="1851" t="s">
        <v>5</v>
      </c>
      <c r="F9" s="1851"/>
      <c r="G9" s="1851"/>
      <c r="H9" s="195"/>
      <c r="I9" s="1851" t="s">
        <v>6</v>
      </c>
      <c r="J9" s="1851"/>
      <c r="K9" s="1851"/>
      <c r="L9" s="1851"/>
      <c r="M9" s="1851"/>
      <c r="N9" s="1851"/>
      <c r="O9" s="1851"/>
      <c r="P9" s="192"/>
    </row>
    <row r="10" spans="1:17" s="191" customFormat="1" ht="17.100000000000001" customHeight="1">
      <c r="A10" s="197"/>
      <c r="B10" s="197" t="s">
        <v>7</v>
      </c>
      <c r="C10" s="198"/>
      <c r="D10" s="199" t="s">
        <v>8</v>
      </c>
      <c r="E10" s="1852" t="s">
        <v>10</v>
      </c>
      <c r="F10" s="1852"/>
      <c r="G10" s="1852"/>
      <c r="H10" s="200"/>
      <c r="I10" s="1852" t="s">
        <v>11</v>
      </c>
      <c r="J10" s="1852"/>
      <c r="K10" s="1852"/>
      <c r="L10" s="1852"/>
      <c r="M10" s="1852"/>
      <c r="N10" s="1852"/>
      <c r="O10" s="1852"/>
      <c r="P10" s="197"/>
    </row>
    <row r="11" spans="1:17" s="191" customFormat="1" ht="17.100000000000001" customHeight="1">
      <c r="A11" s="197"/>
      <c r="B11" s="197"/>
      <c r="C11" s="198"/>
      <c r="D11" s="199"/>
      <c r="E11" s="1856" t="s">
        <v>398</v>
      </c>
      <c r="F11" s="1856"/>
      <c r="G11" s="1856"/>
      <c r="H11" s="200"/>
      <c r="I11" s="1856" t="s">
        <v>4</v>
      </c>
      <c r="J11" s="1856"/>
      <c r="K11" s="1856"/>
      <c r="L11" s="263"/>
      <c r="M11" s="1856" t="s">
        <v>12</v>
      </c>
      <c r="N11" s="1856"/>
      <c r="O11" s="1856"/>
      <c r="P11" s="197"/>
    </row>
    <row r="12" spans="1:17" s="191" customFormat="1" ht="17.100000000000001" customHeight="1">
      <c r="A12" s="197"/>
      <c r="B12" s="197"/>
      <c r="C12" s="198"/>
      <c r="D12" s="199"/>
      <c r="E12" s="1852" t="s">
        <v>400</v>
      </c>
      <c r="F12" s="1852"/>
      <c r="G12" s="1852"/>
      <c r="H12" s="200"/>
      <c r="I12" s="1852" t="s">
        <v>9</v>
      </c>
      <c r="J12" s="1852"/>
      <c r="K12" s="1852"/>
      <c r="L12" s="199"/>
      <c r="M12" s="1852" t="s">
        <v>13</v>
      </c>
      <c r="N12" s="1852"/>
      <c r="O12" s="1852"/>
      <c r="P12" s="197"/>
    </row>
    <row r="13" spans="1:17" s="191" customFormat="1">
      <c r="A13" s="197"/>
      <c r="B13" s="197"/>
      <c r="C13" s="198"/>
      <c r="D13" s="199"/>
      <c r="E13" s="201" t="s">
        <v>65</v>
      </c>
      <c r="F13" s="201" t="s">
        <v>37</v>
      </c>
      <c r="G13" s="201" t="s">
        <v>38</v>
      </c>
      <c r="H13" s="200"/>
      <c r="I13" s="201" t="s">
        <v>65</v>
      </c>
      <c r="J13" s="201" t="s">
        <v>37</v>
      </c>
      <c r="K13" s="201" t="s">
        <v>38</v>
      </c>
      <c r="L13" s="201"/>
      <c r="M13" s="201" t="s">
        <v>65</v>
      </c>
      <c r="N13" s="201" t="s">
        <v>37</v>
      </c>
      <c r="O13" s="201" t="s">
        <v>38</v>
      </c>
      <c r="P13" s="197"/>
    </row>
    <row r="14" spans="1:17" s="191" customFormat="1">
      <c r="A14" s="197"/>
      <c r="B14" s="197"/>
      <c r="C14" s="198"/>
      <c r="D14" s="199"/>
      <c r="E14" s="200" t="s">
        <v>9</v>
      </c>
      <c r="F14" s="200" t="s">
        <v>39</v>
      </c>
      <c r="G14" s="200" t="s">
        <v>40</v>
      </c>
      <c r="H14" s="200"/>
      <c r="I14" s="200" t="s">
        <v>9</v>
      </c>
      <c r="J14" s="200" t="s">
        <v>39</v>
      </c>
      <c r="K14" s="200" t="s">
        <v>40</v>
      </c>
      <c r="L14" s="200"/>
      <c r="M14" s="200" t="s">
        <v>9</v>
      </c>
      <c r="N14" s="200" t="s">
        <v>39</v>
      </c>
      <c r="O14" s="200" t="s">
        <v>40</v>
      </c>
      <c r="P14" s="197"/>
    </row>
    <row r="15" spans="1:17" s="191" customFormat="1" ht="7.5" customHeight="1">
      <c r="A15" s="203"/>
      <c r="B15" s="203"/>
      <c r="C15" s="204"/>
      <c r="D15" s="205"/>
      <c r="E15" s="206"/>
      <c r="F15" s="206"/>
      <c r="G15" s="206"/>
      <c r="H15" s="206"/>
      <c r="I15" s="206"/>
      <c r="J15" s="206"/>
      <c r="K15" s="206"/>
      <c r="L15" s="206"/>
      <c r="M15" s="206"/>
      <c r="N15" s="206"/>
      <c r="O15" s="206"/>
      <c r="P15" s="203"/>
    </row>
    <row r="16" spans="1:17" ht="6.95" customHeight="1">
      <c r="A16" s="207"/>
      <c r="B16" s="208"/>
      <c r="C16" s="208"/>
      <c r="D16" s="209"/>
      <c r="E16" s="211"/>
      <c r="F16" s="211"/>
      <c r="G16" s="211"/>
      <c r="H16" s="211"/>
      <c r="I16" s="211"/>
      <c r="J16" s="211"/>
      <c r="K16" s="211"/>
      <c r="L16" s="211"/>
      <c r="M16" s="211"/>
      <c r="N16" s="211"/>
      <c r="O16" s="211"/>
      <c r="P16" s="207"/>
    </row>
    <row r="17" spans="2:17" s="207" customFormat="1" ht="12.95" customHeight="1">
      <c r="B17" s="212" t="s">
        <v>14</v>
      </c>
      <c r="C17" s="213"/>
      <c r="D17" s="214">
        <v>2020</v>
      </c>
      <c r="E17" s="215">
        <f t="shared" ref="E17:G19" si="0">SUM(E21,E25,E29,E33,E37,E41,E45,E49,E53,E57,E61,E65,E69,E73,E77,E81)</f>
        <v>27422</v>
      </c>
      <c r="F17" s="215">
        <f t="shared" si="0"/>
        <v>14973</v>
      </c>
      <c r="G17" s="215">
        <f t="shared" si="0"/>
        <v>12449</v>
      </c>
      <c r="H17" s="59"/>
      <c r="I17" s="215">
        <f t="shared" ref="I17:K19" si="1">SUM(I21,I25,I29,I33,I37,I41,I45,I49,I53,I57,I61,I65,I69,I73,I77,I81)</f>
        <v>104863</v>
      </c>
      <c r="J17" s="215">
        <f t="shared" si="1"/>
        <v>54132</v>
      </c>
      <c r="K17" s="215">
        <f t="shared" si="1"/>
        <v>50731</v>
      </c>
      <c r="L17" s="215"/>
      <c r="M17" s="215">
        <f t="shared" ref="M17:O19" si="2">SUM(M21,M25,M29,M33,M37,M41,M45,M49,M53,M57,M61,M65,M69,M73,M77,M81)</f>
        <v>14821</v>
      </c>
      <c r="N17" s="215">
        <f t="shared" si="2"/>
        <v>7993</v>
      </c>
      <c r="O17" s="215">
        <f t="shared" si="2"/>
        <v>6828</v>
      </c>
    </row>
    <row r="18" spans="2:17" s="207" customFormat="1" ht="12.95" customHeight="1">
      <c r="B18" s="212"/>
      <c r="C18" s="213"/>
      <c r="D18" s="214">
        <v>2021</v>
      </c>
      <c r="E18" s="215">
        <f t="shared" si="0"/>
        <v>24164</v>
      </c>
      <c r="F18" s="215">
        <f t="shared" si="0"/>
        <v>13254</v>
      </c>
      <c r="G18" s="215">
        <f t="shared" si="0"/>
        <v>10910</v>
      </c>
      <c r="H18" s="217"/>
      <c r="I18" s="215">
        <f t="shared" si="1"/>
        <v>98641</v>
      </c>
      <c r="J18" s="215">
        <f t="shared" si="1"/>
        <v>51147</v>
      </c>
      <c r="K18" s="215">
        <f t="shared" si="1"/>
        <v>47494</v>
      </c>
      <c r="L18" s="215"/>
      <c r="M18" s="215">
        <f t="shared" si="2"/>
        <v>12777</v>
      </c>
      <c r="N18" s="215">
        <f t="shared" si="2"/>
        <v>6885</v>
      </c>
      <c r="O18" s="215">
        <f t="shared" si="2"/>
        <v>5892</v>
      </c>
    </row>
    <row r="19" spans="2:17" s="207" customFormat="1" ht="12.95" customHeight="1">
      <c r="B19" s="212"/>
      <c r="C19" s="213"/>
      <c r="D19" s="214">
        <v>2022</v>
      </c>
      <c r="E19" s="215">
        <f>SUM(E23,E27,E31,E35,E39,E43,E47,E51,E55,E59,E63,E67,E71,E75,E79,E83)</f>
        <v>26920</v>
      </c>
      <c r="F19" s="215">
        <f>SUM(F23,F27,F31,F35,F39,F43,F47,F51,F55,F59,F63,F67,F71,F75,F79,F83)</f>
        <v>14796</v>
      </c>
      <c r="G19" s="215">
        <f t="shared" si="0"/>
        <v>12124</v>
      </c>
      <c r="H19" s="217"/>
      <c r="I19" s="215">
        <f t="shared" si="1"/>
        <v>103042</v>
      </c>
      <c r="J19" s="215">
        <f t="shared" si="1"/>
        <v>53156</v>
      </c>
      <c r="K19" s="215">
        <f t="shared" si="1"/>
        <v>49886</v>
      </c>
      <c r="L19" s="215"/>
      <c r="M19" s="215">
        <f t="shared" si="2"/>
        <v>14425</v>
      </c>
      <c r="N19" s="215">
        <f t="shared" si="2"/>
        <v>7672</v>
      </c>
      <c r="O19" s="215">
        <f t="shared" si="2"/>
        <v>6753</v>
      </c>
      <c r="Q19" s="212"/>
    </row>
    <row r="20" spans="2:17" s="207" customFormat="1" ht="6.95" customHeight="1">
      <c r="B20" s="212"/>
      <c r="C20" s="213"/>
      <c r="D20" s="219"/>
      <c r="E20" s="228"/>
      <c r="F20" s="228"/>
      <c r="G20" s="228"/>
      <c r="H20" s="57"/>
      <c r="I20" s="57"/>
      <c r="J20" s="57"/>
      <c r="K20" s="57"/>
      <c r="L20" s="57"/>
      <c r="M20" s="228"/>
      <c r="N20" s="228"/>
      <c r="O20" s="228"/>
      <c r="Q20" s="212"/>
    </row>
    <row r="21" spans="2:17" s="207" customFormat="1" ht="12.95" customHeight="1">
      <c r="B21" s="220" t="s">
        <v>15</v>
      </c>
      <c r="C21" s="220"/>
      <c r="D21" s="219">
        <v>2020</v>
      </c>
      <c r="E21" s="221">
        <f>SUM(F21:G21)</f>
        <v>4119</v>
      </c>
      <c r="F21" s="57">
        <v>2272</v>
      </c>
      <c r="G21" s="57">
        <v>1847</v>
      </c>
      <c r="H21" s="57"/>
      <c r="I21" s="221">
        <f>SUM(J21:K21)</f>
        <v>25116</v>
      </c>
      <c r="J21" s="57">
        <f>SUM(N21,'6.22 (6)'!F21,'6.22 (6)'!J21)</f>
        <v>13007</v>
      </c>
      <c r="K21" s="57">
        <f>SUM(O21,'6.22 (6)'!G21,'6.22 (6)'!K21)</f>
        <v>12109</v>
      </c>
      <c r="L21" s="57"/>
      <c r="M21" s="221">
        <f>SUM(N21:O21)</f>
        <v>2609</v>
      </c>
      <c r="N21" s="57">
        <v>1341</v>
      </c>
      <c r="O21" s="57">
        <v>1268</v>
      </c>
      <c r="Q21" s="224"/>
    </row>
    <row r="22" spans="2:17" s="207" customFormat="1" ht="12.95" customHeight="1">
      <c r="B22" s="220"/>
      <c r="C22" s="220"/>
      <c r="D22" s="219">
        <v>2021</v>
      </c>
      <c r="E22" s="221">
        <f t="shared" ref="E22:E23" si="3">SUM(F22:G22)</f>
        <v>4060</v>
      </c>
      <c r="F22" s="57">
        <v>2254</v>
      </c>
      <c r="G22" s="57">
        <v>1806</v>
      </c>
      <c r="H22" s="57"/>
      <c r="I22" s="221">
        <f t="shared" ref="I22:I23" si="4">SUM(J22:K22)</f>
        <v>25136</v>
      </c>
      <c r="J22" s="57">
        <f>SUM(N22,'6.22 (6)'!F22,'6.22 (6)'!J22)</f>
        <v>13143</v>
      </c>
      <c r="K22" s="57">
        <f>SUM(O22,'6.22 (6)'!G22,'6.22 (6)'!K22)</f>
        <v>11993</v>
      </c>
      <c r="L22" s="57"/>
      <c r="M22" s="221">
        <f t="shared" ref="M22:M23" si="5">SUM(N22:O22)</f>
        <v>2463</v>
      </c>
      <c r="N22" s="57">
        <v>1262</v>
      </c>
      <c r="O22" s="57">
        <v>1201</v>
      </c>
      <c r="Q22" s="224"/>
    </row>
    <row r="23" spans="2:17" s="207" customFormat="1" ht="12.95" customHeight="1">
      <c r="B23" s="220"/>
      <c r="C23" s="220"/>
      <c r="D23" s="219">
        <v>2022</v>
      </c>
      <c r="E23" s="221">
        <f t="shared" si="3"/>
        <v>4119</v>
      </c>
      <c r="F23" s="57">
        <v>2311</v>
      </c>
      <c r="G23" s="57">
        <v>1808</v>
      </c>
      <c r="H23" s="130"/>
      <c r="I23" s="221">
        <f t="shared" si="4"/>
        <v>25139</v>
      </c>
      <c r="J23" s="57">
        <f>SUM(N23,'6.22 (6)'!F23,'6.22 (6)'!J23)</f>
        <v>13185</v>
      </c>
      <c r="K23" s="57">
        <f>SUM(O23,'6.22 (6)'!G23,'6.22 (6)'!K23)</f>
        <v>11954</v>
      </c>
      <c r="L23" s="57"/>
      <c r="M23" s="221">
        <f t="shared" si="5"/>
        <v>2150</v>
      </c>
      <c r="N23" s="57">
        <v>1109</v>
      </c>
      <c r="O23" s="57">
        <v>1041</v>
      </c>
      <c r="Q23" s="224"/>
    </row>
    <row r="24" spans="2:17" s="207" customFormat="1" ht="6.95" customHeight="1">
      <c r="B24" s="220"/>
      <c r="C24" s="220"/>
      <c r="D24" s="219"/>
      <c r="E24" s="221"/>
      <c r="F24" s="57"/>
      <c r="G24" s="57"/>
      <c r="H24" s="57"/>
      <c r="I24" s="221"/>
      <c r="J24" s="57"/>
      <c r="K24" s="57"/>
      <c r="L24" s="57"/>
      <c r="M24" s="221"/>
      <c r="N24" s="57"/>
      <c r="O24" s="57"/>
      <c r="Q24" s="224"/>
    </row>
    <row r="25" spans="2:17" s="207" customFormat="1" ht="12.95" customHeight="1">
      <c r="B25" s="220" t="s">
        <v>16</v>
      </c>
      <c r="C25" s="220"/>
      <c r="D25" s="219">
        <v>2020</v>
      </c>
      <c r="E25" s="221">
        <f>SUM(F25:G25)</f>
        <v>4865</v>
      </c>
      <c r="F25" s="57">
        <v>2667</v>
      </c>
      <c r="G25" s="57">
        <v>2198</v>
      </c>
      <c r="H25" s="57"/>
      <c r="I25" s="221">
        <f>SUM(J25:K25)</f>
        <v>2463</v>
      </c>
      <c r="J25" s="57">
        <f>SUM(N25,'6.22 (6)'!F25,'6.22 (6)'!J25)</f>
        <v>1397</v>
      </c>
      <c r="K25" s="57">
        <f>SUM(O25,'6.22 (6)'!G25,'6.22 (6)'!K25)</f>
        <v>1066</v>
      </c>
      <c r="L25" s="57"/>
      <c r="M25" s="221">
        <f>SUM(N25:O25)</f>
        <v>209</v>
      </c>
      <c r="N25" s="57">
        <v>146</v>
      </c>
      <c r="O25" s="57">
        <v>63</v>
      </c>
      <c r="Q25" s="224"/>
    </row>
    <row r="26" spans="2:17" s="207" customFormat="1" ht="12.95" customHeight="1">
      <c r="B26" s="220"/>
      <c r="C26" s="220"/>
      <c r="D26" s="219">
        <v>2021</v>
      </c>
      <c r="E26" s="221">
        <f t="shared" ref="E26:E27" si="6">SUM(F26:G26)</f>
        <v>4717</v>
      </c>
      <c r="F26" s="57">
        <v>2594</v>
      </c>
      <c r="G26" s="57">
        <v>2123</v>
      </c>
      <c r="H26" s="57"/>
      <c r="I26" s="221">
        <f t="shared" ref="I26:I27" si="7">SUM(J26:K26)</f>
        <v>2503</v>
      </c>
      <c r="J26" s="57">
        <f>SUM(N26,'6.22 (6)'!F26,'6.22 (6)'!J26)</f>
        <v>1419</v>
      </c>
      <c r="K26" s="57">
        <f>SUM(O26,'6.22 (6)'!G26,'6.22 (6)'!K26)</f>
        <v>1084</v>
      </c>
      <c r="L26" s="57"/>
      <c r="M26" s="221">
        <f t="shared" ref="M26:M27" si="8">SUM(N26:O26)</f>
        <v>163</v>
      </c>
      <c r="N26" s="57">
        <v>131</v>
      </c>
      <c r="O26" s="57">
        <v>32</v>
      </c>
      <c r="Q26" s="224"/>
    </row>
    <row r="27" spans="2:17" s="207" customFormat="1" ht="12.95" customHeight="1">
      <c r="B27" s="220"/>
      <c r="C27" s="220"/>
      <c r="D27" s="219">
        <v>2022</v>
      </c>
      <c r="E27" s="221">
        <f t="shared" si="6"/>
        <v>4500</v>
      </c>
      <c r="F27" s="57">
        <v>2467</v>
      </c>
      <c r="G27" s="57">
        <v>2033</v>
      </c>
      <c r="H27" s="302"/>
      <c r="I27" s="221">
        <f t="shared" si="7"/>
        <v>2505</v>
      </c>
      <c r="J27" s="57">
        <f>SUM(N27,'6.22 (6)'!F27,'6.22 (6)'!J27)</f>
        <v>1374</v>
      </c>
      <c r="K27" s="57">
        <f>SUM(O27,'6.22 (6)'!G27,'6.22 (6)'!K27)</f>
        <v>1131</v>
      </c>
      <c r="L27" s="57"/>
      <c r="M27" s="221">
        <f t="shared" si="8"/>
        <v>184</v>
      </c>
      <c r="N27" s="57">
        <v>133</v>
      </c>
      <c r="O27" s="57">
        <v>51</v>
      </c>
      <c r="Q27" s="224"/>
    </row>
    <row r="28" spans="2:17" s="207" customFormat="1" ht="6.95" customHeight="1">
      <c r="B28" s="220"/>
      <c r="C28" s="220"/>
      <c r="D28" s="219"/>
      <c r="E28" s="221"/>
      <c r="F28" s="57"/>
      <c r="G28" s="57"/>
      <c r="H28" s="57"/>
      <c r="I28" s="221"/>
      <c r="J28" s="57"/>
      <c r="K28" s="57"/>
      <c r="L28" s="57"/>
      <c r="M28" s="221"/>
      <c r="N28" s="57"/>
      <c r="O28" s="57"/>
      <c r="Q28" s="224"/>
    </row>
    <row r="29" spans="2:17" s="207" customFormat="1" ht="12.95" customHeight="1">
      <c r="B29" s="220" t="s">
        <v>17</v>
      </c>
      <c r="C29" s="220"/>
      <c r="D29" s="219">
        <v>2020</v>
      </c>
      <c r="E29" s="221">
        <f>SUM(F29:G29)</f>
        <v>1952</v>
      </c>
      <c r="F29" s="57">
        <v>1161</v>
      </c>
      <c r="G29" s="57">
        <v>791</v>
      </c>
      <c r="H29" s="57"/>
      <c r="I29" s="221">
        <f>SUM(J29:K29)</f>
        <v>436</v>
      </c>
      <c r="J29" s="57">
        <f>SUM(N29,'6.22 (6)'!F29,'6.22 (6)'!J29)</f>
        <v>267</v>
      </c>
      <c r="K29" s="57">
        <f>SUM(O29,'6.22 (6)'!G29,'6.22 (6)'!K29)</f>
        <v>169</v>
      </c>
      <c r="L29" s="57"/>
      <c r="M29" s="221">
        <f>SUM(N29:O29)</f>
        <v>142</v>
      </c>
      <c r="N29" s="57">
        <v>113</v>
      </c>
      <c r="O29" s="57">
        <v>29</v>
      </c>
      <c r="Q29" s="224"/>
    </row>
    <row r="30" spans="2:17" s="207" customFormat="1" ht="12.95" customHeight="1">
      <c r="B30" s="220"/>
      <c r="C30" s="220"/>
      <c r="D30" s="219">
        <v>2021</v>
      </c>
      <c r="E30" s="221">
        <f t="shared" ref="E30:E31" si="9">SUM(F30:G30)</f>
        <v>1873</v>
      </c>
      <c r="F30" s="57">
        <v>1098</v>
      </c>
      <c r="G30" s="57">
        <v>775</v>
      </c>
      <c r="H30" s="57"/>
      <c r="I30" s="221">
        <f t="shared" ref="I30:I31" si="10">SUM(J30:K30)</f>
        <v>365</v>
      </c>
      <c r="J30" s="57">
        <f>SUM(N30,'6.22 (6)'!F30,'6.22 (6)'!J30)</f>
        <v>224</v>
      </c>
      <c r="K30" s="57">
        <f>SUM(O30,'6.22 (6)'!G30,'6.22 (6)'!K30)</f>
        <v>141</v>
      </c>
      <c r="L30" s="57"/>
      <c r="M30" s="221">
        <f t="shared" ref="M30:M31" si="11">SUM(N30:O30)</f>
        <v>85</v>
      </c>
      <c r="N30" s="57">
        <v>69</v>
      </c>
      <c r="O30" s="57">
        <v>16</v>
      </c>
      <c r="Q30" s="224"/>
    </row>
    <row r="31" spans="2:17" s="207" customFormat="1" ht="12.95" customHeight="1">
      <c r="B31" s="220"/>
      <c r="C31" s="220"/>
      <c r="D31" s="219">
        <v>2022</v>
      </c>
      <c r="E31" s="221">
        <f t="shared" si="9"/>
        <v>1873</v>
      </c>
      <c r="F31" s="57">
        <v>1110</v>
      </c>
      <c r="G31" s="57">
        <v>763</v>
      </c>
      <c r="H31" s="302"/>
      <c r="I31" s="221">
        <f t="shared" si="10"/>
        <v>328</v>
      </c>
      <c r="J31" s="57">
        <f>SUM(N31,'6.22 (6)'!F31,'6.22 (6)'!J31)</f>
        <v>192</v>
      </c>
      <c r="K31" s="57">
        <f>SUM(O31,'6.22 (6)'!G31,'6.22 (6)'!K31)</f>
        <v>136</v>
      </c>
      <c r="L31" s="57"/>
      <c r="M31" s="221">
        <f t="shared" si="11"/>
        <v>67</v>
      </c>
      <c r="N31" s="57">
        <v>46</v>
      </c>
      <c r="O31" s="57">
        <v>21</v>
      </c>
      <c r="Q31" s="224"/>
    </row>
    <row r="32" spans="2:17" s="207" customFormat="1" ht="6.95" customHeight="1">
      <c r="B32" s="220"/>
      <c r="C32" s="220"/>
      <c r="D32" s="219"/>
      <c r="E32" s="221"/>
      <c r="F32" s="57"/>
      <c r="G32" s="57"/>
      <c r="H32" s="57"/>
      <c r="I32" s="221"/>
      <c r="J32" s="57"/>
      <c r="K32" s="57"/>
      <c r="L32" s="57"/>
      <c r="M32" s="221"/>
      <c r="N32" s="57"/>
      <c r="O32" s="57"/>
      <c r="Q32" s="224"/>
    </row>
    <row r="33" spans="2:17" s="207" customFormat="1" ht="12.95" customHeight="1">
      <c r="B33" s="220" t="s">
        <v>18</v>
      </c>
      <c r="C33" s="226"/>
      <c r="D33" s="219">
        <v>2020</v>
      </c>
      <c r="E33" s="225" t="s">
        <v>31</v>
      </c>
      <c r="F33" s="225" t="s">
        <v>31</v>
      </c>
      <c r="G33" s="225" t="s">
        <v>31</v>
      </c>
      <c r="H33" s="57"/>
      <c r="I33" s="221">
        <f>SUM(J33:K33)</f>
        <v>3019</v>
      </c>
      <c r="J33" s="57">
        <f>SUM(N33,'6.22 (6)'!F33,'6.22 (6)'!J33)</f>
        <v>1575</v>
      </c>
      <c r="K33" s="57">
        <f>SUM(O33,'6.22 (6)'!G33,'6.22 (6)'!K33)</f>
        <v>1444</v>
      </c>
      <c r="L33" s="57"/>
      <c r="M33" s="221">
        <f>SUM(N33:O33)</f>
        <v>644</v>
      </c>
      <c r="N33" s="57">
        <v>286</v>
      </c>
      <c r="O33" s="57">
        <v>358</v>
      </c>
      <c r="Q33" s="227"/>
    </row>
    <row r="34" spans="2:17" s="207" customFormat="1" ht="12.95" customHeight="1">
      <c r="B34" s="220"/>
      <c r="C34" s="226"/>
      <c r="D34" s="219">
        <v>2021</v>
      </c>
      <c r="E34" s="225" t="s">
        <v>31</v>
      </c>
      <c r="F34" s="225" t="s">
        <v>31</v>
      </c>
      <c r="G34" s="225" t="s">
        <v>31</v>
      </c>
      <c r="H34" s="57"/>
      <c r="I34" s="221">
        <f t="shared" ref="I34:I35" si="12">SUM(J34:K34)</f>
        <v>2270</v>
      </c>
      <c r="J34" s="57">
        <f>SUM(N34,'6.22 (6)'!F34,'6.22 (6)'!J34)</f>
        <v>1242</v>
      </c>
      <c r="K34" s="57">
        <f>SUM(O34,'6.22 (6)'!G34,'6.22 (6)'!K34)</f>
        <v>1028</v>
      </c>
      <c r="L34" s="57"/>
      <c r="M34" s="225" t="s">
        <v>31</v>
      </c>
      <c r="N34" s="225" t="s">
        <v>31</v>
      </c>
      <c r="O34" s="225" t="s">
        <v>31</v>
      </c>
      <c r="Q34" s="227"/>
    </row>
    <row r="35" spans="2:17" s="207" customFormat="1" ht="12.95" customHeight="1">
      <c r="B35" s="220"/>
      <c r="C35" s="226"/>
      <c r="D35" s="219">
        <v>2022</v>
      </c>
      <c r="E35" s="225" t="s">
        <v>31</v>
      </c>
      <c r="F35" s="225" t="s">
        <v>31</v>
      </c>
      <c r="G35" s="225" t="s">
        <v>31</v>
      </c>
      <c r="H35" s="302"/>
      <c r="I35" s="221">
        <f t="shared" si="12"/>
        <v>2889</v>
      </c>
      <c r="J35" s="57">
        <f>SUM(N35,'6.22 (6)'!F35,'6.22 (6)'!J35)</f>
        <v>1501</v>
      </c>
      <c r="K35" s="57">
        <f>SUM(O35,'6.22 (6)'!G35,'6.22 (6)'!K35)</f>
        <v>1388</v>
      </c>
      <c r="L35" s="57"/>
      <c r="M35" s="221">
        <f t="shared" ref="M35" si="13">SUM(N35:O35)</f>
        <v>665</v>
      </c>
      <c r="N35" s="57">
        <v>297</v>
      </c>
      <c r="O35" s="57">
        <v>368</v>
      </c>
      <c r="Q35" s="227"/>
    </row>
    <row r="36" spans="2:17" s="207" customFormat="1" ht="6.95" customHeight="1">
      <c r="B36" s="220"/>
      <c r="C36" s="226"/>
      <c r="D36" s="219"/>
      <c r="E36" s="221"/>
      <c r="F36" s="57"/>
      <c r="G36" s="57"/>
      <c r="H36" s="57"/>
      <c r="I36" s="221"/>
      <c r="J36" s="57"/>
      <c r="K36" s="57"/>
      <c r="L36" s="57"/>
      <c r="M36" s="221"/>
      <c r="N36" s="57"/>
      <c r="O36" s="57"/>
      <c r="Q36" s="227"/>
    </row>
    <row r="37" spans="2:17" s="207" customFormat="1" ht="12.95" customHeight="1">
      <c r="B37" s="220" t="s">
        <v>19</v>
      </c>
      <c r="C37" s="208"/>
      <c r="D37" s="219">
        <v>2020</v>
      </c>
      <c r="E37" s="221">
        <f>SUM(F37:G37)</f>
        <v>1601</v>
      </c>
      <c r="F37" s="57">
        <v>890</v>
      </c>
      <c r="G37" s="57">
        <v>711</v>
      </c>
      <c r="H37" s="57"/>
      <c r="I37" s="221">
        <f>SUM(J37:K37)</f>
        <v>4578</v>
      </c>
      <c r="J37" s="57">
        <f>SUM(N37,'6.22 (6)'!F37,'6.22 (6)'!J37)</f>
        <v>2468</v>
      </c>
      <c r="K37" s="57">
        <f>SUM(O37,'6.22 (6)'!G37,'6.22 (6)'!K37)</f>
        <v>2110</v>
      </c>
      <c r="L37" s="57"/>
      <c r="M37" s="221">
        <f>SUM(N37:O37)</f>
        <v>416</v>
      </c>
      <c r="N37" s="57">
        <v>253</v>
      </c>
      <c r="O37" s="57">
        <v>163</v>
      </c>
      <c r="Q37" s="224"/>
    </row>
    <row r="38" spans="2:17" s="207" customFormat="1" ht="12.95" customHeight="1">
      <c r="B38" s="220"/>
      <c r="C38" s="208"/>
      <c r="D38" s="219">
        <v>2021</v>
      </c>
      <c r="E38" s="221">
        <f t="shared" ref="E38:E39" si="14">SUM(F38:G38)</f>
        <v>1596</v>
      </c>
      <c r="F38" s="57">
        <v>886</v>
      </c>
      <c r="G38" s="57">
        <v>710</v>
      </c>
      <c r="H38" s="57"/>
      <c r="I38" s="221">
        <f t="shared" ref="I38:I39" si="15">SUM(J38:K38)</f>
        <v>4706</v>
      </c>
      <c r="J38" s="57">
        <f>SUM(N38,'6.22 (6)'!F38,'6.22 (6)'!J38)</f>
        <v>2571</v>
      </c>
      <c r="K38" s="57">
        <f>SUM(O38,'6.22 (6)'!G38,'6.22 (6)'!K38)</f>
        <v>2135</v>
      </c>
      <c r="L38" s="57"/>
      <c r="M38" s="221">
        <f t="shared" ref="M38:M39" si="16">SUM(N38:O38)</f>
        <v>405</v>
      </c>
      <c r="N38" s="57">
        <v>235</v>
      </c>
      <c r="O38" s="57">
        <v>170</v>
      </c>
      <c r="Q38" s="224"/>
    </row>
    <row r="39" spans="2:17" s="207" customFormat="1" ht="12.95" customHeight="1">
      <c r="B39" s="220"/>
      <c r="C39" s="208"/>
      <c r="D39" s="219">
        <v>2022</v>
      </c>
      <c r="E39" s="221">
        <f t="shared" si="14"/>
        <v>1517</v>
      </c>
      <c r="F39" s="57">
        <v>826</v>
      </c>
      <c r="G39" s="57">
        <v>691</v>
      </c>
      <c r="H39" s="302"/>
      <c r="I39" s="221">
        <f t="shared" si="15"/>
        <v>4873</v>
      </c>
      <c r="J39" s="57">
        <f>SUM(N39,'6.22 (6)'!F39,'6.22 (6)'!J39)</f>
        <v>2665</v>
      </c>
      <c r="K39" s="57">
        <f>SUM(O39,'6.22 (6)'!G39,'6.22 (6)'!K39)</f>
        <v>2208</v>
      </c>
      <c r="L39" s="57"/>
      <c r="M39" s="221">
        <f t="shared" si="16"/>
        <v>436</v>
      </c>
      <c r="N39" s="57">
        <v>241</v>
      </c>
      <c r="O39" s="57">
        <v>195</v>
      </c>
      <c r="Q39" s="224"/>
    </row>
    <row r="40" spans="2:17" s="207" customFormat="1" ht="6.95" customHeight="1">
      <c r="B40" s="220"/>
      <c r="C40" s="208"/>
      <c r="D40" s="219"/>
      <c r="E40" s="221"/>
      <c r="F40" s="57"/>
      <c r="G40" s="57"/>
      <c r="H40" s="57"/>
      <c r="I40" s="221"/>
      <c r="J40" s="57"/>
      <c r="K40" s="57"/>
      <c r="L40" s="57"/>
      <c r="M40" s="221"/>
      <c r="N40" s="57"/>
      <c r="O40" s="57"/>
      <c r="Q40" s="224"/>
    </row>
    <row r="41" spans="2:17" s="207" customFormat="1" ht="12.95" customHeight="1">
      <c r="B41" s="220" t="s">
        <v>20</v>
      </c>
      <c r="C41" s="208"/>
      <c r="D41" s="219">
        <v>2020</v>
      </c>
      <c r="E41" s="221">
        <f>SUM(F41:G41)</f>
        <v>2887</v>
      </c>
      <c r="F41" s="57">
        <v>1518</v>
      </c>
      <c r="G41" s="57">
        <v>1369</v>
      </c>
      <c r="H41" s="57"/>
      <c r="I41" s="221">
        <f>SUM(J41:K41)</f>
        <v>1129</v>
      </c>
      <c r="J41" s="57">
        <f>SUM(N41,'6.22 (6)'!F41,'6.22 (6)'!J41)</f>
        <v>619</v>
      </c>
      <c r="K41" s="57">
        <f>SUM(O41,'6.22 (6)'!G41,'6.22 (6)'!K41)</f>
        <v>510</v>
      </c>
      <c r="L41" s="57"/>
      <c r="M41" s="221">
        <f>SUM(N41:O41)</f>
        <v>684</v>
      </c>
      <c r="N41" s="57">
        <v>381</v>
      </c>
      <c r="O41" s="57">
        <v>303</v>
      </c>
      <c r="Q41" s="224"/>
    </row>
    <row r="42" spans="2:17" s="207" customFormat="1" ht="12.95" customHeight="1">
      <c r="B42" s="220"/>
      <c r="C42" s="208"/>
      <c r="D42" s="219">
        <v>2021</v>
      </c>
      <c r="E42" s="221">
        <f t="shared" ref="E42:E43" si="17">SUM(F42:G42)</f>
        <v>2833</v>
      </c>
      <c r="F42" s="57">
        <v>1519</v>
      </c>
      <c r="G42" s="57">
        <v>1314</v>
      </c>
      <c r="H42" s="57"/>
      <c r="I42" s="221">
        <f t="shared" ref="I42:I43" si="18">SUM(J42:K42)</f>
        <v>1158</v>
      </c>
      <c r="J42" s="57">
        <f>SUM(N42,'6.22 (6)'!F42,'6.22 (6)'!J42)</f>
        <v>622</v>
      </c>
      <c r="K42" s="57">
        <f>SUM(O42,'6.22 (6)'!G42,'6.22 (6)'!K42)</f>
        <v>536</v>
      </c>
      <c r="L42" s="57"/>
      <c r="M42" s="221">
        <f t="shared" ref="M42:M43" si="19">SUM(N42:O42)</f>
        <v>678</v>
      </c>
      <c r="N42" s="57">
        <v>372</v>
      </c>
      <c r="O42" s="57">
        <v>306</v>
      </c>
      <c r="Q42" s="224"/>
    </row>
    <row r="43" spans="2:17" s="207" customFormat="1" ht="12.95" customHeight="1">
      <c r="B43" s="220"/>
      <c r="C43" s="208"/>
      <c r="D43" s="219">
        <v>2022</v>
      </c>
      <c r="E43" s="221">
        <f t="shared" si="17"/>
        <v>2990</v>
      </c>
      <c r="F43" s="57">
        <v>1617</v>
      </c>
      <c r="G43" s="57">
        <v>1373</v>
      </c>
      <c r="H43" s="302"/>
      <c r="I43" s="221">
        <f t="shared" si="18"/>
        <v>1230</v>
      </c>
      <c r="J43" s="57">
        <f>SUM(N43,'6.22 (6)'!F43,'6.22 (6)'!J43)</f>
        <v>676</v>
      </c>
      <c r="K43" s="57">
        <f>SUM(O43,'6.22 (6)'!G43,'6.22 (6)'!K43)</f>
        <v>554</v>
      </c>
      <c r="L43" s="57"/>
      <c r="M43" s="221">
        <f t="shared" si="19"/>
        <v>750</v>
      </c>
      <c r="N43" s="57">
        <v>422</v>
      </c>
      <c r="O43" s="57">
        <v>328</v>
      </c>
      <c r="Q43" s="224"/>
    </row>
    <row r="44" spans="2:17" s="207" customFormat="1" ht="6.95" customHeight="1">
      <c r="B44" s="220"/>
      <c r="C44" s="208"/>
      <c r="D44" s="219"/>
      <c r="E44" s="221"/>
      <c r="F44" s="57"/>
      <c r="G44" s="57"/>
      <c r="H44" s="57"/>
      <c r="I44" s="221"/>
      <c r="J44" s="57"/>
      <c r="K44" s="57"/>
      <c r="L44" s="57"/>
      <c r="M44" s="221"/>
      <c r="N44" s="57"/>
      <c r="O44" s="57"/>
      <c r="Q44" s="224"/>
    </row>
    <row r="45" spans="2:17" s="207" customFormat="1" ht="12.95" customHeight="1">
      <c r="B45" s="220" t="s">
        <v>21</v>
      </c>
      <c r="C45" s="208"/>
      <c r="D45" s="219">
        <v>2020</v>
      </c>
      <c r="E45" s="221">
        <f>SUM(F45:G45)</f>
        <v>881</v>
      </c>
      <c r="F45" s="57">
        <v>505</v>
      </c>
      <c r="G45" s="57">
        <v>376</v>
      </c>
      <c r="H45" s="57"/>
      <c r="I45" s="221">
        <f>SUM(J45:K45)</f>
        <v>6880</v>
      </c>
      <c r="J45" s="57">
        <f>SUM(N45,'6.22 (6)'!F45,'6.22 (6)'!J45)</f>
        <v>3393</v>
      </c>
      <c r="K45" s="57">
        <f>SUM(O45,'6.22 (6)'!G45,'6.22 (6)'!K45)</f>
        <v>3487</v>
      </c>
      <c r="L45" s="57"/>
      <c r="M45" s="221">
        <f>SUM(N45:O45)</f>
        <v>184</v>
      </c>
      <c r="N45" s="57">
        <v>87</v>
      </c>
      <c r="O45" s="57">
        <v>97</v>
      </c>
      <c r="Q45" s="224"/>
    </row>
    <row r="46" spans="2:17" s="207" customFormat="1" ht="12.95" customHeight="1">
      <c r="B46" s="220"/>
      <c r="C46" s="208"/>
      <c r="D46" s="219">
        <v>2021</v>
      </c>
      <c r="E46" s="221">
        <f t="shared" ref="E46:E47" si="20">SUM(F46:G46)</f>
        <v>884</v>
      </c>
      <c r="F46" s="57">
        <v>507</v>
      </c>
      <c r="G46" s="57">
        <v>377</v>
      </c>
      <c r="H46" s="57"/>
      <c r="I46" s="221">
        <f t="shared" ref="I46:I47" si="21">SUM(J46:K46)</f>
        <v>4619</v>
      </c>
      <c r="J46" s="57">
        <f>SUM(N46,'6.22 (6)'!F46,'6.22 (6)'!J46)</f>
        <v>2305</v>
      </c>
      <c r="K46" s="57">
        <f>SUM(O46,'6.22 (6)'!G46,'6.22 (6)'!K46)</f>
        <v>2314</v>
      </c>
      <c r="L46" s="57"/>
      <c r="M46" s="221">
        <f t="shared" ref="M46:M47" si="22">SUM(N46:O46)</f>
        <v>216</v>
      </c>
      <c r="N46" s="57">
        <v>107</v>
      </c>
      <c r="O46" s="57">
        <v>109</v>
      </c>
      <c r="Q46" s="224"/>
    </row>
    <row r="47" spans="2:17" s="207" customFormat="1" ht="12.95" customHeight="1">
      <c r="B47" s="220"/>
      <c r="C47" s="208"/>
      <c r="D47" s="219">
        <v>2022</v>
      </c>
      <c r="E47" s="221">
        <f t="shared" si="20"/>
        <v>874</v>
      </c>
      <c r="F47" s="57">
        <v>488</v>
      </c>
      <c r="G47" s="57">
        <v>386</v>
      </c>
      <c r="H47" s="302"/>
      <c r="I47" s="221">
        <f t="shared" si="21"/>
        <v>6857</v>
      </c>
      <c r="J47" s="57">
        <f>SUM(N47,'6.22 (6)'!F47,'6.22 (6)'!J47)</f>
        <v>3452</v>
      </c>
      <c r="K47" s="57">
        <f>SUM(O47,'6.22 (6)'!G47,'6.22 (6)'!K47)</f>
        <v>3405</v>
      </c>
      <c r="L47" s="57"/>
      <c r="M47" s="221">
        <f t="shared" si="22"/>
        <v>226</v>
      </c>
      <c r="N47" s="57">
        <v>107</v>
      </c>
      <c r="O47" s="57">
        <v>119</v>
      </c>
      <c r="Q47" s="224"/>
    </row>
    <row r="48" spans="2:17" s="207" customFormat="1" ht="6.95" customHeight="1">
      <c r="B48" s="220"/>
      <c r="C48" s="208"/>
      <c r="D48" s="219"/>
      <c r="E48" s="221"/>
      <c r="F48" s="57"/>
      <c r="G48" s="57"/>
      <c r="H48" s="57"/>
      <c r="I48" s="221"/>
      <c r="J48" s="57"/>
      <c r="K48" s="57"/>
      <c r="L48" s="57"/>
      <c r="M48" s="221"/>
      <c r="N48" s="57"/>
      <c r="O48" s="57"/>
      <c r="Q48" s="224"/>
    </row>
    <row r="49" spans="2:17" s="207" customFormat="1" ht="12.95" customHeight="1">
      <c r="B49" s="220" t="s">
        <v>22</v>
      </c>
      <c r="C49" s="208"/>
      <c r="D49" s="219">
        <v>2020</v>
      </c>
      <c r="E49" s="221">
        <f>SUM(F49:G49)</f>
        <v>253</v>
      </c>
      <c r="F49" s="57">
        <v>143</v>
      </c>
      <c r="G49" s="57">
        <v>110</v>
      </c>
      <c r="H49" s="57"/>
      <c r="I49" s="221">
        <f>SUM(J49:K49)</f>
        <v>7297</v>
      </c>
      <c r="J49" s="57">
        <f>SUM(N49,'6.22 (6)'!F49,'6.22 (6)'!J49)</f>
        <v>4103</v>
      </c>
      <c r="K49" s="57">
        <f>SUM(O49,'6.22 (6)'!G49,'6.22 (6)'!K49)</f>
        <v>3194</v>
      </c>
      <c r="L49" s="57"/>
      <c r="M49" s="221">
        <f>SUM(N49:O49)</f>
        <v>139</v>
      </c>
      <c r="N49" s="57">
        <v>73</v>
      </c>
      <c r="O49" s="57">
        <v>66</v>
      </c>
      <c r="Q49" s="224"/>
    </row>
    <row r="50" spans="2:17" s="207" customFormat="1" ht="12.95" customHeight="1">
      <c r="B50" s="220"/>
      <c r="C50" s="208"/>
      <c r="D50" s="219">
        <v>2021</v>
      </c>
      <c r="E50" s="221">
        <f t="shared" ref="E50:E51" si="23">SUM(F50:G50)</f>
        <v>232</v>
      </c>
      <c r="F50" s="57">
        <v>128</v>
      </c>
      <c r="G50" s="57">
        <v>104</v>
      </c>
      <c r="H50" s="57"/>
      <c r="I50" s="221">
        <f t="shared" ref="I50:I51" si="24">SUM(J50:K50)</f>
        <v>6737</v>
      </c>
      <c r="J50" s="57">
        <f>SUM(N50,'6.22 (6)'!F50,'6.22 (6)'!J50)</f>
        <v>3765</v>
      </c>
      <c r="K50" s="57">
        <f>SUM(O50,'6.22 (6)'!G50,'6.22 (6)'!K50)</f>
        <v>2972</v>
      </c>
      <c r="L50" s="57"/>
      <c r="M50" s="221">
        <f t="shared" ref="M50:M51" si="25">SUM(N50:O50)</f>
        <v>114</v>
      </c>
      <c r="N50" s="57">
        <v>56</v>
      </c>
      <c r="O50" s="57">
        <v>58</v>
      </c>
      <c r="Q50" s="224"/>
    </row>
    <row r="51" spans="2:17" s="207" customFormat="1" ht="12.95" customHeight="1">
      <c r="B51" s="220"/>
      <c r="C51" s="208"/>
      <c r="D51" s="219">
        <v>2022</v>
      </c>
      <c r="E51" s="221">
        <f t="shared" si="23"/>
        <v>188</v>
      </c>
      <c r="F51" s="57">
        <v>108</v>
      </c>
      <c r="G51" s="57">
        <v>80</v>
      </c>
      <c r="H51" s="302"/>
      <c r="I51" s="221">
        <f t="shared" si="24"/>
        <v>6507</v>
      </c>
      <c r="J51" s="57">
        <f>SUM(N51,'6.22 (6)'!F51,'6.22 (6)'!J51)</f>
        <v>3617</v>
      </c>
      <c r="K51" s="57">
        <f>SUM(O51,'6.22 (6)'!G51,'6.22 (6)'!K51)</f>
        <v>2890</v>
      </c>
      <c r="L51" s="57"/>
      <c r="M51" s="221">
        <f t="shared" si="25"/>
        <v>122</v>
      </c>
      <c r="N51" s="57">
        <v>59</v>
      </c>
      <c r="O51" s="57">
        <v>63</v>
      </c>
      <c r="Q51" s="224"/>
    </row>
    <row r="52" spans="2:17" s="207" customFormat="1" ht="6.95" customHeight="1">
      <c r="B52" s="220"/>
      <c r="C52" s="208"/>
      <c r="D52" s="219"/>
      <c r="E52" s="221"/>
      <c r="F52" s="57"/>
      <c r="G52" s="57"/>
      <c r="H52" s="57"/>
      <c r="I52" s="221"/>
      <c r="J52" s="57"/>
      <c r="K52" s="57"/>
      <c r="L52" s="57"/>
      <c r="M52" s="221"/>
      <c r="N52" s="57"/>
      <c r="O52" s="57"/>
      <c r="Q52" s="224"/>
    </row>
    <row r="53" spans="2:17" s="207" customFormat="1" ht="12.95" customHeight="1">
      <c r="B53" s="220" t="s">
        <v>23</v>
      </c>
      <c r="C53" s="226"/>
      <c r="D53" s="219">
        <v>2020</v>
      </c>
      <c r="E53" s="225" t="s">
        <v>31</v>
      </c>
      <c r="F53" s="225" t="s">
        <v>31</v>
      </c>
      <c r="G53" s="225" t="s">
        <v>31</v>
      </c>
      <c r="H53" s="57"/>
      <c r="I53" s="221">
        <f>SUM(J53:K53)</f>
        <v>399</v>
      </c>
      <c r="J53" s="57">
        <f>SUM(N53,'6.22 (6)'!F53,'6.22 (6)'!J53)</f>
        <v>217</v>
      </c>
      <c r="K53" s="57">
        <f>SUM(O53,'6.22 (6)'!G53,'6.22 (6)'!K53)</f>
        <v>182</v>
      </c>
      <c r="L53" s="57"/>
      <c r="M53" s="225" t="s">
        <v>31</v>
      </c>
      <c r="N53" s="225" t="s">
        <v>31</v>
      </c>
      <c r="O53" s="225" t="s">
        <v>31</v>
      </c>
      <c r="Q53" s="227"/>
    </row>
    <row r="54" spans="2:17" s="207" customFormat="1" ht="12.95" customHeight="1">
      <c r="B54" s="220"/>
      <c r="C54" s="226"/>
      <c r="D54" s="219">
        <v>2021</v>
      </c>
      <c r="E54" s="225" t="s">
        <v>31</v>
      </c>
      <c r="F54" s="225" t="s">
        <v>31</v>
      </c>
      <c r="G54" s="225" t="s">
        <v>31</v>
      </c>
      <c r="H54" s="57"/>
      <c r="I54" s="221">
        <f t="shared" ref="I54:I55" si="26">SUM(J54:K54)</f>
        <v>364</v>
      </c>
      <c r="J54" s="57">
        <f>SUM(N54,'6.22 (6)'!F54,'6.22 (6)'!J54)</f>
        <v>201</v>
      </c>
      <c r="K54" s="57">
        <f>SUM(O54,'6.22 (6)'!G54,'6.22 (6)'!K54)</f>
        <v>163</v>
      </c>
      <c r="L54" s="57"/>
      <c r="M54" s="225" t="s">
        <v>31</v>
      </c>
      <c r="N54" s="225" t="s">
        <v>31</v>
      </c>
      <c r="O54" s="225" t="s">
        <v>31</v>
      </c>
      <c r="Q54" s="227"/>
    </row>
    <row r="55" spans="2:17" s="207" customFormat="1" ht="12.95" customHeight="1">
      <c r="B55" s="220"/>
      <c r="C55" s="226"/>
      <c r="D55" s="219">
        <v>2022</v>
      </c>
      <c r="E55" s="225" t="s">
        <v>31</v>
      </c>
      <c r="F55" s="225" t="s">
        <v>31</v>
      </c>
      <c r="G55" s="225" t="s">
        <v>31</v>
      </c>
      <c r="H55" s="302"/>
      <c r="I55" s="221">
        <f t="shared" si="26"/>
        <v>360</v>
      </c>
      <c r="J55" s="57">
        <f>SUM(N55,'6.22 (6)'!F55,'6.22 (6)'!J55)</f>
        <v>209</v>
      </c>
      <c r="K55" s="57">
        <f>SUM(O55,'6.22 (6)'!G55,'6.22 (6)'!K55)</f>
        <v>151</v>
      </c>
      <c r="L55" s="57"/>
      <c r="M55" s="225" t="s">
        <v>31</v>
      </c>
      <c r="N55" s="225" t="s">
        <v>31</v>
      </c>
      <c r="O55" s="225" t="s">
        <v>31</v>
      </c>
      <c r="Q55" s="227"/>
    </row>
    <row r="56" spans="2:17" s="207" customFormat="1" ht="6.95" customHeight="1">
      <c r="B56" s="220"/>
      <c r="C56" s="226"/>
      <c r="D56" s="219"/>
      <c r="E56" s="221"/>
      <c r="F56" s="57"/>
      <c r="G56" s="57"/>
      <c r="H56" s="57"/>
      <c r="I56" s="221"/>
      <c r="J56" s="57"/>
      <c r="K56" s="57"/>
      <c r="L56" s="57"/>
      <c r="M56" s="221"/>
      <c r="N56" s="57"/>
      <c r="O56" s="57"/>
      <c r="Q56" s="227"/>
    </row>
    <row r="57" spans="2:17" s="207" customFormat="1" ht="12.95" customHeight="1">
      <c r="B57" s="220" t="s">
        <v>24</v>
      </c>
      <c r="C57" s="208"/>
      <c r="D57" s="219">
        <v>2020</v>
      </c>
      <c r="E57" s="221">
        <f>SUM(F57:G57)</f>
        <v>8449</v>
      </c>
      <c r="F57" s="57">
        <v>4540</v>
      </c>
      <c r="G57" s="57">
        <v>3909</v>
      </c>
      <c r="H57" s="57"/>
      <c r="I57" s="221">
        <f>SUM(J57:K57)</f>
        <v>19654</v>
      </c>
      <c r="J57" s="57">
        <f>SUM(N57,'6.22 (6)'!F57,'6.22 (6)'!J57)</f>
        <v>10165</v>
      </c>
      <c r="K57" s="57">
        <f>SUM(O57,'6.22 (6)'!G57,'6.22 (6)'!K57)</f>
        <v>9489</v>
      </c>
      <c r="L57" s="57"/>
      <c r="M57" s="221">
        <f>SUM(N57:O57)</f>
        <v>5649</v>
      </c>
      <c r="N57" s="57">
        <v>3139</v>
      </c>
      <c r="O57" s="57">
        <v>2510</v>
      </c>
      <c r="Q57" s="224"/>
    </row>
    <row r="58" spans="2:17" s="207" customFormat="1" ht="12.95" customHeight="1">
      <c r="B58" s="220"/>
      <c r="C58" s="208"/>
      <c r="D58" s="219">
        <v>2021</v>
      </c>
      <c r="E58" s="221">
        <f t="shared" ref="E58:E59" si="27">SUM(F58:G58)</f>
        <v>6258</v>
      </c>
      <c r="F58" s="57">
        <v>3385</v>
      </c>
      <c r="G58" s="57">
        <v>2873</v>
      </c>
      <c r="H58" s="57"/>
      <c r="I58" s="221">
        <f t="shared" ref="I58:I59" si="28">SUM(J58:K58)</f>
        <v>19320</v>
      </c>
      <c r="J58" s="57">
        <f>SUM(N58,'6.22 (6)'!F58,'6.22 (6)'!J58)</f>
        <v>9995</v>
      </c>
      <c r="K58" s="57">
        <f>SUM(O58,'6.22 (6)'!G58,'6.22 (6)'!K58)</f>
        <v>9325</v>
      </c>
      <c r="L58" s="57"/>
      <c r="M58" s="221">
        <f t="shared" ref="M58:M59" si="29">SUM(N58:O58)</f>
        <v>5160</v>
      </c>
      <c r="N58" s="57">
        <v>2814</v>
      </c>
      <c r="O58" s="57">
        <v>2346</v>
      </c>
      <c r="Q58" s="224"/>
    </row>
    <row r="59" spans="2:17" s="207" customFormat="1" ht="12.95" customHeight="1">
      <c r="B59" s="220"/>
      <c r="C59" s="208"/>
      <c r="D59" s="219">
        <v>2022</v>
      </c>
      <c r="E59" s="221">
        <f t="shared" si="27"/>
        <v>8380</v>
      </c>
      <c r="F59" s="57">
        <v>4529</v>
      </c>
      <c r="G59" s="57">
        <v>3851</v>
      </c>
      <c r="H59" s="302"/>
      <c r="I59" s="221">
        <f t="shared" si="28"/>
        <v>19387</v>
      </c>
      <c r="J59" s="57">
        <f>SUM(N59,'6.22 (6)'!F59,'6.22 (6)'!J59)</f>
        <v>10023</v>
      </c>
      <c r="K59" s="57">
        <f>SUM(O59,'6.22 (6)'!G59,'6.22 (6)'!K59)</f>
        <v>9364</v>
      </c>
      <c r="L59" s="57"/>
      <c r="M59" s="221">
        <f t="shared" si="29"/>
        <v>5746</v>
      </c>
      <c r="N59" s="57">
        <v>3118</v>
      </c>
      <c r="O59" s="57">
        <v>2628</v>
      </c>
      <c r="Q59" s="224"/>
    </row>
    <row r="60" spans="2:17" s="207" customFormat="1" ht="6.95" customHeight="1">
      <c r="B60" s="220"/>
      <c r="C60" s="208"/>
      <c r="D60" s="219"/>
      <c r="E60" s="221"/>
      <c r="F60" s="57"/>
      <c r="G60" s="57"/>
      <c r="H60" s="57"/>
      <c r="I60" s="221"/>
      <c r="J60" s="57"/>
      <c r="K60" s="57"/>
      <c r="L60" s="57"/>
      <c r="M60" s="221"/>
      <c r="N60" s="57"/>
      <c r="O60" s="57"/>
      <c r="Q60" s="224"/>
    </row>
    <row r="61" spans="2:17" s="207" customFormat="1" ht="12.95" customHeight="1">
      <c r="B61" s="220" t="s">
        <v>25</v>
      </c>
      <c r="C61" s="208"/>
      <c r="D61" s="219">
        <v>2020</v>
      </c>
      <c r="E61" s="221">
        <f>SUM(F61:G61)</f>
        <v>1319</v>
      </c>
      <c r="F61" s="57">
        <v>671</v>
      </c>
      <c r="G61" s="57">
        <v>648</v>
      </c>
      <c r="H61" s="57"/>
      <c r="I61" s="221">
        <f>SUM(J61:K61)</f>
        <v>1780</v>
      </c>
      <c r="J61" s="57">
        <f>SUM(N61,'6.22 (6)'!F61,'6.22 (6)'!J61)</f>
        <v>1053</v>
      </c>
      <c r="K61" s="57">
        <f>SUM(O61,'6.22 (6)'!G61,'6.22 (6)'!K61)</f>
        <v>727</v>
      </c>
      <c r="L61" s="57"/>
      <c r="M61" s="221">
        <f>SUM(N61:O61)</f>
        <v>601</v>
      </c>
      <c r="N61" s="57">
        <v>297</v>
      </c>
      <c r="O61" s="57">
        <v>304</v>
      </c>
      <c r="Q61" s="224"/>
    </row>
    <row r="62" spans="2:17" s="207" customFormat="1" ht="12.95" customHeight="1">
      <c r="B62" s="220"/>
      <c r="C62" s="208"/>
      <c r="D62" s="219">
        <v>2021</v>
      </c>
      <c r="E62" s="221">
        <f t="shared" ref="E62:E63" si="30">SUM(F62:G62)</f>
        <v>1017</v>
      </c>
      <c r="F62" s="57">
        <v>513</v>
      </c>
      <c r="G62" s="57">
        <v>504</v>
      </c>
      <c r="H62" s="57"/>
      <c r="I62" s="221">
        <f t="shared" ref="I62:I63" si="31">SUM(J62:K62)</f>
        <v>1433</v>
      </c>
      <c r="J62" s="57">
        <f>SUM(N62,'6.22 (6)'!F62,'6.22 (6)'!J62)</f>
        <v>883</v>
      </c>
      <c r="K62" s="57">
        <f>SUM(O62,'6.22 (6)'!G62,'6.22 (6)'!K62)</f>
        <v>550</v>
      </c>
      <c r="L62" s="57"/>
      <c r="M62" s="221">
        <f t="shared" ref="M62:M63" si="32">SUM(N62:O62)</f>
        <v>318</v>
      </c>
      <c r="N62" s="57">
        <v>172</v>
      </c>
      <c r="O62" s="57">
        <v>146</v>
      </c>
      <c r="Q62" s="224"/>
    </row>
    <row r="63" spans="2:17" s="207" customFormat="1" ht="12.95" customHeight="1">
      <c r="B63" s="220"/>
      <c r="C63" s="208"/>
      <c r="D63" s="219">
        <v>2022</v>
      </c>
      <c r="E63" s="221">
        <f t="shared" si="30"/>
        <v>1360</v>
      </c>
      <c r="F63" s="57">
        <v>697</v>
      </c>
      <c r="G63" s="57">
        <v>663</v>
      </c>
      <c r="H63" s="302"/>
      <c r="I63" s="221">
        <f t="shared" si="31"/>
        <v>1549</v>
      </c>
      <c r="J63" s="57">
        <f>SUM(N63,'6.22 (6)'!F63,'6.22 (6)'!J63)</f>
        <v>922</v>
      </c>
      <c r="K63" s="57">
        <f>SUM(O63,'6.22 (6)'!G63,'6.22 (6)'!K63)</f>
        <v>627</v>
      </c>
      <c r="L63" s="57"/>
      <c r="M63" s="221">
        <f t="shared" si="32"/>
        <v>502</v>
      </c>
      <c r="N63" s="57">
        <v>269</v>
      </c>
      <c r="O63" s="57">
        <v>233</v>
      </c>
      <c r="Q63" s="224"/>
    </row>
    <row r="64" spans="2:17" s="207" customFormat="1" ht="6.95" customHeight="1">
      <c r="B64" s="220"/>
      <c r="C64" s="208"/>
      <c r="D64" s="219"/>
      <c r="E64" s="221"/>
      <c r="F64" s="57"/>
      <c r="G64" s="57"/>
      <c r="H64" s="57"/>
      <c r="I64" s="221"/>
      <c r="J64" s="57"/>
      <c r="K64" s="57"/>
      <c r="L64" s="57"/>
      <c r="M64" s="221"/>
      <c r="N64" s="57"/>
      <c r="O64" s="57"/>
      <c r="Q64" s="224"/>
    </row>
    <row r="65" spans="2:17" s="207" customFormat="1" ht="12.95" customHeight="1">
      <c r="B65" s="220" t="s">
        <v>26</v>
      </c>
      <c r="C65" s="208"/>
      <c r="D65" s="219">
        <v>2020</v>
      </c>
      <c r="E65" s="221">
        <f>SUM(F65:G65)</f>
        <v>282</v>
      </c>
      <c r="F65" s="57">
        <v>134</v>
      </c>
      <c r="G65" s="57">
        <v>148</v>
      </c>
      <c r="H65" s="57"/>
      <c r="I65" s="221">
        <f>SUM(J65:K65)</f>
        <v>7193</v>
      </c>
      <c r="J65" s="57">
        <f>SUM(N65,'6.22 (6)'!F65,'6.22 (6)'!J65)</f>
        <v>3547</v>
      </c>
      <c r="K65" s="57">
        <f>SUM(O65,'6.22 (6)'!G65,'6.22 (6)'!K65)</f>
        <v>3646</v>
      </c>
      <c r="L65" s="57"/>
      <c r="M65" s="221">
        <f>SUM(N65:O65)</f>
        <v>1317</v>
      </c>
      <c r="N65" s="57">
        <v>697</v>
      </c>
      <c r="O65" s="57">
        <v>620</v>
      </c>
      <c r="Q65" s="224"/>
    </row>
    <row r="66" spans="2:17" s="207" customFormat="1" ht="12.95" customHeight="1">
      <c r="B66" s="220"/>
      <c r="C66" s="208"/>
      <c r="D66" s="219">
        <v>2021</v>
      </c>
      <c r="E66" s="221">
        <f t="shared" ref="E66:E67" si="33">SUM(F66:G66)</f>
        <v>282</v>
      </c>
      <c r="F66" s="57">
        <v>140</v>
      </c>
      <c r="G66" s="57">
        <v>142</v>
      </c>
      <c r="H66" s="57"/>
      <c r="I66" s="221">
        <f t="shared" ref="I66:I67" si="34">SUM(J66:K66)</f>
        <v>6684</v>
      </c>
      <c r="J66" s="57">
        <f>SUM(N66,'6.22 (6)'!F66,'6.22 (6)'!J66)</f>
        <v>3308</v>
      </c>
      <c r="K66" s="57">
        <f>SUM(O66,'6.22 (6)'!G66,'6.22 (6)'!K66)</f>
        <v>3376</v>
      </c>
      <c r="L66" s="57"/>
      <c r="M66" s="221">
        <f t="shared" ref="M66:M67" si="35">SUM(N66:O66)</f>
        <v>1001</v>
      </c>
      <c r="N66" s="57">
        <v>534</v>
      </c>
      <c r="O66" s="57">
        <v>467</v>
      </c>
      <c r="Q66" s="224"/>
    </row>
    <row r="67" spans="2:17" s="207" customFormat="1" ht="12.95" customHeight="1">
      <c r="B67" s="220"/>
      <c r="C67" s="208"/>
      <c r="D67" s="219">
        <v>2022</v>
      </c>
      <c r="E67" s="221">
        <f t="shared" si="33"/>
        <v>289</v>
      </c>
      <c r="F67" s="57">
        <v>153</v>
      </c>
      <c r="G67" s="57">
        <v>136</v>
      </c>
      <c r="H67" s="302"/>
      <c r="I67" s="221">
        <f t="shared" si="34"/>
        <v>6851</v>
      </c>
      <c r="J67" s="57">
        <f>SUM(N67,'6.22 (6)'!F67,'6.22 (6)'!J67)</f>
        <v>3387</v>
      </c>
      <c r="K67" s="57">
        <f>SUM(O67,'6.22 (6)'!G67,'6.22 (6)'!K67)</f>
        <v>3464</v>
      </c>
      <c r="L67" s="57"/>
      <c r="M67" s="221">
        <f t="shared" si="35"/>
        <v>1298</v>
      </c>
      <c r="N67" s="57">
        <v>710</v>
      </c>
      <c r="O67" s="57">
        <v>588</v>
      </c>
      <c r="Q67" s="224"/>
    </row>
    <row r="68" spans="2:17" s="207" customFormat="1" ht="6.95" customHeight="1">
      <c r="B68" s="220"/>
      <c r="C68" s="208"/>
      <c r="D68" s="219"/>
      <c r="E68" s="221"/>
      <c r="F68" s="57"/>
      <c r="G68" s="57"/>
      <c r="H68" s="57"/>
      <c r="I68" s="221"/>
      <c r="J68" s="57"/>
      <c r="K68" s="57"/>
      <c r="L68" s="57"/>
      <c r="M68" s="221"/>
      <c r="N68" s="57"/>
      <c r="O68" s="57"/>
      <c r="Q68" s="224"/>
    </row>
    <row r="69" spans="2:17" s="207" customFormat="1" ht="12.95" customHeight="1">
      <c r="B69" s="220" t="s">
        <v>27</v>
      </c>
      <c r="C69" s="208"/>
      <c r="D69" s="219">
        <v>2020</v>
      </c>
      <c r="E69" s="221">
        <f>SUM(F69:G69)</f>
        <v>547</v>
      </c>
      <c r="F69" s="57">
        <v>326</v>
      </c>
      <c r="G69" s="57">
        <v>221</v>
      </c>
      <c r="H69" s="57"/>
      <c r="I69" s="221">
        <f>SUM(J69:K69)</f>
        <v>9182</v>
      </c>
      <c r="J69" s="57">
        <f>SUM(N69,'6.22 (6)'!F69,'6.22 (6)'!J69)</f>
        <v>4831</v>
      </c>
      <c r="K69" s="57">
        <f>SUM(O69,'6.22 (6)'!G69,'6.22 (6)'!K69)</f>
        <v>4351</v>
      </c>
      <c r="L69" s="57"/>
      <c r="M69" s="221">
        <f>SUM(N69:O69)</f>
        <v>1705</v>
      </c>
      <c r="N69" s="57">
        <v>906</v>
      </c>
      <c r="O69" s="57">
        <v>799</v>
      </c>
      <c r="Q69" s="224"/>
    </row>
    <row r="70" spans="2:17" s="207" customFormat="1" ht="12.95" customHeight="1">
      <c r="B70" s="220"/>
      <c r="C70" s="208"/>
      <c r="D70" s="219">
        <v>2021</v>
      </c>
      <c r="E70" s="221">
        <f t="shared" ref="E70:E71" si="36">SUM(F70:G70)</f>
        <v>163</v>
      </c>
      <c r="F70" s="57">
        <v>89</v>
      </c>
      <c r="G70" s="57">
        <v>74</v>
      </c>
      <c r="H70" s="57"/>
      <c r="I70" s="221">
        <f t="shared" ref="I70:I71" si="37">SUM(J70:K70)</f>
        <v>7369</v>
      </c>
      <c r="J70" s="57">
        <f>SUM(N70,'6.22 (6)'!F70,'6.22 (6)'!J70)</f>
        <v>3867</v>
      </c>
      <c r="K70" s="57">
        <f>SUM(O70,'6.22 (6)'!G70,'6.22 (6)'!K70)</f>
        <v>3502</v>
      </c>
      <c r="L70" s="57"/>
      <c r="M70" s="221">
        <f t="shared" ref="M70:M71" si="38">SUM(N70:O70)</f>
        <v>1696</v>
      </c>
      <c r="N70" s="57">
        <v>888</v>
      </c>
      <c r="O70" s="57">
        <v>808</v>
      </c>
      <c r="Q70" s="224"/>
    </row>
    <row r="71" spans="2:17" s="207" customFormat="1" ht="12.95" customHeight="1">
      <c r="B71" s="220"/>
      <c r="C71" s="208"/>
      <c r="D71" s="219">
        <v>2022</v>
      </c>
      <c r="E71" s="221">
        <f t="shared" si="36"/>
        <v>590</v>
      </c>
      <c r="F71" s="57">
        <v>345</v>
      </c>
      <c r="G71" s="57">
        <v>245</v>
      </c>
      <c r="H71" s="302"/>
      <c r="I71" s="221">
        <f t="shared" si="37"/>
        <v>8780</v>
      </c>
      <c r="J71" s="57">
        <f>SUM(N71,'6.22 (6)'!F71,'6.22 (6)'!J71)</f>
        <v>4564</v>
      </c>
      <c r="K71" s="57">
        <f>SUM(O71,'6.22 (6)'!G71,'6.22 (6)'!K71)</f>
        <v>4216</v>
      </c>
      <c r="L71" s="57"/>
      <c r="M71" s="221">
        <f t="shared" si="38"/>
        <v>1772</v>
      </c>
      <c r="N71" s="57">
        <v>892</v>
      </c>
      <c r="O71" s="57">
        <v>880</v>
      </c>
      <c r="Q71" s="224"/>
    </row>
    <row r="72" spans="2:17" s="207" customFormat="1" ht="6.95" customHeight="1">
      <c r="B72" s="220"/>
      <c r="C72" s="208"/>
      <c r="D72" s="219"/>
      <c r="E72" s="221"/>
      <c r="F72" s="57"/>
      <c r="G72" s="57"/>
      <c r="H72" s="57"/>
      <c r="I72" s="221"/>
      <c r="J72" s="57"/>
      <c r="K72" s="57"/>
      <c r="L72" s="57"/>
      <c r="M72" s="221"/>
      <c r="N72" s="57"/>
      <c r="O72" s="57"/>
      <c r="Q72" s="224"/>
    </row>
    <row r="73" spans="2:17" s="207" customFormat="1" ht="12.95" customHeight="1">
      <c r="B73" s="220" t="s">
        <v>28</v>
      </c>
      <c r="C73" s="226"/>
      <c r="D73" s="219">
        <v>2020</v>
      </c>
      <c r="E73" s="221">
        <f>SUM(F73:G73)</f>
        <v>267</v>
      </c>
      <c r="F73" s="57">
        <v>146</v>
      </c>
      <c r="G73" s="57">
        <v>121</v>
      </c>
      <c r="H73" s="57"/>
      <c r="I73" s="221">
        <f>SUM(J73:K73)</f>
        <v>15693</v>
      </c>
      <c r="J73" s="57">
        <f>SUM(N73,'6.22 (6)'!F73,'6.22 (6)'!J73)</f>
        <v>7472</v>
      </c>
      <c r="K73" s="57">
        <f>SUM(O73,'6.22 (6)'!G73,'6.22 (6)'!K73)</f>
        <v>8221</v>
      </c>
      <c r="L73" s="57"/>
      <c r="M73" s="221">
        <f>SUM(N73:O73)</f>
        <v>478</v>
      </c>
      <c r="N73" s="57">
        <v>256</v>
      </c>
      <c r="O73" s="57">
        <v>222</v>
      </c>
      <c r="Q73" s="227"/>
    </row>
    <row r="74" spans="2:17" s="207" customFormat="1" ht="12.95" customHeight="1">
      <c r="B74" s="220"/>
      <c r="C74" s="226"/>
      <c r="D74" s="219">
        <v>2021</v>
      </c>
      <c r="E74" s="221">
        <f t="shared" ref="E74:E75" si="39">SUM(F74:G74)</f>
        <v>249</v>
      </c>
      <c r="F74" s="57">
        <v>141</v>
      </c>
      <c r="G74" s="57">
        <v>108</v>
      </c>
      <c r="H74" s="57"/>
      <c r="I74" s="221">
        <f t="shared" ref="I74:I75" si="40">SUM(J74:K74)</f>
        <v>15920</v>
      </c>
      <c r="J74" s="57">
        <f>SUM(N74,'6.22 (6)'!F74,'6.22 (6)'!J74)</f>
        <v>7576</v>
      </c>
      <c r="K74" s="57">
        <f>SUM(O74,'6.22 (6)'!G74,'6.22 (6)'!K74)</f>
        <v>8344</v>
      </c>
      <c r="L74" s="57"/>
      <c r="M74" s="221">
        <f t="shared" ref="M74:M75" si="41">SUM(N74:O74)</f>
        <v>421</v>
      </c>
      <c r="N74" s="57">
        <v>219</v>
      </c>
      <c r="O74" s="57">
        <v>202</v>
      </c>
      <c r="Q74" s="227"/>
    </row>
    <row r="75" spans="2:17" s="207" customFormat="1" ht="12.95" customHeight="1">
      <c r="B75" s="220"/>
      <c r="C75" s="226"/>
      <c r="D75" s="219">
        <v>2022</v>
      </c>
      <c r="E75" s="221">
        <f t="shared" si="39"/>
        <v>240</v>
      </c>
      <c r="F75" s="57">
        <v>145</v>
      </c>
      <c r="G75" s="57">
        <v>95</v>
      </c>
      <c r="H75" s="302"/>
      <c r="I75" s="221">
        <f t="shared" si="40"/>
        <v>15720</v>
      </c>
      <c r="J75" s="57">
        <f>SUM(N75,'6.22 (6)'!F75,'6.22 (6)'!J75)</f>
        <v>7356</v>
      </c>
      <c r="K75" s="57">
        <f>SUM(O75,'6.22 (6)'!G75,'6.22 (6)'!K75)</f>
        <v>8364</v>
      </c>
      <c r="L75" s="57"/>
      <c r="M75" s="221">
        <f t="shared" si="41"/>
        <v>440</v>
      </c>
      <c r="N75" s="57">
        <v>236</v>
      </c>
      <c r="O75" s="57">
        <v>204</v>
      </c>
      <c r="Q75" s="227"/>
    </row>
    <row r="76" spans="2:17" s="207" customFormat="1" ht="6.95" customHeight="1">
      <c r="B76" s="220"/>
      <c r="C76" s="226"/>
      <c r="D76" s="219"/>
      <c r="E76" s="221"/>
      <c r="F76" s="57"/>
      <c r="G76" s="57"/>
      <c r="H76" s="57"/>
      <c r="I76" s="221"/>
      <c r="J76" s="57"/>
      <c r="K76" s="57"/>
      <c r="L76" s="57"/>
      <c r="M76" s="221"/>
      <c r="N76" s="57"/>
      <c r="O76" s="57"/>
      <c r="Q76" s="227"/>
    </row>
    <row r="77" spans="2:17" s="207" customFormat="1" ht="12.95" customHeight="1">
      <c r="B77" s="220" t="s">
        <v>29</v>
      </c>
      <c r="C77" s="226"/>
      <c r="D77" s="219">
        <v>2020</v>
      </c>
      <c r="E77" s="225" t="s">
        <v>31</v>
      </c>
      <c r="F77" s="225" t="s">
        <v>31</v>
      </c>
      <c r="G77" s="225" t="s">
        <v>31</v>
      </c>
      <c r="H77" s="57"/>
      <c r="I77" s="221">
        <f>SUM(J77:K77)</f>
        <v>44</v>
      </c>
      <c r="J77" s="57">
        <f>SUM(N77,'6.22 (6)'!F77,'6.22 (6)'!J77)</f>
        <v>18</v>
      </c>
      <c r="K77" s="57">
        <f>SUM(O77,'6.22 (6)'!G77,'6.22 (6)'!K77)</f>
        <v>26</v>
      </c>
      <c r="L77" s="57"/>
      <c r="M77" s="221">
        <f>SUM(N77:O77)</f>
        <v>44</v>
      </c>
      <c r="N77" s="57">
        <v>18</v>
      </c>
      <c r="O77" s="57">
        <v>26</v>
      </c>
      <c r="Q77" s="227"/>
    </row>
    <row r="78" spans="2:17" s="207" customFormat="1" ht="12.95" customHeight="1">
      <c r="B78" s="220"/>
      <c r="C78" s="226"/>
      <c r="D78" s="219">
        <v>2021</v>
      </c>
      <c r="E78" s="225" t="s">
        <v>31</v>
      </c>
      <c r="F78" s="225" t="s">
        <v>31</v>
      </c>
      <c r="G78" s="225" t="s">
        <v>31</v>
      </c>
      <c r="H78" s="57"/>
      <c r="I78" s="221">
        <f t="shared" ref="I78:I79" si="42">SUM(J78:K78)</f>
        <v>57</v>
      </c>
      <c r="J78" s="57">
        <f>SUM(N78,'6.22 (6)'!F78,'6.22 (6)'!J78)</f>
        <v>26</v>
      </c>
      <c r="K78" s="57">
        <f>SUM(O78,'6.22 (6)'!G78,'6.22 (6)'!K78)</f>
        <v>31</v>
      </c>
      <c r="L78" s="57"/>
      <c r="M78" s="221">
        <f t="shared" ref="M78:M79" si="43">SUM(N78:O78)</f>
        <v>57</v>
      </c>
      <c r="N78" s="57">
        <v>26</v>
      </c>
      <c r="O78" s="57">
        <v>31</v>
      </c>
      <c r="Q78" s="227"/>
    </row>
    <row r="79" spans="2:17" s="207" customFormat="1" ht="12.95" customHeight="1">
      <c r="B79" s="220"/>
      <c r="C79" s="226"/>
      <c r="D79" s="219">
        <v>2022</v>
      </c>
      <c r="E79" s="225" t="s">
        <v>31</v>
      </c>
      <c r="F79" s="225" t="s">
        <v>31</v>
      </c>
      <c r="G79" s="225" t="s">
        <v>31</v>
      </c>
      <c r="H79" s="57"/>
      <c r="I79" s="221">
        <f t="shared" si="42"/>
        <v>67</v>
      </c>
      <c r="J79" s="57">
        <f>SUM(N79,'6.22 (6)'!F79,'6.22 (6)'!J79)</f>
        <v>33</v>
      </c>
      <c r="K79" s="57">
        <f>SUM(O79,'6.22 (6)'!G79,'6.22 (6)'!K79)</f>
        <v>34</v>
      </c>
      <c r="L79" s="57"/>
      <c r="M79" s="221">
        <f t="shared" si="43"/>
        <v>67</v>
      </c>
      <c r="N79" s="57">
        <v>33</v>
      </c>
      <c r="O79" s="57">
        <v>34</v>
      </c>
      <c r="Q79" s="227"/>
    </row>
    <row r="80" spans="2:17" s="207" customFormat="1" ht="6.95" customHeight="1">
      <c r="B80" s="220"/>
      <c r="C80" s="226"/>
      <c r="D80" s="219"/>
      <c r="E80" s="221"/>
      <c r="F80" s="57"/>
      <c r="G80" s="57"/>
      <c r="H80" s="57"/>
      <c r="I80" s="221"/>
      <c r="J80" s="225"/>
      <c r="K80" s="225"/>
      <c r="L80" s="225"/>
      <c r="M80" s="221"/>
      <c r="N80" s="57"/>
      <c r="O80" s="57"/>
      <c r="Q80" s="227"/>
    </row>
    <row r="81" spans="1:17" s="207" customFormat="1" ht="12.95" customHeight="1">
      <c r="B81" s="220" t="s">
        <v>30</v>
      </c>
      <c r="C81" s="226"/>
      <c r="D81" s="219">
        <v>2020</v>
      </c>
      <c r="E81" s="225" t="s">
        <v>31</v>
      </c>
      <c r="F81" s="225" t="s">
        <v>31</v>
      </c>
      <c r="G81" s="225" t="s">
        <v>31</v>
      </c>
      <c r="H81" s="218"/>
      <c r="I81" s="225" t="s">
        <v>31</v>
      </c>
      <c r="J81" s="225" t="s">
        <v>31</v>
      </c>
      <c r="K81" s="225" t="s">
        <v>31</v>
      </c>
      <c r="L81" s="225"/>
      <c r="M81" s="225" t="s">
        <v>31</v>
      </c>
      <c r="N81" s="225" t="s">
        <v>31</v>
      </c>
      <c r="O81" s="225" t="s">
        <v>31</v>
      </c>
      <c r="Q81" s="227"/>
    </row>
    <row r="82" spans="1:17" s="207" customFormat="1" ht="12.95" customHeight="1">
      <c r="B82" s="220"/>
      <c r="C82" s="226"/>
      <c r="D82" s="219">
        <v>2021</v>
      </c>
      <c r="E82" s="225" t="s">
        <v>31</v>
      </c>
      <c r="F82" s="225" t="s">
        <v>31</v>
      </c>
      <c r="G82" s="225" t="s">
        <v>31</v>
      </c>
      <c r="H82" s="303"/>
      <c r="I82" s="225" t="s">
        <v>31</v>
      </c>
      <c r="J82" s="225" t="s">
        <v>31</v>
      </c>
      <c r="K82" s="225" t="s">
        <v>31</v>
      </c>
      <c r="L82" s="225"/>
      <c r="M82" s="225" t="s">
        <v>31</v>
      </c>
      <c r="N82" s="225" t="s">
        <v>31</v>
      </c>
      <c r="O82" s="225" t="s">
        <v>31</v>
      </c>
      <c r="Q82" s="227"/>
    </row>
    <row r="83" spans="1:17" s="207" customFormat="1" ht="12.95" customHeight="1">
      <c r="B83" s="220"/>
      <c r="C83" s="226"/>
      <c r="D83" s="219">
        <v>2022</v>
      </c>
      <c r="E83" s="225" t="s">
        <v>31</v>
      </c>
      <c r="F83" s="225" t="s">
        <v>31</v>
      </c>
      <c r="G83" s="225" t="s">
        <v>31</v>
      </c>
      <c r="I83" s="225" t="s">
        <v>31</v>
      </c>
      <c r="J83" s="225" t="s">
        <v>31</v>
      </c>
      <c r="K83" s="225" t="s">
        <v>31</v>
      </c>
      <c r="M83" s="225" t="s">
        <v>31</v>
      </c>
      <c r="N83" s="225" t="s">
        <v>31</v>
      </c>
      <c r="O83" s="225" t="s">
        <v>31</v>
      </c>
      <c r="Q83" s="227"/>
    </row>
    <row r="84" spans="1:17" s="207" customFormat="1" ht="6.95" customHeight="1" thickBot="1">
      <c r="A84" s="231"/>
      <c r="B84" s="232"/>
      <c r="C84" s="233"/>
      <c r="D84" s="234"/>
      <c r="E84" s="236"/>
      <c r="F84" s="236"/>
      <c r="G84" s="236"/>
      <c r="H84" s="236"/>
      <c r="I84" s="236"/>
      <c r="J84" s="236"/>
      <c r="K84" s="236"/>
      <c r="L84" s="236"/>
      <c r="M84" s="236"/>
      <c r="N84" s="236"/>
      <c r="O84" s="236"/>
      <c r="Q84" s="227"/>
    </row>
    <row r="85" spans="1:17" s="238" customFormat="1" ht="18" customHeight="1">
      <c r="B85" s="239"/>
      <c r="D85" s="240"/>
      <c r="E85" s="243"/>
      <c r="F85" s="243"/>
      <c r="G85" s="243"/>
      <c r="H85" s="243"/>
      <c r="I85" s="244"/>
      <c r="J85" s="244"/>
      <c r="K85" s="244"/>
      <c r="L85" s="244"/>
      <c r="M85" s="244"/>
      <c r="N85" s="244"/>
      <c r="O85" s="244"/>
      <c r="P85" s="245" t="s">
        <v>32</v>
      </c>
      <c r="Q85" s="243"/>
    </row>
    <row r="86" spans="1:17" s="238" customFormat="1" ht="15.75" customHeight="1">
      <c r="B86" s="239"/>
      <c r="D86" s="240"/>
      <c r="E86" s="243"/>
      <c r="F86" s="243"/>
      <c r="G86" s="243"/>
      <c r="H86" s="243"/>
      <c r="I86" s="247"/>
      <c r="J86" s="247"/>
      <c r="K86" s="247"/>
      <c r="L86" s="247"/>
      <c r="M86" s="247"/>
      <c r="N86" s="247"/>
      <c r="O86" s="247"/>
      <c r="P86" s="247" t="s">
        <v>33</v>
      </c>
      <c r="Q86" s="243"/>
    </row>
    <row r="87" spans="1:17" s="238" customFormat="1" ht="15.75" customHeight="1">
      <c r="B87" s="239"/>
      <c r="D87" s="240"/>
      <c r="E87" s="243"/>
      <c r="F87" s="243"/>
      <c r="G87" s="243"/>
      <c r="H87" s="243"/>
      <c r="I87" s="243"/>
      <c r="J87" s="243"/>
      <c r="K87" s="243"/>
      <c r="L87" s="243"/>
      <c r="M87" s="243"/>
      <c r="N87" s="243"/>
      <c r="O87" s="243"/>
      <c r="Q87" s="243"/>
    </row>
    <row r="88" spans="1:17" s="248" customFormat="1" ht="15.75" customHeight="1">
      <c r="B88" s="249"/>
      <c r="D88" s="250"/>
      <c r="E88" s="251"/>
      <c r="F88" s="251"/>
      <c r="G88" s="251"/>
      <c r="H88" s="251"/>
      <c r="I88" s="251"/>
      <c r="J88" s="251"/>
      <c r="K88" s="251"/>
      <c r="L88" s="251"/>
      <c r="M88" s="251"/>
      <c r="N88" s="251"/>
      <c r="O88" s="251"/>
      <c r="Q88" s="251"/>
    </row>
    <row r="89" spans="1:17" s="238" customFormat="1" ht="15.75" customHeight="1">
      <c r="B89" s="252"/>
      <c r="C89" s="253"/>
      <c r="D89" s="254"/>
      <c r="E89" s="243"/>
      <c r="F89" s="243"/>
      <c r="G89" s="243"/>
      <c r="H89" s="243"/>
      <c r="I89" s="243"/>
      <c r="J89" s="243"/>
      <c r="K89" s="243"/>
      <c r="L89" s="243"/>
      <c r="M89" s="243"/>
      <c r="N89" s="243"/>
      <c r="O89" s="243"/>
      <c r="Q89" s="243"/>
    </row>
  </sheetData>
  <mergeCells count="10">
    <mergeCell ref="E12:G12"/>
    <mergeCell ref="I12:K12"/>
    <mergeCell ref="M12:O12"/>
    <mergeCell ref="E9:G9"/>
    <mergeCell ref="I9:O9"/>
    <mergeCell ref="E10:G10"/>
    <mergeCell ref="I10:O10"/>
    <mergeCell ref="E11:G11"/>
    <mergeCell ref="I11:K11"/>
    <mergeCell ref="M11:O11"/>
  </mergeCells>
  <printOptions horizontalCentered="1"/>
  <pageMargins left="0.55118110236220474" right="0.55118110236220474" top="0.39370078740157483" bottom="0.39370078740157483" header="0.39370078740157483" footer="0.39370078740157483"/>
  <pageSetup paperSize="9" scale="70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1">
    <tabColor rgb="FF92D050"/>
  </sheetPr>
  <dimension ref="A1:M89"/>
  <sheetViews>
    <sheetView tabSelected="1" view="pageBreakPreview" topLeftCell="A40" zoomScale="90" zoomScaleNormal="90" zoomScaleSheetLayoutView="90" workbookViewId="0">
      <selection activeCell="O48" sqref="O48"/>
    </sheetView>
  </sheetViews>
  <sheetFormatPr defaultColWidth="10.42578125" defaultRowHeight="16.5"/>
  <cols>
    <col min="1" max="1" width="1.85546875" style="169" customWidth="1"/>
    <col min="2" max="2" width="12.5703125" style="169" customWidth="1"/>
    <col min="3" max="3" width="5.28515625" style="169" customWidth="1"/>
    <col min="4" max="4" width="12.5703125" style="170" customWidth="1"/>
    <col min="5" max="5" width="13.28515625" style="171" customWidth="1"/>
    <col min="6" max="6" width="13" style="171" customWidth="1"/>
    <col min="7" max="7" width="16.7109375" style="171" customWidth="1"/>
    <col min="8" max="8" width="1.28515625" style="171" customWidth="1"/>
    <col min="9" max="9" width="13.28515625" style="171" customWidth="1"/>
    <col min="10" max="10" width="13" style="171" customWidth="1"/>
    <col min="11" max="11" width="16.7109375" style="171" customWidth="1"/>
    <col min="12" max="12" width="1.85546875" style="169" customWidth="1"/>
    <col min="13" max="13" width="1" style="169" customWidth="1"/>
    <col min="14" max="16384" width="10.42578125" style="169"/>
  </cols>
  <sheetData>
    <row r="1" spans="1:13" ht="8.1" customHeight="1"/>
    <row r="2" spans="1:13" ht="8.1" customHeight="1"/>
    <row r="3" spans="1:13" s="172" customFormat="1">
      <c r="B3" s="173" t="s">
        <v>483</v>
      </c>
      <c r="C3" s="174" t="s">
        <v>908</v>
      </c>
      <c r="D3" s="175"/>
      <c r="E3" s="176"/>
      <c r="F3" s="176"/>
      <c r="G3" s="176"/>
      <c r="H3" s="176"/>
      <c r="I3" s="176"/>
      <c r="J3" s="176"/>
      <c r="K3" s="176"/>
      <c r="M3" s="177"/>
    </row>
    <row r="4" spans="1:13" s="172" customFormat="1">
      <c r="B4" s="179"/>
      <c r="C4" s="174" t="s">
        <v>1124</v>
      </c>
      <c r="D4" s="175"/>
      <c r="E4" s="176"/>
      <c r="F4" s="176"/>
      <c r="G4" s="176"/>
      <c r="H4" s="176"/>
      <c r="I4" s="176"/>
      <c r="J4" s="176"/>
      <c r="K4" s="176"/>
      <c r="M4" s="177"/>
    </row>
    <row r="5" spans="1:13" s="178" customFormat="1" ht="16.5" customHeight="1">
      <c r="B5" s="179" t="s">
        <v>484</v>
      </c>
      <c r="C5" s="180" t="s">
        <v>977</v>
      </c>
      <c r="D5" s="181"/>
      <c r="E5" s="179"/>
      <c r="F5" s="179"/>
      <c r="G5" s="179"/>
      <c r="H5" s="179"/>
      <c r="I5" s="179"/>
      <c r="J5" s="179"/>
      <c r="K5" s="179"/>
      <c r="M5" s="180"/>
    </row>
    <row r="6" spans="1:13" s="178" customFormat="1" ht="16.5" customHeight="1">
      <c r="B6" s="273"/>
      <c r="C6" s="180" t="s">
        <v>1125</v>
      </c>
      <c r="D6" s="181"/>
      <c r="E6" s="179"/>
      <c r="F6" s="179"/>
      <c r="G6" s="179"/>
      <c r="H6" s="179"/>
      <c r="I6" s="179"/>
      <c r="J6" s="179"/>
      <c r="K6" s="179"/>
      <c r="M6" s="180"/>
    </row>
    <row r="7" spans="1:13" s="182" customFormat="1" ht="9.9499999999999993" customHeight="1" thickBot="1">
      <c r="B7" s="183"/>
      <c r="C7" s="183"/>
      <c r="D7" s="184"/>
      <c r="E7" s="185"/>
      <c r="F7" s="185"/>
      <c r="G7" s="185"/>
      <c r="H7" s="185"/>
      <c r="I7" s="185"/>
      <c r="J7" s="264"/>
      <c r="K7" s="264"/>
    </row>
    <row r="8" spans="1:13" s="191" customFormat="1" ht="5.25" customHeight="1" thickTop="1">
      <c r="A8" s="186"/>
      <c r="B8" s="187"/>
      <c r="C8" s="188"/>
      <c r="D8" s="189"/>
      <c r="E8" s="190"/>
      <c r="F8" s="190"/>
      <c r="G8" s="190"/>
      <c r="H8" s="190"/>
      <c r="I8" s="190"/>
      <c r="J8" s="265"/>
      <c r="K8" s="265"/>
      <c r="L8" s="186"/>
    </row>
    <row r="9" spans="1:13" s="191" customFormat="1" ht="16.5" customHeight="1">
      <c r="A9" s="192"/>
      <c r="B9" s="192" t="s">
        <v>2</v>
      </c>
      <c r="C9" s="193"/>
      <c r="D9" s="194" t="s">
        <v>3</v>
      </c>
      <c r="E9" s="1851" t="s">
        <v>132</v>
      </c>
      <c r="F9" s="1851"/>
      <c r="G9" s="1851"/>
      <c r="H9" s="1851"/>
      <c r="I9" s="1851"/>
      <c r="J9" s="1851"/>
      <c r="K9" s="1851"/>
      <c r="L9" s="192"/>
    </row>
    <row r="10" spans="1:13" s="191" customFormat="1" ht="17.100000000000001" customHeight="1">
      <c r="A10" s="197"/>
      <c r="B10" s="197" t="s">
        <v>7</v>
      </c>
      <c r="C10" s="198"/>
      <c r="D10" s="199" t="s">
        <v>8</v>
      </c>
      <c r="E10" s="1852" t="s">
        <v>140</v>
      </c>
      <c r="F10" s="1852"/>
      <c r="G10" s="1852"/>
      <c r="H10" s="1852"/>
      <c r="I10" s="1852"/>
      <c r="J10" s="1852"/>
      <c r="K10" s="1852"/>
      <c r="L10" s="197"/>
    </row>
    <row r="11" spans="1:13" s="191" customFormat="1" ht="17.100000000000001" customHeight="1">
      <c r="A11" s="197"/>
      <c r="B11" s="197"/>
      <c r="C11" s="198"/>
      <c r="D11" s="199"/>
      <c r="E11" s="1856" t="s">
        <v>398</v>
      </c>
      <c r="F11" s="1856"/>
      <c r="G11" s="1856"/>
      <c r="H11" s="263"/>
      <c r="I11" s="1856" t="s">
        <v>399</v>
      </c>
      <c r="J11" s="1856"/>
      <c r="K11" s="1856"/>
      <c r="L11" s="197"/>
    </row>
    <row r="12" spans="1:13" s="191" customFormat="1" ht="17.100000000000001" customHeight="1">
      <c r="A12" s="197"/>
      <c r="B12" s="197"/>
      <c r="C12" s="198"/>
      <c r="D12" s="199"/>
      <c r="E12" s="1852" t="s">
        <v>400</v>
      </c>
      <c r="F12" s="1852"/>
      <c r="G12" s="1852"/>
      <c r="H12" s="199"/>
      <c r="I12" s="1852" t="s">
        <v>401</v>
      </c>
      <c r="J12" s="1852"/>
      <c r="K12" s="1852"/>
      <c r="L12" s="197"/>
    </row>
    <row r="13" spans="1:13" s="191" customFormat="1">
      <c r="A13" s="197"/>
      <c r="B13" s="197"/>
      <c r="C13" s="198"/>
      <c r="D13" s="199"/>
      <c r="E13" s="201" t="s">
        <v>65</v>
      </c>
      <c r="F13" s="201" t="s">
        <v>37</v>
      </c>
      <c r="G13" s="201" t="s">
        <v>38</v>
      </c>
      <c r="H13" s="201"/>
      <c r="I13" s="201" t="s">
        <v>65</v>
      </c>
      <c r="J13" s="201" t="s">
        <v>37</v>
      </c>
      <c r="K13" s="201" t="s">
        <v>38</v>
      </c>
      <c r="L13" s="197"/>
    </row>
    <row r="14" spans="1:13" s="191" customFormat="1">
      <c r="A14" s="197"/>
      <c r="B14" s="197"/>
      <c r="C14" s="198"/>
      <c r="D14" s="199"/>
      <c r="E14" s="200" t="s">
        <v>9</v>
      </c>
      <c r="F14" s="200" t="s">
        <v>39</v>
      </c>
      <c r="G14" s="200" t="s">
        <v>40</v>
      </c>
      <c r="H14" s="200"/>
      <c r="I14" s="200" t="s">
        <v>9</v>
      </c>
      <c r="J14" s="200" t="s">
        <v>39</v>
      </c>
      <c r="K14" s="200" t="s">
        <v>40</v>
      </c>
      <c r="L14" s="197"/>
    </row>
    <row r="15" spans="1:13" s="191" customFormat="1" ht="7.5" customHeight="1">
      <c r="A15" s="203"/>
      <c r="B15" s="203"/>
      <c r="C15" s="204"/>
      <c r="D15" s="205"/>
      <c r="E15" s="206"/>
      <c r="F15" s="206"/>
      <c r="G15" s="206"/>
      <c r="H15" s="206"/>
      <c r="I15" s="206"/>
      <c r="J15" s="206"/>
      <c r="K15" s="206"/>
      <c r="L15" s="203"/>
    </row>
    <row r="16" spans="1:13" ht="6.95" customHeight="1">
      <c r="A16" s="207"/>
      <c r="B16" s="208"/>
      <c r="C16" s="208"/>
      <c r="D16" s="209"/>
      <c r="E16" s="211"/>
      <c r="F16" s="211"/>
      <c r="G16" s="211"/>
      <c r="H16" s="211"/>
      <c r="I16" s="211"/>
      <c r="J16" s="211"/>
      <c r="K16" s="211"/>
      <c r="L16" s="207"/>
    </row>
    <row r="17" spans="2:13" s="207" customFormat="1" ht="12.95" customHeight="1">
      <c r="B17" s="212" t="s">
        <v>14</v>
      </c>
      <c r="C17" s="213"/>
      <c r="D17" s="214">
        <v>2020</v>
      </c>
      <c r="E17" s="215">
        <f t="shared" ref="E17:G19" si="0">SUM(E21,E25,E29,E33,E37,E41,E45,E49,E53,E57,E61,E65,E69,E73,E77,E81)</f>
        <v>9994</v>
      </c>
      <c r="F17" s="215">
        <f t="shared" si="0"/>
        <v>5871</v>
      </c>
      <c r="G17" s="215">
        <f t="shared" si="0"/>
        <v>4123</v>
      </c>
      <c r="H17" s="215"/>
      <c r="I17" s="215">
        <f t="shared" ref="I17:K19" si="1">SUM(I21,I25,I29,I33,I37,I41,I45,I49,I53,I57,I61,I65,I69,I73,I77,I81)</f>
        <v>80048</v>
      </c>
      <c r="J17" s="215">
        <f t="shared" si="1"/>
        <v>40268</v>
      </c>
      <c r="K17" s="215">
        <f t="shared" si="1"/>
        <v>39780</v>
      </c>
    </row>
    <row r="18" spans="2:13" s="207" customFormat="1" ht="12.95" customHeight="1">
      <c r="B18" s="212"/>
      <c r="C18" s="213"/>
      <c r="D18" s="214">
        <v>2021</v>
      </c>
      <c r="E18" s="215">
        <f t="shared" si="0"/>
        <v>9930</v>
      </c>
      <c r="F18" s="215">
        <f t="shared" si="0"/>
        <v>5972</v>
      </c>
      <c r="G18" s="215">
        <f t="shared" si="0"/>
        <v>3958</v>
      </c>
      <c r="H18" s="215"/>
      <c r="I18" s="215">
        <f t="shared" si="1"/>
        <v>75934</v>
      </c>
      <c r="J18" s="215">
        <f t="shared" si="1"/>
        <v>38290</v>
      </c>
      <c r="K18" s="215">
        <f t="shared" si="1"/>
        <v>37644</v>
      </c>
    </row>
    <row r="19" spans="2:13" s="207" customFormat="1" ht="12.95" customHeight="1">
      <c r="B19" s="212"/>
      <c r="C19" s="213"/>
      <c r="D19" s="214">
        <v>2022</v>
      </c>
      <c r="E19" s="215">
        <f t="shared" si="0"/>
        <v>9433</v>
      </c>
      <c r="F19" s="215">
        <f t="shared" si="0"/>
        <v>5693</v>
      </c>
      <c r="G19" s="215">
        <f t="shared" si="0"/>
        <v>3740</v>
      </c>
      <c r="H19" s="215"/>
      <c r="I19" s="215">
        <f t="shared" si="1"/>
        <v>79184</v>
      </c>
      <c r="J19" s="215">
        <f t="shared" si="1"/>
        <v>39791</v>
      </c>
      <c r="K19" s="215">
        <f t="shared" si="1"/>
        <v>39393</v>
      </c>
      <c r="M19" s="212"/>
    </row>
    <row r="20" spans="2:13" s="207" customFormat="1" ht="6.95" customHeight="1">
      <c r="B20" s="212"/>
      <c r="C20" s="213"/>
      <c r="D20" s="219"/>
      <c r="E20" s="228"/>
      <c r="F20" s="228"/>
      <c r="G20" s="228"/>
      <c r="H20" s="228"/>
      <c r="I20" s="228"/>
      <c r="J20" s="228"/>
      <c r="K20" s="228"/>
      <c r="M20" s="212"/>
    </row>
    <row r="21" spans="2:13" s="207" customFormat="1" ht="12.95" customHeight="1">
      <c r="B21" s="220" t="s">
        <v>15</v>
      </c>
      <c r="C21" s="220"/>
      <c r="D21" s="219">
        <v>2020</v>
      </c>
      <c r="E21" s="221">
        <f>SUM(F21:G21)</f>
        <v>1463</v>
      </c>
      <c r="F21" s="221">
        <v>784</v>
      </c>
      <c r="G21" s="221">
        <v>679</v>
      </c>
      <c r="H21" s="57"/>
      <c r="I21" s="221">
        <f>SUM(J21:K21)</f>
        <v>21044</v>
      </c>
      <c r="J21" s="221">
        <v>10882</v>
      </c>
      <c r="K21" s="221">
        <v>10162</v>
      </c>
      <c r="M21" s="224"/>
    </row>
    <row r="22" spans="2:13" s="207" customFormat="1" ht="12.95" customHeight="1">
      <c r="B22" s="220"/>
      <c r="C22" s="220"/>
      <c r="D22" s="219">
        <v>2021</v>
      </c>
      <c r="E22" s="221">
        <f t="shared" ref="E22:E23" si="2">SUM(F22:G22)</f>
        <v>1291</v>
      </c>
      <c r="F22" s="221">
        <v>718</v>
      </c>
      <c r="G22" s="221">
        <v>573</v>
      </c>
      <c r="H22" s="57"/>
      <c r="I22" s="221">
        <f t="shared" ref="I22:I23" si="3">SUM(J22:K22)</f>
        <v>21382</v>
      </c>
      <c r="J22" s="221">
        <v>11163</v>
      </c>
      <c r="K22" s="221">
        <v>10219</v>
      </c>
      <c r="M22" s="224"/>
    </row>
    <row r="23" spans="2:13" s="207" customFormat="1" ht="12.95" customHeight="1">
      <c r="B23" s="220"/>
      <c r="C23" s="220"/>
      <c r="D23" s="219">
        <v>2022</v>
      </c>
      <c r="E23" s="221">
        <f t="shared" si="2"/>
        <v>1398</v>
      </c>
      <c r="F23" s="221">
        <v>777</v>
      </c>
      <c r="G23" s="221">
        <v>621</v>
      </c>
      <c r="H23" s="54"/>
      <c r="I23" s="221">
        <f t="shared" si="3"/>
        <v>21591</v>
      </c>
      <c r="J23" s="221">
        <v>11299</v>
      </c>
      <c r="K23" s="221">
        <v>10292</v>
      </c>
      <c r="M23" s="224"/>
    </row>
    <row r="24" spans="2:13" s="207" customFormat="1" ht="6.95" customHeight="1">
      <c r="B24" s="220"/>
      <c r="C24" s="220"/>
      <c r="D24" s="219"/>
      <c r="E24" s="221"/>
      <c r="F24" s="221"/>
      <c r="G24" s="221"/>
      <c r="H24" s="228"/>
      <c r="I24" s="221"/>
      <c r="J24" s="221"/>
      <c r="K24" s="221"/>
      <c r="M24" s="224"/>
    </row>
    <row r="25" spans="2:13" s="207" customFormat="1" ht="12.95" customHeight="1">
      <c r="B25" s="220" t="s">
        <v>16</v>
      </c>
      <c r="C25" s="220"/>
      <c r="D25" s="219">
        <v>2020</v>
      </c>
      <c r="E25" s="221">
        <f>SUM(F25:G25)</f>
        <v>495</v>
      </c>
      <c r="F25" s="221">
        <v>298</v>
      </c>
      <c r="G25" s="221">
        <v>197</v>
      </c>
      <c r="H25" s="57"/>
      <c r="I25" s="221">
        <f>SUM(J25:K25)</f>
        <v>1759</v>
      </c>
      <c r="J25" s="221">
        <v>953</v>
      </c>
      <c r="K25" s="221">
        <v>806</v>
      </c>
      <c r="M25" s="224"/>
    </row>
    <row r="26" spans="2:13" s="207" customFormat="1" ht="12.95" customHeight="1">
      <c r="B26" s="220"/>
      <c r="C26" s="220"/>
      <c r="D26" s="219">
        <v>2021</v>
      </c>
      <c r="E26" s="221">
        <f t="shared" ref="E26:E27" si="4">SUM(F26:G26)</f>
        <v>556</v>
      </c>
      <c r="F26" s="221">
        <v>340</v>
      </c>
      <c r="G26" s="221">
        <v>216</v>
      </c>
      <c r="H26" s="57"/>
      <c r="I26" s="221">
        <f t="shared" ref="I26:I27" si="5">SUM(J26:K26)</f>
        <v>1784</v>
      </c>
      <c r="J26" s="221">
        <v>948</v>
      </c>
      <c r="K26" s="221">
        <v>836</v>
      </c>
      <c r="M26" s="224"/>
    </row>
    <row r="27" spans="2:13" s="207" customFormat="1" ht="12.95" customHeight="1">
      <c r="B27" s="220"/>
      <c r="C27" s="220"/>
      <c r="D27" s="219">
        <v>2022</v>
      </c>
      <c r="E27" s="221">
        <f t="shared" si="4"/>
        <v>556</v>
      </c>
      <c r="F27" s="221">
        <v>327</v>
      </c>
      <c r="G27" s="221">
        <v>229</v>
      </c>
      <c r="H27" s="54"/>
      <c r="I27" s="221">
        <f t="shared" si="5"/>
        <v>1765</v>
      </c>
      <c r="J27" s="221">
        <v>914</v>
      </c>
      <c r="K27" s="221">
        <v>851</v>
      </c>
      <c r="M27" s="224"/>
    </row>
    <row r="28" spans="2:13" s="207" customFormat="1" ht="6.95" customHeight="1">
      <c r="B28" s="220"/>
      <c r="C28" s="220"/>
      <c r="D28" s="219"/>
      <c r="E28" s="221"/>
      <c r="F28" s="221"/>
      <c r="G28" s="221"/>
      <c r="H28" s="228"/>
      <c r="I28" s="221"/>
      <c r="J28" s="221"/>
      <c r="K28" s="221"/>
      <c r="M28" s="224"/>
    </row>
    <row r="29" spans="2:13" s="207" customFormat="1" ht="12.95" customHeight="1">
      <c r="B29" s="220" t="s">
        <v>17</v>
      </c>
      <c r="C29" s="220"/>
      <c r="D29" s="219">
        <v>2020</v>
      </c>
      <c r="E29" s="221">
        <f>SUM(F29:G29)</f>
        <v>35</v>
      </c>
      <c r="F29" s="221">
        <v>17</v>
      </c>
      <c r="G29" s="221">
        <v>18</v>
      </c>
      <c r="H29" s="57"/>
      <c r="I29" s="221">
        <f>SUM(J29:K29)</f>
        <v>259</v>
      </c>
      <c r="J29" s="221">
        <v>137</v>
      </c>
      <c r="K29" s="221">
        <v>122</v>
      </c>
      <c r="M29" s="224"/>
    </row>
    <row r="30" spans="2:13" s="207" customFormat="1" ht="12.95" customHeight="1">
      <c r="B30" s="220"/>
      <c r="C30" s="220"/>
      <c r="D30" s="219">
        <v>2021</v>
      </c>
      <c r="E30" s="221">
        <f t="shared" ref="E30:E31" si="6">SUM(F30:G30)</f>
        <v>32</v>
      </c>
      <c r="F30" s="221">
        <v>21</v>
      </c>
      <c r="G30" s="221">
        <v>11</v>
      </c>
      <c r="H30" s="57"/>
      <c r="I30" s="221">
        <f t="shared" ref="I30:I31" si="7">SUM(J30:K30)</f>
        <v>248</v>
      </c>
      <c r="J30" s="221">
        <v>134</v>
      </c>
      <c r="K30" s="221">
        <v>114</v>
      </c>
      <c r="M30" s="224"/>
    </row>
    <row r="31" spans="2:13" s="207" customFormat="1" ht="12.95" customHeight="1">
      <c r="B31" s="220"/>
      <c r="C31" s="220"/>
      <c r="D31" s="219">
        <v>2022</v>
      </c>
      <c r="E31" s="221">
        <f t="shared" si="6"/>
        <v>25</v>
      </c>
      <c r="F31" s="221">
        <v>15</v>
      </c>
      <c r="G31" s="221">
        <v>10</v>
      </c>
      <c r="H31" s="54"/>
      <c r="I31" s="221">
        <f t="shared" si="7"/>
        <v>236</v>
      </c>
      <c r="J31" s="221">
        <v>131</v>
      </c>
      <c r="K31" s="221">
        <v>105</v>
      </c>
      <c r="M31" s="224"/>
    </row>
    <row r="32" spans="2:13" s="207" customFormat="1" ht="6.95" customHeight="1">
      <c r="B32" s="220"/>
      <c r="C32" s="220"/>
      <c r="D32" s="219"/>
      <c r="E32" s="221"/>
      <c r="F32" s="221"/>
      <c r="G32" s="221"/>
      <c r="H32" s="228"/>
      <c r="I32" s="221"/>
      <c r="J32" s="221"/>
      <c r="K32" s="221"/>
      <c r="M32" s="224"/>
    </row>
    <row r="33" spans="2:13" s="207" customFormat="1" ht="12.95" customHeight="1">
      <c r="B33" s="220" t="s">
        <v>18</v>
      </c>
      <c r="C33" s="226"/>
      <c r="D33" s="219">
        <v>2020</v>
      </c>
      <c r="E33" s="221">
        <f>SUM(F33:G33)</f>
        <v>338</v>
      </c>
      <c r="F33" s="221">
        <v>265</v>
      </c>
      <c r="G33" s="221">
        <v>73</v>
      </c>
      <c r="H33" s="57"/>
      <c r="I33" s="221">
        <f>SUM(J33:K33)</f>
        <v>2037</v>
      </c>
      <c r="J33" s="221">
        <v>1024</v>
      </c>
      <c r="K33" s="221">
        <v>1013</v>
      </c>
      <c r="M33" s="227"/>
    </row>
    <row r="34" spans="2:13" s="207" customFormat="1" ht="12.95" customHeight="1">
      <c r="B34" s="220"/>
      <c r="C34" s="226"/>
      <c r="D34" s="219">
        <v>2021</v>
      </c>
      <c r="E34" s="221">
        <f t="shared" ref="E34:E35" si="8">SUM(F34:G34)</f>
        <v>326</v>
      </c>
      <c r="F34" s="221">
        <v>251</v>
      </c>
      <c r="G34" s="221">
        <v>75</v>
      </c>
      <c r="H34" s="57"/>
      <c r="I34" s="221">
        <f t="shared" ref="I34:I35" si="9">SUM(J34:K34)</f>
        <v>1944</v>
      </c>
      <c r="J34" s="221">
        <v>991</v>
      </c>
      <c r="K34" s="221">
        <v>953</v>
      </c>
      <c r="M34" s="227"/>
    </row>
    <row r="35" spans="2:13" s="207" customFormat="1" ht="12.95" customHeight="1">
      <c r="B35" s="220"/>
      <c r="C35" s="226"/>
      <c r="D35" s="219">
        <v>2022</v>
      </c>
      <c r="E35" s="221">
        <f t="shared" si="8"/>
        <v>317</v>
      </c>
      <c r="F35" s="221">
        <v>237</v>
      </c>
      <c r="G35" s="221">
        <v>80</v>
      </c>
      <c r="H35" s="54"/>
      <c r="I35" s="221">
        <f t="shared" si="9"/>
        <v>1907</v>
      </c>
      <c r="J35" s="221">
        <v>967</v>
      </c>
      <c r="K35" s="221">
        <v>940</v>
      </c>
      <c r="M35" s="227"/>
    </row>
    <row r="36" spans="2:13" s="207" customFormat="1" ht="6.95" customHeight="1">
      <c r="B36" s="220"/>
      <c r="C36" s="226"/>
      <c r="D36" s="219"/>
      <c r="E36" s="221"/>
      <c r="F36" s="221"/>
      <c r="G36" s="221"/>
      <c r="H36" s="228"/>
      <c r="I36" s="221"/>
      <c r="J36" s="221"/>
      <c r="K36" s="221"/>
      <c r="M36" s="227"/>
    </row>
    <row r="37" spans="2:13" s="207" customFormat="1" ht="12.95" customHeight="1">
      <c r="B37" s="220" t="s">
        <v>19</v>
      </c>
      <c r="C37" s="208"/>
      <c r="D37" s="219">
        <v>2020</v>
      </c>
      <c r="E37" s="221">
        <f>SUM(F37:G37)</f>
        <v>695</v>
      </c>
      <c r="F37" s="221">
        <v>470</v>
      </c>
      <c r="G37" s="221">
        <v>225</v>
      </c>
      <c r="H37" s="57"/>
      <c r="I37" s="221">
        <f>SUM(J37:K37)</f>
        <v>3467</v>
      </c>
      <c r="J37" s="221">
        <v>1745</v>
      </c>
      <c r="K37" s="221">
        <v>1722</v>
      </c>
      <c r="M37" s="224"/>
    </row>
    <row r="38" spans="2:13" s="207" customFormat="1" ht="12.95" customHeight="1">
      <c r="B38" s="220"/>
      <c r="C38" s="208"/>
      <c r="D38" s="219">
        <v>2021</v>
      </c>
      <c r="E38" s="221">
        <f t="shared" ref="E38:E39" si="10">SUM(F38:G38)</f>
        <v>778</v>
      </c>
      <c r="F38" s="221">
        <v>558</v>
      </c>
      <c r="G38" s="221">
        <v>220</v>
      </c>
      <c r="H38" s="57"/>
      <c r="I38" s="221">
        <f t="shared" ref="I38:I39" si="11">SUM(J38:K38)</f>
        <v>3523</v>
      </c>
      <c r="J38" s="221">
        <v>1778</v>
      </c>
      <c r="K38" s="221">
        <v>1745</v>
      </c>
      <c r="M38" s="224"/>
    </row>
    <row r="39" spans="2:13" s="207" customFormat="1" ht="12.95" customHeight="1">
      <c r="B39" s="220"/>
      <c r="C39" s="208"/>
      <c r="D39" s="219">
        <v>2022</v>
      </c>
      <c r="E39" s="221">
        <f t="shared" si="10"/>
        <v>770</v>
      </c>
      <c r="F39" s="221">
        <v>564</v>
      </c>
      <c r="G39" s="221">
        <v>206</v>
      </c>
      <c r="H39" s="54"/>
      <c r="I39" s="221">
        <f t="shared" si="11"/>
        <v>3667</v>
      </c>
      <c r="J39" s="221">
        <v>1860</v>
      </c>
      <c r="K39" s="221">
        <v>1807</v>
      </c>
      <c r="M39" s="224"/>
    </row>
    <row r="40" spans="2:13" s="207" customFormat="1" ht="6.95" customHeight="1">
      <c r="B40" s="220"/>
      <c r="C40" s="208"/>
      <c r="D40" s="219"/>
      <c r="E40" s="221"/>
      <c r="F40" s="221"/>
      <c r="G40" s="221"/>
      <c r="H40" s="228"/>
      <c r="I40" s="221"/>
      <c r="J40" s="221"/>
      <c r="K40" s="221"/>
      <c r="M40" s="224"/>
    </row>
    <row r="41" spans="2:13" s="207" customFormat="1" ht="12.95" customHeight="1">
      <c r="B41" s="220" t="s">
        <v>20</v>
      </c>
      <c r="C41" s="208"/>
      <c r="D41" s="219">
        <v>2020</v>
      </c>
      <c r="E41" s="221">
        <f>SUM(F41:G41)</f>
        <v>445</v>
      </c>
      <c r="F41" s="221">
        <v>238</v>
      </c>
      <c r="G41" s="221">
        <v>207</v>
      </c>
      <c r="H41" s="57"/>
      <c r="I41" s="225" t="s">
        <v>31</v>
      </c>
      <c r="J41" s="225" t="s">
        <v>31</v>
      </c>
      <c r="K41" s="225" t="s">
        <v>31</v>
      </c>
      <c r="M41" s="224"/>
    </row>
    <row r="42" spans="2:13" s="207" customFormat="1" ht="12.95" customHeight="1">
      <c r="B42" s="220"/>
      <c r="C42" s="208"/>
      <c r="D42" s="219">
        <v>2021</v>
      </c>
      <c r="E42" s="221">
        <f t="shared" ref="E42:E43" si="12">SUM(F42:G42)</f>
        <v>480</v>
      </c>
      <c r="F42" s="221">
        <v>250</v>
      </c>
      <c r="G42" s="221">
        <v>230</v>
      </c>
      <c r="H42" s="57"/>
      <c r="I42" s="225" t="s">
        <v>31</v>
      </c>
      <c r="J42" s="225" t="s">
        <v>31</v>
      </c>
      <c r="K42" s="225" t="s">
        <v>31</v>
      </c>
      <c r="M42" s="224"/>
    </row>
    <row r="43" spans="2:13" s="207" customFormat="1" ht="12.95" customHeight="1">
      <c r="B43" s="220"/>
      <c r="C43" s="208"/>
      <c r="D43" s="219">
        <v>2022</v>
      </c>
      <c r="E43" s="221">
        <f t="shared" si="12"/>
        <v>480</v>
      </c>
      <c r="F43" s="221">
        <v>254</v>
      </c>
      <c r="G43" s="221">
        <v>226</v>
      </c>
      <c r="H43" s="54"/>
      <c r="I43" s="225" t="s">
        <v>31</v>
      </c>
      <c r="J43" s="225" t="s">
        <v>31</v>
      </c>
      <c r="K43" s="225" t="s">
        <v>31</v>
      </c>
      <c r="M43" s="224"/>
    </row>
    <row r="44" spans="2:13" s="207" customFormat="1" ht="6.95" customHeight="1">
      <c r="B44" s="220"/>
      <c r="C44" s="208"/>
      <c r="D44" s="219"/>
      <c r="E44" s="221"/>
      <c r="F44" s="221"/>
      <c r="G44" s="221"/>
      <c r="H44" s="228"/>
      <c r="I44" s="221"/>
      <c r="J44" s="221"/>
      <c r="K44" s="221"/>
      <c r="M44" s="224"/>
    </row>
    <row r="45" spans="2:13" s="207" customFormat="1" ht="12.95" customHeight="1">
      <c r="B45" s="220" t="s">
        <v>21</v>
      </c>
      <c r="C45" s="208"/>
      <c r="D45" s="219">
        <v>2020</v>
      </c>
      <c r="E45" s="221">
        <f>SUM(F45:G45)</f>
        <v>122</v>
      </c>
      <c r="F45" s="221">
        <v>84</v>
      </c>
      <c r="G45" s="221">
        <v>38</v>
      </c>
      <c r="H45" s="228"/>
      <c r="I45" s="221">
        <f>SUM(J45:K45)</f>
        <v>6574</v>
      </c>
      <c r="J45" s="221">
        <v>3222</v>
      </c>
      <c r="K45" s="221">
        <v>3352</v>
      </c>
      <c r="M45" s="224"/>
    </row>
    <row r="46" spans="2:13" s="207" customFormat="1" ht="12.95" customHeight="1">
      <c r="B46" s="220"/>
      <c r="C46" s="208"/>
      <c r="D46" s="219">
        <v>2021</v>
      </c>
      <c r="E46" s="221">
        <f t="shared" ref="E46:E47" si="13">SUM(F46:G46)</f>
        <v>150</v>
      </c>
      <c r="F46" s="221">
        <v>99</v>
      </c>
      <c r="G46" s="221">
        <v>51</v>
      </c>
      <c r="H46" s="57"/>
      <c r="I46" s="221">
        <f t="shared" ref="I46:I47" si="14">SUM(J46:K46)</f>
        <v>4253</v>
      </c>
      <c r="J46" s="221">
        <v>2099</v>
      </c>
      <c r="K46" s="221">
        <v>2154</v>
      </c>
      <c r="M46" s="224"/>
    </row>
    <row r="47" spans="2:13" s="207" customFormat="1" ht="12.95" customHeight="1">
      <c r="B47" s="220"/>
      <c r="C47" s="208"/>
      <c r="D47" s="219">
        <v>2022</v>
      </c>
      <c r="E47" s="221">
        <f t="shared" si="13"/>
        <v>154</v>
      </c>
      <c r="F47" s="221">
        <v>102</v>
      </c>
      <c r="G47" s="221">
        <v>52</v>
      </c>
      <c r="H47" s="54"/>
      <c r="I47" s="221">
        <f t="shared" si="14"/>
        <v>6477</v>
      </c>
      <c r="J47" s="221">
        <v>3243</v>
      </c>
      <c r="K47" s="221">
        <v>3234</v>
      </c>
      <c r="M47" s="224"/>
    </row>
    <row r="48" spans="2:13" s="207" customFormat="1" ht="6.95" customHeight="1">
      <c r="B48" s="220"/>
      <c r="C48" s="208"/>
      <c r="D48" s="219"/>
      <c r="E48" s="221"/>
      <c r="F48" s="221"/>
      <c r="G48" s="221"/>
      <c r="H48" s="228"/>
      <c r="I48" s="221"/>
      <c r="J48" s="221"/>
      <c r="K48" s="221"/>
      <c r="M48" s="224"/>
    </row>
    <row r="49" spans="2:13" s="207" customFormat="1" ht="12.95" customHeight="1">
      <c r="B49" s="220" t="s">
        <v>22</v>
      </c>
      <c r="C49" s="208"/>
      <c r="D49" s="219">
        <v>2020</v>
      </c>
      <c r="E49" s="221">
        <f>SUM(F49:G49)</f>
        <v>339</v>
      </c>
      <c r="F49" s="221">
        <v>192</v>
      </c>
      <c r="G49" s="221">
        <v>147</v>
      </c>
      <c r="H49" s="57"/>
      <c r="I49" s="221">
        <f>SUM(J49:K49)</f>
        <v>6819</v>
      </c>
      <c r="J49" s="221">
        <v>3838</v>
      </c>
      <c r="K49" s="221">
        <v>2981</v>
      </c>
      <c r="M49" s="224"/>
    </row>
    <row r="50" spans="2:13" s="207" customFormat="1" ht="12.95" customHeight="1">
      <c r="B50" s="220"/>
      <c r="C50" s="208"/>
      <c r="D50" s="219">
        <v>2021</v>
      </c>
      <c r="E50" s="221">
        <f t="shared" ref="E50:E51" si="15">SUM(F50:G50)</f>
        <v>311</v>
      </c>
      <c r="F50" s="221">
        <v>178</v>
      </c>
      <c r="G50" s="221">
        <v>133</v>
      </c>
      <c r="H50" s="57"/>
      <c r="I50" s="221">
        <f t="shared" ref="I50:I51" si="16">SUM(J50:K50)</f>
        <v>6312</v>
      </c>
      <c r="J50" s="221">
        <v>3531</v>
      </c>
      <c r="K50" s="221">
        <v>2781</v>
      </c>
      <c r="M50" s="224"/>
    </row>
    <row r="51" spans="2:13" s="207" customFormat="1" ht="12.95" customHeight="1">
      <c r="B51" s="220"/>
      <c r="C51" s="208"/>
      <c r="D51" s="219">
        <v>2022</v>
      </c>
      <c r="E51" s="221">
        <f t="shared" si="15"/>
        <v>269</v>
      </c>
      <c r="F51" s="221">
        <v>164</v>
      </c>
      <c r="G51" s="221">
        <v>105</v>
      </c>
      <c r="H51" s="228"/>
      <c r="I51" s="221">
        <f t="shared" si="16"/>
        <v>6116</v>
      </c>
      <c r="J51" s="221">
        <v>3394</v>
      </c>
      <c r="K51" s="221">
        <v>2722</v>
      </c>
      <c r="M51" s="224"/>
    </row>
    <row r="52" spans="2:13" s="207" customFormat="1" ht="6.95" customHeight="1">
      <c r="B52" s="220"/>
      <c r="C52" s="208"/>
      <c r="D52" s="219"/>
      <c r="E52" s="221"/>
      <c r="F52" s="221"/>
      <c r="G52" s="221"/>
      <c r="H52" s="228"/>
      <c r="I52" s="221"/>
      <c r="J52" s="221"/>
      <c r="K52" s="221"/>
      <c r="M52" s="224"/>
    </row>
    <row r="53" spans="2:13" s="207" customFormat="1" ht="12.95" customHeight="1">
      <c r="B53" s="220" t="s">
        <v>23</v>
      </c>
      <c r="C53" s="226"/>
      <c r="D53" s="219">
        <v>2020</v>
      </c>
      <c r="E53" s="221">
        <f>SUM(F53:G53)</f>
        <v>399</v>
      </c>
      <c r="F53" s="221">
        <v>217</v>
      </c>
      <c r="G53" s="221">
        <v>182</v>
      </c>
      <c r="H53" s="57"/>
      <c r="I53" s="225" t="s">
        <v>31</v>
      </c>
      <c r="J53" s="225" t="s">
        <v>31</v>
      </c>
      <c r="K53" s="225" t="s">
        <v>31</v>
      </c>
      <c r="M53" s="227"/>
    </row>
    <row r="54" spans="2:13" s="207" customFormat="1" ht="12.95" customHeight="1">
      <c r="B54" s="220"/>
      <c r="C54" s="226"/>
      <c r="D54" s="219">
        <v>2021</v>
      </c>
      <c r="E54" s="221">
        <f t="shared" ref="E54:E55" si="17">SUM(F54:G54)</f>
        <v>364</v>
      </c>
      <c r="F54" s="221">
        <v>201</v>
      </c>
      <c r="G54" s="221">
        <v>163</v>
      </c>
      <c r="H54" s="57"/>
      <c r="I54" s="225" t="s">
        <v>31</v>
      </c>
      <c r="J54" s="225" t="s">
        <v>31</v>
      </c>
      <c r="K54" s="225" t="s">
        <v>31</v>
      </c>
      <c r="M54" s="227"/>
    </row>
    <row r="55" spans="2:13" s="207" customFormat="1" ht="12.95" customHeight="1">
      <c r="B55" s="220"/>
      <c r="C55" s="226"/>
      <c r="D55" s="219">
        <v>2022</v>
      </c>
      <c r="E55" s="221">
        <f t="shared" si="17"/>
        <v>360</v>
      </c>
      <c r="F55" s="221">
        <v>209</v>
      </c>
      <c r="G55" s="221">
        <v>151</v>
      </c>
      <c r="H55" s="228"/>
      <c r="I55" s="225" t="s">
        <v>31</v>
      </c>
      <c r="J55" s="225" t="s">
        <v>31</v>
      </c>
      <c r="K55" s="225" t="s">
        <v>31</v>
      </c>
      <c r="M55" s="227"/>
    </row>
    <row r="56" spans="2:13" s="207" customFormat="1" ht="6.95" customHeight="1">
      <c r="B56" s="220"/>
      <c r="C56" s="226"/>
      <c r="D56" s="219"/>
      <c r="E56" s="221"/>
      <c r="F56" s="221"/>
      <c r="G56" s="221"/>
      <c r="H56" s="228"/>
      <c r="I56" s="221"/>
      <c r="J56" s="221"/>
      <c r="K56" s="221"/>
      <c r="M56" s="227"/>
    </row>
    <row r="57" spans="2:13" s="207" customFormat="1" ht="12.95" customHeight="1">
      <c r="B57" s="220" t="s">
        <v>24</v>
      </c>
      <c r="C57" s="208"/>
      <c r="D57" s="219">
        <v>2020</v>
      </c>
      <c r="E57" s="221">
        <f>SUM(F57:G57)</f>
        <v>4138</v>
      </c>
      <c r="F57" s="221">
        <v>2297</v>
      </c>
      <c r="G57" s="221">
        <v>1841</v>
      </c>
      <c r="H57" s="57"/>
      <c r="I57" s="221">
        <f>SUM(J57:K57)</f>
        <v>9867</v>
      </c>
      <c r="J57" s="221">
        <v>4729</v>
      </c>
      <c r="K57" s="221">
        <v>5138</v>
      </c>
      <c r="M57" s="224"/>
    </row>
    <row r="58" spans="2:13" s="207" customFormat="1" ht="12.95" customHeight="1">
      <c r="B58" s="220"/>
      <c r="C58" s="208"/>
      <c r="D58" s="219">
        <v>2021</v>
      </c>
      <c r="E58" s="221">
        <f t="shared" ref="E58:E59" si="18">SUM(F58:G58)</f>
        <v>4152</v>
      </c>
      <c r="F58" s="221">
        <v>2363</v>
      </c>
      <c r="G58" s="221">
        <v>1789</v>
      </c>
      <c r="H58" s="57"/>
      <c r="I58" s="221">
        <f t="shared" ref="I58:I59" si="19">SUM(J58:K58)</f>
        <v>10008</v>
      </c>
      <c r="J58" s="221">
        <v>4818</v>
      </c>
      <c r="K58" s="221">
        <v>5190</v>
      </c>
      <c r="M58" s="224"/>
    </row>
    <row r="59" spans="2:13" s="207" customFormat="1" ht="12.95" customHeight="1">
      <c r="B59" s="220"/>
      <c r="C59" s="208"/>
      <c r="D59" s="219">
        <v>2022</v>
      </c>
      <c r="E59" s="221">
        <f t="shared" si="18"/>
        <v>3727</v>
      </c>
      <c r="F59" s="221">
        <v>2148</v>
      </c>
      <c r="G59" s="221">
        <v>1579</v>
      </c>
      <c r="H59" s="228"/>
      <c r="I59" s="221">
        <f t="shared" si="19"/>
        <v>9914</v>
      </c>
      <c r="J59" s="221">
        <v>4757</v>
      </c>
      <c r="K59" s="221">
        <v>5157</v>
      </c>
      <c r="M59" s="224"/>
    </row>
    <row r="60" spans="2:13" s="207" customFormat="1" ht="6.95" customHeight="1">
      <c r="B60" s="220"/>
      <c r="C60" s="208"/>
      <c r="D60" s="219"/>
      <c r="E60" s="221"/>
      <c r="F60" s="221"/>
      <c r="G60" s="221"/>
      <c r="H60" s="228"/>
      <c r="I60" s="221"/>
      <c r="J60" s="221"/>
      <c r="K60" s="221"/>
      <c r="M60" s="224"/>
    </row>
    <row r="61" spans="2:13" s="207" customFormat="1" ht="12.95" customHeight="1">
      <c r="B61" s="220" t="s">
        <v>25</v>
      </c>
      <c r="C61" s="208"/>
      <c r="D61" s="219">
        <v>2020</v>
      </c>
      <c r="E61" s="221">
        <f>SUM(F61:G61)</f>
        <v>1179</v>
      </c>
      <c r="F61" s="221">
        <v>756</v>
      </c>
      <c r="G61" s="221">
        <v>423</v>
      </c>
      <c r="H61" s="57"/>
      <c r="I61" s="225" t="s">
        <v>31</v>
      </c>
      <c r="J61" s="225" t="s">
        <v>31</v>
      </c>
      <c r="K61" s="225" t="s">
        <v>31</v>
      </c>
      <c r="M61" s="224"/>
    </row>
    <row r="62" spans="2:13" s="207" customFormat="1" ht="12.95" customHeight="1">
      <c r="B62" s="220"/>
      <c r="C62" s="208"/>
      <c r="D62" s="219">
        <v>2021</v>
      </c>
      <c r="E62" s="221">
        <f t="shared" ref="E62:E63" si="20">SUM(F62:G62)</f>
        <v>1115</v>
      </c>
      <c r="F62" s="221">
        <v>711</v>
      </c>
      <c r="G62" s="221">
        <v>404</v>
      </c>
      <c r="H62" s="57"/>
      <c r="I62" s="225" t="s">
        <v>31</v>
      </c>
      <c r="J62" s="225" t="s">
        <v>31</v>
      </c>
      <c r="K62" s="225" t="s">
        <v>31</v>
      </c>
      <c r="M62" s="224"/>
    </row>
    <row r="63" spans="2:13" s="207" customFormat="1" ht="12.95" customHeight="1">
      <c r="B63" s="220"/>
      <c r="C63" s="208"/>
      <c r="D63" s="219">
        <v>2022</v>
      </c>
      <c r="E63" s="221">
        <f t="shared" si="20"/>
        <v>1047</v>
      </c>
      <c r="F63" s="221">
        <v>653</v>
      </c>
      <c r="G63" s="221">
        <v>394</v>
      </c>
      <c r="H63" s="57"/>
      <c r="I63" s="225" t="s">
        <v>31</v>
      </c>
      <c r="J63" s="225" t="s">
        <v>31</v>
      </c>
      <c r="K63" s="225" t="s">
        <v>31</v>
      </c>
      <c r="M63" s="224"/>
    </row>
    <row r="64" spans="2:13" s="207" customFormat="1" ht="6.95" customHeight="1">
      <c r="B64" s="220"/>
      <c r="C64" s="208"/>
      <c r="D64" s="219"/>
      <c r="E64" s="221"/>
      <c r="F64" s="221"/>
      <c r="G64" s="221"/>
      <c r="H64" s="225"/>
      <c r="I64" s="221"/>
      <c r="J64" s="221"/>
      <c r="K64" s="221"/>
      <c r="M64" s="224"/>
    </row>
    <row r="65" spans="2:13" s="207" customFormat="1" ht="12.95" customHeight="1">
      <c r="B65" s="220" t="s">
        <v>26</v>
      </c>
      <c r="C65" s="208"/>
      <c r="D65" s="219">
        <v>2020</v>
      </c>
      <c r="E65" s="225" t="s">
        <v>31</v>
      </c>
      <c r="F65" s="225" t="s">
        <v>31</v>
      </c>
      <c r="G65" s="225" t="s">
        <v>31</v>
      </c>
      <c r="H65" s="225"/>
      <c r="I65" s="221">
        <f>SUM(J65:K65)</f>
        <v>5876</v>
      </c>
      <c r="J65" s="221">
        <v>2850</v>
      </c>
      <c r="K65" s="221">
        <v>3026</v>
      </c>
      <c r="M65" s="224"/>
    </row>
    <row r="66" spans="2:13" s="207" customFormat="1" ht="12.95" customHeight="1">
      <c r="B66" s="220"/>
      <c r="C66" s="208"/>
      <c r="D66" s="219">
        <v>2021</v>
      </c>
      <c r="E66" s="225" t="s">
        <v>31</v>
      </c>
      <c r="F66" s="225" t="s">
        <v>31</v>
      </c>
      <c r="G66" s="225" t="s">
        <v>31</v>
      </c>
      <c r="H66" s="225"/>
      <c r="I66" s="221">
        <f t="shared" ref="I66:I67" si="21">SUM(J66:K66)</f>
        <v>5683</v>
      </c>
      <c r="J66" s="221">
        <v>2774</v>
      </c>
      <c r="K66" s="221">
        <v>2909</v>
      </c>
      <c r="M66" s="224"/>
    </row>
    <row r="67" spans="2:13" s="207" customFormat="1" ht="12.95" customHeight="1">
      <c r="B67" s="220"/>
      <c r="C67" s="208"/>
      <c r="D67" s="219">
        <v>2022</v>
      </c>
      <c r="E67" s="225" t="s">
        <v>31</v>
      </c>
      <c r="F67" s="225" t="s">
        <v>31</v>
      </c>
      <c r="G67" s="225" t="s">
        <v>31</v>
      </c>
      <c r="H67" s="57"/>
      <c r="I67" s="221">
        <f t="shared" si="21"/>
        <v>5553</v>
      </c>
      <c r="J67" s="221">
        <v>2677</v>
      </c>
      <c r="K67" s="221">
        <v>2876</v>
      </c>
      <c r="M67" s="224"/>
    </row>
    <row r="68" spans="2:13" s="207" customFormat="1" ht="6.95" customHeight="1">
      <c r="B68" s="220"/>
      <c r="C68" s="208"/>
      <c r="D68" s="219"/>
      <c r="E68" s="221"/>
      <c r="F68" s="221"/>
      <c r="G68" s="221"/>
      <c r="H68" s="225"/>
      <c r="I68" s="221"/>
      <c r="J68" s="221"/>
      <c r="K68" s="221"/>
      <c r="M68" s="224"/>
    </row>
    <row r="69" spans="2:13" s="207" customFormat="1" ht="12.95" customHeight="1">
      <c r="B69" s="220" t="s">
        <v>27</v>
      </c>
      <c r="C69" s="208"/>
      <c r="D69" s="219">
        <v>2020</v>
      </c>
      <c r="E69" s="225" t="s">
        <v>31</v>
      </c>
      <c r="F69" s="225" t="s">
        <v>31</v>
      </c>
      <c r="G69" s="225" t="s">
        <v>31</v>
      </c>
      <c r="H69" s="225"/>
      <c r="I69" s="221">
        <f>SUM(J69:K69)</f>
        <v>7477</v>
      </c>
      <c r="J69" s="221">
        <v>3925</v>
      </c>
      <c r="K69" s="221">
        <v>3552</v>
      </c>
      <c r="M69" s="224"/>
    </row>
    <row r="70" spans="2:13" s="207" customFormat="1" ht="12.95" customHeight="1">
      <c r="B70" s="220"/>
      <c r="C70" s="208"/>
      <c r="D70" s="219">
        <v>2021</v>
      </c>
      <c r="E70" s="225" t="s">
        <v>31</v>
      </c>
      <c r="F70" s="225" t="s">
        <v>31</v>
      </c>
      <c r="G70" s="225" t="s">
        <v>31</v>
      </c>
      <c r="H70" s="225"/>
      <c r="I70" s="221">
        <f t="shared" ref="I70:I71" si="22">SUM(J70:K70)</f>
        <v>5673</v>
      </c>
      <c r="J70" s="221">
        <v>2979</v>
      </c>
      <c r="K70" s="221">
        <v>2694</v>
      </c>
      <c r="M70" s="224"/>
    </row>
    <row r="71" spans="2:13" s="207" customFormat="1" ht="12.95" customHeight="1">
      <c r="B71" s="220"/>
      <c r="C71" s="208"/>
      <c r="D71" s="219">
        <v>2022</v>
      </c>
      <c r="E71" s="225" t="s">
        <v>31</v>
      </c>
      <c r="F71" s="225" t="s">
        <v>31</v>
      </c>
      <c r="G71" s="225" t="s">
        <v>31</v>
      </c>
      <c r="H71" s="54"/>
      <c r="I71" s="221">
        <f t="shared" si="22"/>
        <v>7008</v>
      </c>
      <c r="J71" s="221">
        <v>3672</v>
      </c>
      <c r="K71" s="221">
        <v>3336</v>
      </c>
      <c r="M71" s="224"/>
    </row>
    <row r="72" spans="2:13" s="207" customFormat="1" ht="6.95" customHeight="1">
      <c r="B72" s="220"/>
      <c r="C72" s="208"/>
      <c r="D72" s="219"/>
      <c r="E72" s="221"/>
      <c r="F72" s="221"/>
      <c r="G72" s="221"/>
      <c r="H72" s="228"/>
      <c r="I72" s="221"/>
      <c r="J72" s="221"/>
      <c r="K72" s="221"/>
      <c r="M72" s="224"/>
    </row>
    <row r="73" spans="2:13" s="207" customFormat="1" ht="12.95" customHeight="1">
      <c r="B73" s="220" t="s">
        <v>28</v>
      </c>
      <c r="C73" s="226"/>
      <c r="D73" s="219">
        <v>2020</v>
      </c>
      <c r="E73" s="221">
        <f>SUM(F73:G73)</f>
        <v>346</v>
      </c>
      <c r="F73" s="221">
        <v>253</v>
      </c>
      <c r="G73" s="221">
        <v>93</v>
      </c>
      <c r="H73" s="57"/>
      <c r="I73" s="221">
        <f>SUM(J73:K73)</f>
        <v>14869</v>
      </c>
      <c r="J73" s="221">
        <v>6963</v>
      </c>
      <c r="K73" s="221">
        <v>7906</v>
      </c>
      <c r="M73" s="227"/>
    </row>
    <row r="74" spans="2:13" s="207" customFormat="1" ht="12.95" customHeight="1">
      <c r="B74" s="220"/>
      <c r="C74" s="226"/>
      <c r="D74" s="219">
        <v>2021</v>
      </c>
      <c r="E74" s="221">
        <f t="shared" ref="E74:E75" si="23">SUM(F74:G74)</f>
        <v>375</v>
      </c>
      <c r="F74" s="221">
        <v>282</v>
      </c>
      <c r="G74" s="221">
        <v>93</v>
      </c>
      <c r="H74" s="57"/>
      <c r="I74" s="221">
        <f t="shared" ref="I74:I75" si="24">SUM(J74:K74)</f>
        <v>15124</v>
      </c>
      <c r="J74" s="221">
        <v>7075</v>
      </c>
      <c r="K74" s="221">
        <v>8049</v>
      </c>
      <c r="M74" s="227"/>
    </row>
    <row r="75" spans="2:13" s="207" customFormat="1" ht="12.95" customHeight="1">
      <c r="B75" s="220"/>
      <c r="C75" s="226"/>
      <c r="D75" s="219">
        <v>2022</v>
      </c>
      <c r="E75" s="221">
        <f t="shared" si="23"/>
        <v>330</v>
      </c>
      <c r="F75" s="221">
        <v>243</v>
      </c>
      <c r="G75" s="221">
        <v>87</v>
      </c>
      <c r="H75" s="57"/>
      <c r="I75" s="221">
        <f t="shared" si="24"/>
        <v>14950</v>
      </c>
      <c r="J75" s="221">
        <v>6877</v>
      </c>
      <c r="K75" s="221">
        <v>8073</v>
      </c>
      <c r="M75" s="227"/>
    </row>
    <row r="76" spans="2:13" s="207" customFormat="1" ht="6.95" customHeight="1">
      <c r="B76" s="220"/>
      <c r="C76" s="226"/>
      <c r="D76" s="219"/>
      <c r="E76" s="221"/>
      <c r="F76" s="221"/>
      <c r="G76" s="221"/>
      <c r="H76" s="225"/>
      <c r="I76" s="221"/>
      <c r="J76" s="221"/>
      <c r="K76" s="221"/>
      <c r="M76" s="227"/>
    </row>
    <row r="77" spans="2:13" s="207" customFormat="1" ht="12.95" customHeight="1">
      <c r="B77" s="220" t="s">
        <v>29</v>
      </c>
      <c r="C77" s="226"/>
      <c r="D77" s="219">
        <v>2020</v>
      </c>
      <c r="E77" s="225" t="s">
        <v>31</v>
      </c>
      <c r="F77" s="225" t="s">
        <v>31</v>
      </c>
      <c r="G77" s="225" t="s">
        <v>31</v>
      </c>
      <c r="H77" s="225"/>
      <c r="I77" s="225" t="s">
        <v>31</v>
      </c>
      <c r="J77" s="225" t="s">
        <v>31</v>
      </c>
      <c r="K77" s="225" t="s">
        <v>31</v>
      </c>
      <c r="M77" s="227"/>
    </row>
    <row r="78" spans="2:13" s="207" customFormat="1" ht="12.95" customHeight="1">
      <c r="B78" s="220"/>
      <c r="C78" s="226"/>
      <c r="D78" s="219">
        <v>2021</v>
      </c>
      <c r="E78" s="225" t="s">
        <v>31</v>
      </c>
      <c r="F78" s="225" t="s">
        <v>31</v>
      </c>
      <c r="G78" s="225" t="s">
        <v>31</v>
      </c>
      <c r="H78" s="225"/>
      <c r="I78" s="225" t="s">
        <v>31</v>
      </c>
      <c r="J78" s="225" t="s">
        <v>31</v>
      </c>
      <c r="K78" s="225" t="s">
        <v>31</v>
      </c>
      <c r="M78" s="227"/>
    </row>
    <row r="79" spans="2:13" s="207" customFormat="1" ht="12.95" customHeight="1">
      <c r="B79" s="220"/>
      <c r="C79" s="226"/>
      <c r="D79" s="219">
        <v>2022</v>
      </c>
      <c r="E79" s="225" t="s">
        <v>31</v>
      </c>
      <c r="F79" s="225" t="s">
        <v>31</v>
      </c>
      <c r="G79" s="225" t="s">
        <v>31</v>
      </c>
      <c r="H79" s="57"/>
      <c r="I79" s="225" t="s">
        <v>31</v>
      </c>
      <c r="J79" s="225" t="s">
        <v>31</v>
      </c>
      <c r="K79" s="225" t="s">
        <v>31</v>
      </c>
      <c r="M79" s="227"/>
    </row>
    <row r="80" spans="2:13" s="207" customFormat="1" ht="6.95" customHeight="1">
      <c r="B80" s="220"/>
      <c r="C80" s="226"/>
      <c r="D80" s="219"/>
      <c r="E80" s="221"/>
      <c r="F80" s="221"/>
      <c r="G80" s="221"/>
      <c r="H80" s="225"/>
      <c r="I80" s="221"/>
      <c r="J80" s="221"/>
      <c r="K80" s="221"/>
      <c r="M80" s="227"/>
    </row>
    <row r="81" spans="1:13" s="207" customFormat="1" ht="12.95" customHeight="1">
      <c r="B81" s="220" t="s">
        <v>30</v>
      </c>
      <c r="C81" s="226"/>
      <c r="D81" s="219">
        <v>2020</v>
      </c>
      <c r="E81" s="225" t="s">
        <v>31</v>
      </c>
      <c r="F81" s="225" t="s">
        <v>31</v>
      </c>
      <c r="G81" s="225" t="s">
        <v>31</v>
      </c>
      <c r="H81" s="225"/>
      <c r="I81" s="225" t="s">
        <v>31</v>
      </c>
      <c r="J81" s="225" t="s">
        <v>31</v>
      </c>
      <c r="K81" s="225" t="s">
        <v>31</v>
      </c>
      <c r="M81" s="227"/>
    </row>
    <row r="82" spans="1:13" s="207" customFormat="1" ht="12.95" customHeight="1">
      <c r="B82" s="220"/>
      <c r="C82" s="226"/>
      <c r="D82" s="219">
        <v>2021</v>
      </c>
      <c r="E82" s="225" t="s">
        <v>31</v>
      </c>
      <c r="F82" s="225" t="s">
        <v>31</v>
      </c>
      <c r="G82" s="225" t="s">
        <v>31</v>
      </c>
      <c r="H82" s="225"/>
      <c r="I82" s="225" t="s">
        <v>31</v>
      </c>
      <c r="J82" s="225" t="s">
        <v>31</v>
      </c>
      <c r="K82" s="225" t="s">
        <v>31</v>
      </c>
      <c r="M82" s="227"/>
    </row>
    <row r="83" spans="1:13" s="207" customFormat="1" ht="12.95" customHeight="1">
      <c r="B83" s="220"/>
      <c r="C83" s="226"/>
      <c r="D83" s="219">
        <v>2022</v>
      </c>
      <c r="E83" s="225" t="s">
        <v>31</v>
      </c>
      <c r="F83" s="225" t="s">
        <v>31</v>
      </c>
      <c r="G83" s="225" t="s">
        <v>31</v>
      </c>
      <c r="I83" s="225" t="s">
        <v>31</v>
      </c>
      <c r="J83" s="225" t="s">
        <v>31</v>
      </c>
      <c r="K83" s="225" t="s">
        <v>31</v>
      </c>
      <c r="M83" s="227"/>
    </row>
    <row r="84" spans="1:13" s="207" customFormat="1" ht="6.95" customHeight="1" thickBot="1">
      <c r="A84" s="231"/>
      <c r="B84" s="232"/>
      <c r="C84" s="233"/>
      <c r="D84" s="234"/>
      <c r="E84" s="236"/>
      <c r="F84" s="236"/>
      <c r="G84" s="236"/>
      <c r="H84" s="236"/>
      <c r="I84" s="236"/>
      <c r="J84" s="236"/>
      <c r="K84" s="236"/>
      <c r="M84" s="227"/>
    </row>
    <row r="85" spans="1:13" s="238" customFormat="1" ht="18" customHeight="1">
      <c r="B85" s="239"/>
      <c r="D85" s="240"/>
      <c r="E85" s="244"/>
      <c r="F85" s="244"/>
      <c r="G85" s="244"/>
      <c r="H85" s="244"/>
      <c r="I85" s="244"/>
      <c r="J85" s="244"/>
      <c r="K85" s="244"/>
      <c r="L85" s="245" t="s">
        <v>32</v>
      </c>
      <c r="M85" s="243"/>
    </row>
    <row r="86" spans="1:13" s="238" customFormat="1" ht="15.75" customHeight="1">
      <c r="B86" s="239"/>
      <c r="D86" s="240"/>
      <c r="E86" s="247"/>
      <c r="F86" s="247"/>
      <c r="G86" s="247"/>
      <c r="H86" s="247"/>
      <c r="I86" s="247"/>
      <c r="J86" s="247"/>
      <c r="K86" s="247"/>
      <c r="L86" s="247" t="s">
        <v>33</v>
      </c>
      <c r="M86" s="243"/>
    </row>
    <row r="87" spans="1:13" s="238" customFormat="1" ht="15.75" customHeight="1">
      <c r="B87" s="239" t="s">
        <v>1264</v>
      </c>
      <c r="D87" s="240"/>
      <c r="E87" s="243"/>
      <c r="F87" s="243"/>
      <c r="G87" s="243"/>
      <c r="H87" s="243"/>
      <c r="I87" s="243"/>
      <c r="J87" s="243"/>
      <c r="K87" s="243"/>
      <c r="M87" s="243"/>
    </row>
    <row r="88" spans="1:13" s="248" customFormat="1" ht="15.75" customHeight="1">
      <c r="B88" s="249" t="s">
        <v>402</v>
      </c>
      <c r="D88" s="250"/>
      <c r="E88" s="251"/>
      <c r="F88" s="251"/>
      <c r="G88" s="251"/>
      <c r="H88" s="251"/>
      <c r="I88" s="251"/>
      <c r="J88" s="251"/>
      <c r="K88" s="251"/>
      <c r="M88" s="251"/>
    </row>
    <row r="89" spans="1:13" s="238" customFormat="1" ht="15.75" customHeight="1">
      <c r="B89" s="252" t="s">
        <v>403</v>
      </c>
      <c r="C89" s="253"/>
      <c r="D89" s="254"/>
      <c r="E89" s="243"/>
      <c r="F89" s="243"/>
      <c r="G89" s="243"/>
      <c r="H89" s="243"/>
      <c r="I89" s="243"/>
      <c r="J89" s="243"/>
      <c r="K89" s="243"/>
      <c r="M89" s="243"/>
    </row>
  </sheetData>
  <mergeCells count="6">
    <mergeCell ref="E9:K9"/>
    <mergeCell ref="E10:K10"/>
    <mergeCell ref="E11:G11"/>
    <mergeCell ref="I11:K11"/>
    <mergeCell ref="E12:G12"/>
    <mergeCell ref="I12:K12"/>
  </mergeCells>
  <printOptions horizontalCentered="1"/>
  <pageMargins left="0.55118110236220474" right="0.55118110236220474" top="0.39370078740157483" bottom="0.39370078740157483" header="0.39370078740157483" footer="0.39370078740157483"/>
  <pageSetup paperSize="9" scale="70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67">
    <tabColor rgb="FF92D050"/>
  </sheetPr>
  <dimension ref="A1:P84"/>
  <sheetViews>
    <sheetView tabSelected="1" view="pageBreakPreview" topLeftCell="A2" zoomScale="91" zoomScaleNormal="120" zoomScaleSheetLayoutView="91" workbookViewId="0">
      <selection activeCell="O48" sqref="O48"/>
    </sheetView>
  </sheetViews>
  <sheetFormatPr defaultColWidth="10.42578125" defaultRowHeight="14.25"/>
  <cols>
    <col min="1" max="1" width="1.85546875" style="268" customWidth="1"/>
    <col min="2" max="2" width="12.5703125" style="268" customWidth="1"/>
    <col min="3" max="3" width="5.28515625" style="268" customWidth="1"/>
    <col min="4" max="4" width="7.5703125" style="269" customWidth="1"/>
    <col min="5" max="6" width="8.28515625" style="270" customWidth="1"/>
    <col min="7" max="7" width="11.85546875" style="270" customWidth="1"/>
    <col min="8" max="8" width="0.85546875" style="270" customWidth="1"/>
    <col min="9" max="10" width="8.28515625" style="270" customWidth="1"/>
    <col min="11" max="11" width="11.85546875" style="270" customWidth="1"/>
    <col min="12" max="12" width="0.85546875" style="270" customWidth="1"/>
    <col min="13" max="14" width="8.28515625" style="270" customWidth="1"/>
    <col min="15" max="15" width="11.85546875" style="270" customWidth="1"/>
    <col min="16" max="16" width="0.7109375" style="270" customWidth="1"/>
    <col min="17" max="16384" width="10.42578125" style="268"/>
  </cols>
  <sheetData>
    <row r="1" spans="1:16" ht="8.1" customHeight="1"/>
    <row r="2" spans="1:16" ht="8.1" customHeight="1"/>
    <row r="3" spans="1:16" s="271" customFormat="1" ht="16.5" customHeight="1">
      <c r="B3" s="173" t="s">
        <v>483</v>
      </c>
      <c r="C3" s="174" t="s">
        <v>908</v>
      </c>
      <c r="D3" s="175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</row>
    <row r="4" spans="1:16" s="271" customFormat="1" ht="16.5" customHeight="1">
      <c r="B4" s="179"/>
      <c r="C4" s="174" t="s">
        <v>1124</v>
      </c>
      <c r="D4" s="175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</row>
    <row r="5" spans="1:16" s="272" customFormat="1" ht="16.5" customHeight="1">
      <c r="B5" s="179" t="s">
        <v>484</v>
      </c>
      <c r="C5" s="180" t="s">
        <v>977</v>
      </c>
      <c r="D5" s="181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9"/>
    </row>
    <row r="6" spans="1:16" s="272" customFormat="1" ht="16.5" customHeight="1">
      <c r="B6" s="273"/>
      <c r="C6" s="180" t="s">
        <v>1125</v>
      </c>
      <c r="D6" s="181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</row>
    <row r="7" spans="1:16" s="274" customFormat="1" ht="9.9499999999999993" customHeight="1" thickBot="1">
      <c r="B7" s="275"/>
      <c r="C7" s="275"/>
      <c r="D7" s="276"/>
      <c r="E7" s="185"/>
      <c r="F7" s="185"/>
      <c r="G7" s="185"/>
      <c r="H7" s="185"/>
      <c r="I7" s="185"/>
      <c r="J7" s="185"/>
      <c r="K7" s="185"/>
      <c r="L7" s="185"/>
      <c r="M7" s="185"/>
      <c r="N7" s="185"/>
      <c r="O7" s="185"/>
      <c r="P7" s="185"/>
    </row>
    <row r="8" spans="1:16" s="278" customFormat="1" ht="5.25" customHeight="1" thickTop="1">
      <c r="A8" s="186"/>
      <c r="B8" s="187"/>
      <c r="C8" s="188"/>
      <c r="D8" s="189"/>
      <c r="E8" s="277"/>
      <c r="F8" s="277"/>
      <c r="G8" s="277"/>
      <c r="H8" s="277"/>
      <c r="I8" s="277"/>
      <c r="J8" s="277"/>
      <c r="K8" s="277"/>
      <c r="L8" s="277"/>
      <c r="M8" s="277"/>
      <c r="N8" s="277"/>
      <c r="O8" s="277"/>
      <c r="P8" s="277"/>
    </row>
    <row r="9" spans="1:16" s="278" customFormat="1">
      <c r="A9" s="192"/>
      <c r="B9" s="192" t="s">
        <v>2</v>
      </c>
      <c r="C9" s="193"/>
      <c r="D9" s="279" t="s">
        <v>3</v>
      </c>
      <c r="E9" s="1889" t="s">
        <v>404</v>
      </c>
      <c r="F9" s="1889"/>
      <c r="G9" s="1889"/>
      <c r="H9" s="299"/>
      <c r="I9" s="1891" t="s">
        <v>405</v>
      </c>
      <c r="J9" s="1891"/>
      <c r="K9" s="1891"/>
      <c r="L9" s="298"/>
      <c r="M9" s="1891" t="s">
        <v>406</v>
      </c>
      <c r="N9" s="1891"/>
      <c r="O9" s="1891"/>
      <c r="P9" s="280"/>
    </row>
    <row r="10" spans="1:16" s="278" customFormat="1">
      <c r="A10" s="197"/>
      <c r="B10" s="197" t="s">
        <v>7</v>
      </c>
      <c r="C10" s="198"/>
      <c r="D10" s="281" t="s">
        <v>8</v>
      </c>
      <c r="E10" s="1890" t="s">
        <v>407</v>
      </c>
      <c r="F10" s="1890"/>
      <c r="G10" s="1890"/>
      <c r="H10" s="300"/>
      <c r="I10" s="1890" t="s">
        <v>408</v>
      </c>
      <c r="J10" s="1890"/>
      <c r="K10" s="1890"/>
      <c r="L10" s="300"/>
      <c r="M10" s="1892" t="s">
        <v>409</v>
      </c>
      <c r="N10" s="1892"/>
      <c r="O10" s="1892"/>
      <c r="P10" s="282"/>
    </row>
    <row r="11" spans="1:16" s="278" customFormat="1">
      <c r="A11" s="197"/>
      <c r="B11" s="197"/>
      <c r="C11" s="198"/>
      <c r="D11" s="281"/>
      <c r="E11" s="201" t="s">
        <v>65</v>
      </c>
      <c r="F11" s="201" t="s">
        <v>37</v>
      </c>
      <c r="G11" s="201" t="s">
        <v>38</v>
      </c>
      <c r="H11" s="201"/>
      <c r="I11" s="201" t="s">
        <v>65</v>
      </c>
      <c r="J11" s="201" t="s">
        <v>37</v>
      </c>
      <c r="K11" s="201" t="s">
        <v>38</v>
      </c>
      <c r="L11" s="201"/>
      <c r="M11" s="201" t="s">
        <v>65</v>
      </c>
      <c r="N11" s="201" t="s">
        <v>37</v>
      </c>
      <c r="O11" s="201" t="s">
        <v>38</v>
      </c>
      <c r="P11" s="282"/>
    </row>
    <row r="12" spans="1:16" s="278" customFormat="1">
      <c r="A12" s="197"/>
      <c r="B12" s="197"/>
      <c r="C12" s="198"/>
      <c r="D12" s="281"/>
      <c r="E12" s="200" t="s">
        <v>9</v>
      </c>
      <c r="F12" s="200" t="s">
        <v>39</v>
      </c>
      <c r="G12" s="200" t="s">
        <v>40</v>
      </c>
      <c r="H12" s="200"/>
      <c r="I12" s="200" t="s">
        <v>9</v>
      </c>
      <c r="J12" s="200" t="s">
        <v>39</v>
      </c>
      <c r="K12" s="200" t="s">
        <v>40</v>
      </c>
      <c r="L12" s="200"/>
      <c r="M12" s="200" t="s">
        <v>9</v>
      </c>
      <c r="N12" s="200" t="s">
        <v>39</v>
      </c>
      <c r="O12" s="200" t="s">
        <v>40</v>
      </c>
      <c r="P12" s="282"/>
    </row>
    <row r="13" spans="1:16" s="278" customFormat="1" ht="7.5" customHeight="1">
      <c r="A13" s="203"/>
      <c r="B13" s="203"/>
      <c r="C13" s="204"/>
      <c r="D13" s="205"/>
      <c r="E13" s="283"/>
      <c r="F13" s="283"/>
      <c r="G13" s="283"/>
      <c r="H13" s="283"/>
      <c r="I13" s="283"/>
      <c r="J13" s="283"/>
      <c r="K13" s="283"/>
      <c r="L13" s="283"/>
      <c r="M13" s="283"/>
      <c r="N13" s="283"/>
      <c r="O13" s="283"/>
      <c r="P13" s="283"/>
    </row>
    <row r="14" spans="1:16" ht="8.1" customHeight="1">
      <c r="B14" s="284"/>
      <c r="C14" s="284"/>
      <c r="D14" s="285"/>
      <c r="E14" s="286"/>
      <c r="F14" s="286"/>
      <c r="G14" s="286"/>
      <c r="H14" s="286"/>
      <c r="I14" s="286"/>
      <c r="J14" s="286"/>
      <c r="K14" s="286"/>
      <c r="L14" s="286"/>
      <c r="M14" s="286"/>
      <c r="N14" s="286"/>
      <c r="O14" s="286"/>
      <c r="P14" s="286"/>
    </row>
    <row r="15" spans="1:16" s="207" customFormat="1" ht="12.95" customHeight="1">
      <c r="B15" s="212" t="s">
        <v>14</v>
      </c>
      <c r="C15" s="213"/>
      <c r="D15" s="214">
        <v>2020</v>
      </c>
      <c r="E15" s="217">
        <f t="shared" ref="E15:G17" si="0">SUM(E19,E23,E27,E31,E35,E39,E43,E47,E51,E55,E59,E63,E67,E71,E75,E79,)</f>
        <v>740</v>
      </c>
      <c r="F15" s="217">
        <f t="shared" si="0"/>
        <v>478</v>
      </c>
      <c r="G15" s="217">
        <f t="shared" si="0"/>
        <v>262</v>
      </c>
      <c r="H15" s="217"/>
      <c r="I15" s="217">
        <f t="shared" ref="I15:K17" si="1">SUM(I19,I23,I27,I31,I35,I39,I43,I47,I51,I55,I59,I63,I67,I71,I75,I79,)</f>
        <v>74268</v>
      </c>
      <c r="J15" s="217">
        <f t="shared" si="1"/>
        <v>39506</v>
      </c>
      <c r="K15" s="217">
        <f t="shared" si="1"/>
        <v>34762</v>
      </c>
      <c r="L15" s="217"/>
      <c r="M15" s="217">
        <f t="shared" ref="M15:O17" si="2">SUM(M19,M23,M27,M31,M35,M39,M43,M47,M51,M55,M59,M63,M67,M71,M75,M79,)</f>
        <v>2800</v>
      </c>
      <c r="N15" s="217">
        <f t="shared" si="2"/>
        <v>1410</v>
      </c>
      <c r="O15" s="217">
        <f t="shared" si="2"/>
        <v>1390</v>
      </c>
      <c r="P15" s="216"/>
    </row>
    <row r="16" spans="1:16" s="207" customFormat="1" ht="12.95" customHeight="1">
      <c r="B16" s="212"/>
      <c r="C16" s="213"/>
      <c r="D16" s="214">
        <v>2021</v>
      </c>
      <c r="E16" s="217">
        <f t="shared" si="0"/>
        <v>586</v>
      </c>
      <c r="F16" s="217">
        <f t="shared" si="0"/>
        <v>388</v>
      </c>
      <c r="G16" s="217">
        <f t="shared" si="0"/>
        <v>198</v>
      </c>
      <c r="H16" s="217"/>
      <c r="I16" s="217">
        <f t="shared" si="1"/>
        <v>69745</v>
      </c>
      <c r="J16" s="217">
        <f t="shared" si="1"/>
        <v>37130</v>
      </c>
      <c r="K16" s="217">
        <f t="shared" si="1"/>
        <v>32615</v>
      </c>
      <c r="L16" s="217"/>
      <c r="M16" s="217">
        <f t="shared" si="2"/>
        <v>2319</v>
      </c>
      <c r="N16" s="217">
        <f t="shared" si="2"/>
        <v>1213</v>
      </c>
      <c r="O16" s="217">
        <f t="shared" si="2"/>
        <v>1106</v>
      </c>
      <c r="P16" s="216"/>
    </row>
    <row r="17" spans="2:16" s="207" customFormat="1" ht="12.95" customHeight="1">
      <c r="B17" s="212"/>
      <c r="C17" s="213"/>
      <c r="D17" s="214">
        <v>2022</v>
      </c>
      <c r="E17" s="217">
        <f t="shared" si="0"/>
        <v>737</v>
      </c>
      <c r="F17" s="217">
        <f t="shared" si="0"/>
        <v>476</v>
      </c>
      <c r="G17" s="217">
        <f t="shared" si="0"/>
        <v>261</v>
      </c>
      <c r="H17" s="217"/>
      <c r="I17" s="217">
        <f t="shared" si="1"/>
        <v>71713</v>
      </c>
      <c r="J17" s="217">
        <f t="shared" si="1"/>
        <v>37923</v>
      </c>
      <c r="K17" s="217">
        <f t="shared" si="1"/>
        <v>33790</v>
      </c>
      <c r="L17" s="217"/>
      <c r="M17" s="217">
        <f t="shared" si="2"/>
        <v>2828</v>
      </c>
      <c r="N17" s="217">
        <f t="shared" si="2"/>
        <v>1449</v>
      </c>
      <c r="O17" s="217">
        <f t="shared" si="2"/>
        <v>1379</v>
      </c>
      <c r="P17" s="216"/>
    </row>
    <row r="18" spans="2:16" s="207" customFormat="1" ht="8.1" customHeight="1">
      <c r="B18" s="212"/>
      <c r="C18" s="213"/>
      <c r="D18" s="219"/>
      <c r="E18" s="57"/>
      <c r="F18" s="225"/>
      <c r="G18" s="57"/>
      <c r="H18" s="57"/>
      <c r="I18" s="57"/>
      <c r="J18" s="57"/>
      <c r="K18" s="57"/>
      <c r="L18" s="57"/>
      <c r="M18" s="57"/>
      <c r="N18" s="57"/>
      <c r="O18" s="225"/>
      <c r="P18" s="216"/>
    </row>
    <row r="19" spans="2:16" s="207" customFormat="1" ht="12.95" customHeight="1">
      <c r="B19" s="220" t="s">
        <v>15</v>
      </c>
      <c r="C19" s="220"/>
      <c r="D19" s="219">
        <v>2020</v>
      </c>
      <c r="E19" s="221">
        <f>SUM(F19:G19)</f>
        <v>105</v>
      </c>
      <c r="F19" s="129">
        <v>68</v>
      </c>
      <c r="G19" s="54">
        <v>37</v>
      </c>
      <c r="H19" s="54"/>
      <c r="I19" s="221">
        <f>SUM(J19:K19)</f>
        <v>8009</v>
      </c>
      <c r="J19" s="55">
        <v>4408</v>
      </c>
      <c r="K19" s="55">
        <v>3601</v>
      </c>
      <c r="L19" s="55"/>
      <c r="M19" s="129" t="s">
        <v>31</v>
      </c>
      <c r="N19" s="129" t="s">
        <v>31</v>
      </c>
      <c r="O19" s="129" t="s">
        <v>31</v>
      </c>
      <c r="P19" s="56"/>
    </row>
    <row r="20" spans="2:16" s="207" customFormat="1" ht="12.95" customHeight="1">
      <c r="B20" s="220"/>
      <c r="C20" s="220"/>
      <c r="D20" s="219">
        <v>2021</v>
      </c>
      <c r="E20" s="221">
        <f t="shared" ref="E20:E21" si="3">SUM(F20:G20)</f>
        <v>30</v>
      </c>
      <c r="F20" s="129">
        <v>23</v>
      </c>
      <c r="G20" s="129">
        <v>7</v>
      </c>
      <c r="H20" s="129"/>
      <c r="I20" s="221">
        <f t="shared" ref="I20:I21" si="4">SUM(J20:K20)</f>
        <v>7590</v>
      </c>
      <c r="J20" s="287">
        <v>4166</v>
      </c>
      <c r="K20" s="287">
        <v>3424</v>
      </c>
      <c r="L20" s="287"/>
      <c r="M20" s="221">
        <f t="shared" ref="M20:M21" si="5">SUM(N20:O20)</f>
        <v>42</v>
      </c>
      <c r="N20" s="129">
        <v>22</v>
      </c>
      <c r="O20" s="129">
        <v>20</v>
      </c>
      <c r="P20" s="221"/>
    </row>
    <row r="21" spans="2:16" s="207" customFormat="1" ht="12.95" customHeight="1">
      <c r="B21" s="220"/>
      <c r="C21" s="220"/>
      <c r="D21" s="219">
        <v>2022</v>
      </c>
      <c r="E21" s="221">
        <f t="shared" si="3"/>
        <v>81</v>
      </c>
      <c r="F21" s="129">
        <v>54</v>
      </c>
      <c r="G21" s="129">
        <v>27</v>
      </c>
      <c r="H21" s="129"/>
      <c r="I21" s="221">
        <f t="shared" si="4"/>
        <v>8142</v>
      </c>
      <c r="J21" s="228">
        <v>4406</v>
      </c>
      <c r="K21" s="228">
        <v>3736</v>
      </c>
      <c r="L21" s="228"/>
      <c r="M21" s="221">
        <f t="shared" si="5"/>
        <v>51</v>
      </c>
      <c r="N21" s="129">
        <v>26</v>
      </c>
      <c r="O21" s="129">
        <v>25</v>
      </c>
      <c r="P21" s="221"/>
    </row>
    <row r="22" spans="2:16" s="207" customFormat="1" ht="8.1" customHeight="1">
      <c r="B22" s="220"/>
      <c r="C22" s="220"/>
      <c r="D22" s="219"/>
      <c r="E22" s="221"/>
      <c r="F22" s="129"/>
      <c r="G22" s="129"/>
      <c r="H22" s="129"/>
      <c r="I22" s="221"/>
      <c r="J22" s="57"/>
      <c r="K22" s="57"/>
      <c r="L22" s="57"/>
      <c r="M22" s="221"/>
      <c r="N22" s="129"/>
      <c r="O22" s="129"/>
      <c r="P22" s="221"/>
    </row>
    <row r="23" spans="2:16" s="207" customFormat="1" ht="12.95" customHeight="1">
      <c r="B23" s="220" t="s">
        <v>16</v>
      </c>
      <c r="C23" s="220"/>
      <c r="D23" s="219">
        <v>2020</v>
      </c>
      <c r="E23" s="129" t="s">
        <v>31</v>
      </c>
      <c r="F23" s="129" t="s">
        <v>31</v>
      </c>
      <c r="G23" s="129" t="s">
        <v>31</v>
      </c>
      <c r="H23" s="129"/>
      <c r="I23" s="221">
        <f>SUM(J23:K23)</f>
        <v>434</v>
      </c>
      <c r="J23" s="54">
        <v>268</v>
      </c>
      <c r="K23" s="54">
        <v>166</v>
      </c>
      <c r="L23" s="54"/>
      <c r="M23" s="129" t="s">
        <v>31</v>
      </c>
      <c r="N23" s="129" t="s">
        <v>31</v>
      </c>
      <c r="O23" s="129" t="s">
        <v>31</v>
      </c>
      <c r="P23" s="288"/>
    </row>
    <row r="24" spans="2:16" s="207" customFormat="1" ht="12.95" customHeight="1">
      <c r="B24" s="220"/>
      <c r="C24" s="220"/>
      <c r="D24" s="219">
        <v>2021</v>
      </c>
      <c r="E24" s="129" t="s">
        <v>31</v>
      </c>
      <c r="F24" s="301" t="s">
        <v>31</v>
      </c>
      <c r="G24" s="301" t="s">
        <v>31</v>
      </c>
      <c r="H24" s="228"/>
      <c r="I24" s="221">
        <f t="shared" ref="I24:I25" si="6">SUM(J24:K24)</f>
        <v>388</v>
      </c>
      <c r="J24" s="228">
        <v>233</v>
      </c>
      <c r="K24" s="228">
        <v>155</v>
      </c>
      <c r="L24" s="228"/>
      <c r="M24" s="129" t="s">
        <v>31</v>
      </c>
      <c r="N24" s="129" t="s">
        <v>31</v>
      </c>
      <c r="O24" s="129" t="s">
        <v>31</v>
      </c>
      <c r="P24" s="221"/>
    </row>
    <row r="25" spans="2:16" s="207" customFormat="1" ht="12.95" customHeight="1">
      <c r="B25" s="220"/>
      <c r="C25" s="220"/>
      <c r="D25" s="219">
        <v>2022</v>
      </c>
      <c r="E25" s="129" t="s">
        <v>31</v>
      </c>
      <c r="F25" s="301" t="s">
        <v>31</v>
      </c>
      <c r="G25" s="301" t="s">
        <v>31</v>
      </c>
      <c r="H25" s="228"/>
      <c r="I25" s="221">
        <f t="shared" si="6"/>
        <v>503</v>
      </c>
      <c r="J25" s="228">
        <v>281</v>
      </c>
      <c r="K25" s="228">
        <v>222</v>
      </c>
      <c r="L25" s="228"/>
      <c r="M25" s="129" t="s">
        <v>31</v>
      </c>
      <c r="N25" s="129" t="s">
        <v>31</v>
      </c>
      <c r="O25" s="129" t="s">
        <v>31</v>
      </c>
      <c r="P25" s="221"/>
    </row>
    <row r="26" spans="2:16" s="207" customFormat="1" ht="8.1" customHeight="1">
      <c r="B26" s="220"/>
      <c r="C26" s="220"/>
      <c r="D26" s="219"/>
      <c r="E26" s="221"/>
      <c r="F26" s="225"/>
      <c r="G26" s="57"/>
      <c r="H26" s="57"/>
      <c r="I26" s="221"/>
      <c r="J26" s="57"/>
      <c r="K26" s="57"/>
      <c r="L26" s="57"/>
      <c r="M26" s="221"/>
      <c r="N26" s="129"/>
      <c r="O26" s="129"/>
      <c r="P26" s="221"/>
    </row>
    <row r="27" spans="2:16" s="207" customFormat="1" ht="12.95" customHeight="1">
      <c r="B27" s="220" t="s">
        <v>17</v>
      </c>
      <c r="C27" s="220"/>
      <c r="D27" s="219">
        <v>2020</v>
      </c>
      <c r="E27" s="221">
        <f>SUM(F27:G27)</f>
        <v>31</v>
      </c>
      <c r="F27" s="129">
        <v>14</v>
      </c>
      <c r="G27" s="54">
        <v>17</v>
      </c>
      <c r="H27" s="54"/>
      <c r="I27" s="221">
        <f>SUM(J27:K27)</f>
        <v>240</v>
      </c>
      <c r="J27" s="57">
        <v>127</v>
      </c>
      <c r="K27" s="57">
        <v>113</v>
      </c>
      <c r="L27" s="57"/>
      <c r="M27" s="129" t="s">
        <v>31</v>
      </c>
      <c r="N27" s="129" t="s">
        <v>31</v>
      </c>
      <c r="O27" s="129" t="s">
        <v>31</v>
      </c>
      <c r="P27" s="289"/>
    </row>
    <row r="28" spans="2:16" s="207" customFormat="1" ht="12.95" customHeight="1">
      <c r="B28" s="220"/>
      <c r="C28" s="220"/>
      <c r="D28" s="219">
        <v>2021</v>
      </c>
      <c r="E28" s="129" t="s">
        <v>31</v>
      </c>
      <c r="F28" s="129" t="s">
        <v>31</v>
      </c>
      <c r="G28" s="129" t="s">
        <v>31</v>
      </c>
      <c r="H28" s="129"/>
      <c r="I28" s="221">
        <f t="shared" ref="I28:I29" si="7">SUM(J28:K28)</f>
        <v>222</v>
      </c>
      <c r="J28" s="228">
        <v>122</v>
      </c>
      <c r="K28" s="228">
        <v>100</v>
      </c>
      <c r="L28" s="228"/>
      <c r="M28" s="129" t="s">
        <v>31</v>
      </c>
      <c r="N28" s="129" t="s">
        <v>31</v>
      </c>
      <c r="O28" s="129" t="s">
        <v>31</v>
      </c>
      <c r="P28" s="221"/>
    </row>
    <row r="29" spans="2:16" s="207" customFormat="1" ht="12.95" customHeight="1">
      <c r="B29" s="220"/>
      <c r="C29" s="220"/>
      <c r="D29" s="219">
        <v>2022</v>
      </c>
      <c r="E29" s="221">
        <f t="shared" ref="E29" si="8">SUM(F29:G29)</f>
        <v>103</v>
      </c>
      <c r="F29" s="129">
        <v>46</v>
      </c>
      <c r="G29" s="129">
        <v>57</v>
      </c>
      <c r="H29" s="129"/>
      <c r="I29" s="221">
        <f t="shared" si="7"/>
        <v>246</v>
      </c>
      <c r="J29" s="228">
        <v>130</v>
      </c>
      <c r="K29" s="228">
        <v>116</v>
      </c>
      <c r="L29" s="228"/>
      <c r="M29" s="129" t="s">
        <v>31</v>
      </c>
      <c r="N29" s="129" t="s">
        <v>31</v>
      </c>
      <c r="O29" s="129" t="s">
        <v>31</v>
      </c>
      <c r="P29" s="221"/>
    </row>
    <row r="30" spans="2:16" s="207" customFormat="1" ht="8.1" customHeight="1">
      <c r="B30" s="220"/>
      <c r="C30" s="220"/>
      <c r="D30" s="219"/>
      <c r="E30" s="221"/>
      <c r="F30" s="129"/>
      <c r="G30" s="129"/>
      <c r="H30" s="129"/>
      <c r="I30" s="221"/>
      <c r="J30" s="57"/>
      <c r="K30" s="57"/>
      <c r="L30" s="57"/>
      <c r="M30" s="221"/>
      <c r="N30" s="129"/>
      <c r="O30" s="129"/>
      <c r="P30" s="221"/>
    </row>
    <row r="31" spans="2:16" s="207" customFormat="1" ht="12.95" customHeight="1">
      <c r="B31" s="220" t="s">
        <v>18</v>
      </c>
      <c r="C31" s="226"/>
      <c r="D31" s="219">
        <v>2020</v>
      </c>
      <c r="E31" s="129" t="s">
        <v>31</v>
      </c>
      <c r="F31" s="129" t="s">
        <v>31</v>
      </c>
      <c r="G31" s="129" t="s">
        <v>31</v>
      </c>
      <c r="H31" s="129"/>
      <c r="I31" s="221">
        <f>SUM(J31:K31)</f>
        <v>504</v>
      </c>
      <c r="J31" s="57">
        <v>277</v>
      </c>
      <c r="K31" s="57">
        <v>227</v>
      </c>
      <c r="L31" s="57"/>
      <c r="M31" s="129" t="s">
        <v>31</v>
      </c>
      <c r="N31" s="129" t="s">
        <v>31</v>
      </c>
      <c r="O31" s="129" t="s">
        <v>31</v>
      </c>
      <c r="P31" s="221"/>
    </row>
    <row r="32" spans="2:16" s="207" customFormat="1" ht="12.95" customHeight="1">
      <c r="B32" s="220"/>
      <c r="C32" s="226"/>
      <c r="D32" s="219">
        <v>2021</v>
      </c>
      <c r="E32" s="129" t="s">
        <v>31</v>
      </c>
      <c r="F32" s="129" t="s">
        <v>31</v>
      </c>
      <c r="G32" s="129" t="s">
        <v>31</v>
      </c>
      <c r="H32" s="129"/>
      <c r="I32" s="221">
        <f t="shared" ref="I32:I33" si="9">SUM(J32:K32)</f>
        <v>494</v>
      </c>
      <c r="J32" s="228">
        <v>271</v>
      </c>
      <c r="K32" s="228">
        <v>223</v>
      </c>
      <c r="L32" s="228"/>
      <c r="M32" s="129" t="s">
        <v>31</v>
      </c>
      <c r="N32" s="129" t="s">
        <v>31</v>
      </c>
      <c r="O32" s="129" t="s">
        <v>31</v>
      </c>
      <c r="P32" s="221"/>
    </row>
    <row r="33" spans="2:16" s="207" customFormat="1" ht="12.95" customHeight="1">
      <c r="B33" s="220"/>
      <c r="C33" s="226"/>
      <c r="D33" s="219">
        <v>2022</v>
      </c>
      <c r="E33" s="129" t="s">
        <v>31</v>
      </c>
      <c r="F33" s="129" t="s">
        <v>31</v>
      </c>
      <c r="G33" s="129" t="s">
        <v>31</v>
      </c>
      <c r="H33" s="129"/>
      <c r="I33" s="221">
        <f t="shared" si="9"/>
        <v>525</v>
      </c>
      <c r="J33" s="228">
        <v>285</v>
      </c>
      <c r="K33" s="228">
        <v>240</v>
      </c>
      <c r="L33" s="228"/>
      <c r="M33" s="129" t="s">
        <v>31</v>
      </c>
      <c r="N33" s="129" t="s">
        <v>31</v>
      </c>
      <c r="O33" s="129" t="s">
        <v>31</v>
      </c>
      <c r="P33" s="221"/>
    </row>
    <row r="34" spans="2:16" s="207" customFormat="1" ht="8.1" customHeight="1">
      <c r="B34" s="220"/>
      <c r="C34" s="226"/>
      <c r="D34" s="219"/>
      <c r="E34" s="221"/>
      <c r="F34" s="129"/>
      <c r="G34" s="129"/>
      <c r="H34" s="129"/>
      <c r="I34" s="221"/>
      <c r="J34" s="57"/>
      <c r="K34" s="57"/>
      <c r="L34" s="57"/>
      <c r="M34" s="221"/>
      <c r="N34" s="129"/>
      <c r="O34" s="129"/>
      <c r="P34" s="221"/>
    </row>
    <row r="35" spans="2:16" s="207" customFormat="1" ht="12.95" customHeight="1">
      <c r="B35" s="220" t="s">
        <v>19</v>
      </c>
      <c r="C35" s="208"/>
      <c r="D35" s="219">
        <v>2020</v>
      </c>
      <c r="E35" s="129" t="s">
        <v>31</v>
      </c>
      <c r="F35" s="129" t="s">
        <v>31</v>
      </c>
      <c r="G35" s="129" t="s">
        <v>31</v>
      </c>
      <c r="H35" s="129"/>
      <c r="I35" s="221">
        <f>SUM(J35:K35)</f>
        <v>2649</v>
      </c>
      <c r="J35" s="57">
        <v>1456</v>
      </c>
      <c r="K35" s="57">
        <v>1193</v>
      </c>
      <c r="L35" s="57"/>
      <c r="M35" s="129" t="s">
        <v>31</v>
      </c>
      <c r="N35" s="129" t="s">
        <v>31</v>
      </c>
      <c r="O35" s="129" t="s">
        <v>31</v>
      </c>
      <c r="P35" s="221"/>
    </row>
    <row r="36" spans="2:16" s="207" customFormat="1" ht="12.95" customHeight="1">
      <c r="B36" s="220"/>
      <c r="C36" s="208"/>
      <c r="D36" s="219">
        <v>2021</v>
      </c>
      <c r="E36" s="129" t="s">
        <v>31</v>
      </c>
      <c r="F36" s="129" t="s">
        <v>31</v>
      </c>
      <c r="G36" s="129" t="s">
        <v>31</v>
      </c>
      <c r="H36" s="129"/>
      <c r="I36" s="221">
        <f t="shared" ref="I36:I37" si="10">SUM(J36:K36)</f>
        <v>2006</v>
      </c>
      <c r="J36" s="228">
        <v>1102</v>
      </c>
      <c r="K36" s="228">
        <v>904</v>
      </c>
      <c r="L36" s="228"/>
      <c r="M36" s="129" t="s">
        <v>31</v>
      </c>
      <c r="N36" s="129" t="s">
        <v>31</v>
      </c>
      <c r="O36" s="129" t="s">
        <v>31</v>
      </c>
      <c r="P36" s="221"/>
    </row>
    <row r="37" spans="2:16" s="207" customFormat="1" ht="12.95" customHeight="1">
      <c r="B37" s="220"/>
      <c r="C37" s="208"/>
      <c r="D37" s="219">
        <v>2022</v>
      </c>
      <c r="E37" s="129" t="s">
        <v>31</v>
      </c>
      <c r="F37" s="129" t="s">
        <v>31</v>
      </c>
      <c r="G37" s="129" t="s">
        <v>31</v>
      </c>
      <c r="H37" s="129"/>
      <c r="I37" s="221">
        <f t="shared" si="10"/>
        <v>1998</v>
      </c>
      <c r="J37" s="228">
        <v>1083</v>
      </c>
      <c r="K37" s="228">
        <v>915</v>
      </c>
      <c r="L37" s="228"/>
      <c r="M37" s="129" t="s">
        <v>31</v>
      </c>
      <c r="N37" s="129" t="s">
        <v>31</v>
      </c>
      <c r="O37" s="129" t="s">
        <v>31</v>
      </c>
      <c r="P37" s="221"/>
    </row>
    <row r="38" spans="2:16" s="207" customFormat="1" ht="8.1" customHeight="1">
      <c r="B38" s="220"/>
      <c r="C38" s="208"/>
      <c r="D38" s="219"/>
      <c r="E38" s="221"/>
      <c r="F38" s="129"/>
      <c r="G38" s="129"/>
      <c r="H38" s="129"/>
      <c r="I38" s="221"/>
      <c r="J38" s="57"/>
      <c r="K38" s="57"/>
      <c r="L38" s="57"/>
      <c r="M38" s="221"/>
      <c r="N38" s="129"/>
      <c r="O38" s="129"/>
      <c r="P38" s="221"/>
    </row>
    <row r="39" spans="2:16" s="207" customFormat="1" ht="12.95" customHeight="1">
      <c r="B39" s="220" t="s">
        <v>20</v>
      </c>
      <c r="C39" s="208"/>
      <c r="D39" s="219">
        <v>2020</v>
      </c>
      <c r="E39" s="129" t="s">
        <v>31</v>
      </c>
      <c r="F39" s="225" t="s">
        <v>31</v>
      </c>
      <c r="G39" s="225" t="s">
        <v>31</v>
      </c>
      <c r="H39" s="225"/>
      <c r="I39" s="221">
        <f>SUM(J39:K39)</f>
        <v>427</v>
      </c>
      <c r="J39" s="57">
        <v>241</v>
      </c>
      <c r="K39" s="57">
        <v>186</v>
      </c>
      <c r="L39" s="57"/>
      <c r="M39" s="129" t="s">
        <v>31</v>
      </c>
      <c r="N39" s="290" t="s">
        <v>31</v>
      </c>
      <c r="O39" s="290" t="s">
        <v>31</v>
      </c>
      <c r="P39" s="221"/>
    </row>
    <row r="40" spans="2:16" s="207" customFormat="1" ht="12.95" customHeight="1">
      <c r="B40" s="220"/>
      <c r="C40" s="208"/>
      <c r="D40" s="219">
        <v>2021</v>
      </c>
      <c r="E40" s="129" t="s">
        <v>31</v>
      </c>
      <c r="F40" s="301" t="s">
        <v>31</v>
      </c>
      <c r="G40" s="301" t="s">
        <v>31</v>
      </c>
      <c r="H40" s="228"/>
      <c r="I40" s="221">
        <f t="shared" ref="I40:I41" si="11">SUM(J40:K40)</f>
        <v>380</v>
      </c>
      <c r="J40" s="228">
        <v>208</v>
      </c>
      <c r="K40" s="228">
        <v>172</v>
      </c>
      <c r="L40" s="228"/>
      <c r="M40" s="129" t="s">
        <v>31</v>
      </c>
      <c r="N40" s="301" t="s">
        <v>31</v>
      </c>
      <c r="O40" s="301" t="s">
        <v>31</v>
      </c>
      <c r="P40" s="221"/>
    </row>
    <row r="41" spans="2:16" s="207" customFormat="1" ht="12.95" customHeight="1">
      <c r="B41" s="220"/>
      <c r="C41" s="208"/>
      <c r="D41" s="219">
        <v>2022</v>
      </c>
      <c r="E41" s="129" t="s">
        <v>31</v>
      </c>
      <c r="F41" s="301" t="s">
        <v>31</v>
      </c>
      <c r="G41" s="301" t="s">
        <v>31</v>
      </c>
      <c r="H41" s="228"/>
      <c r="I41" s="221">
        <f t="shared" si="11"/>
        <v>359</v>
      </c>
      <c r="J41" s="228">
        <v>200</v>
      </c>
      <c r="K41" s="228">
        <v>159</v>
      </c>
      <c r="L41" s="228"/>
      <c r="M41" s="129" t="s">
        <v>31</v>
      </c>
      <c r="N41" s="301" t="s">
        <v>31</v>
      </c>
      <c r="O41" s="301" t="s">
        <v>31</v>
      </c>
      <c r="P41" s="221"/>
    </row>
    <row r="42" spans="2:16" s="207" customFormat="1" ht="8.1" customHeight="1">
      <c r="B42" s="220"/>
      <c r="C42" s="208"/>
      <c r="D42" s="219"/>
      <c r="E42" s="221"/>
      <c r="F42" s="57"/>
      <c r="G42" s="57"/>
      <c r="H42" s="57"/>
      <c r="I42" s="221"/>
      <c r="J42" s="57"/>
      <c r="K42" s="57"/>
      <c r="L42" s="57"/>
      <c r="M42" s="221"/>
      <c r="N42" s="57"/>
      <c r="O42" s="57"/>
      <c r="P42" s="221"/>
    </row>
    <row r="43" spans="2:16" s="207" customFormat="1" ht="12.95" customHeight="1">
      <c r="B43" s="220" t="s">
        <v>21</v>
      </c>
      <c r="C43" s="208"/>
      <c r="D43" s="219">
        <v>2020</v>
      </c>
      <c r="E43" s="221">
        <f>SUM(F43:G43)</f>
        <v>250</v>
      </c>
      <c r="F43" s="57">
        <v>156</v>
      </c>
      <c r="G43" s="57">
        <v>94</v>
      </c>
      <c r="H43" s="57"/>
      <c r="I43" s="221">
        <f>SUM(J43:K43)</f>
        <v>5426</v>
      </c>
      <c r="J43" s="57">
        <v>2805</v>
      </c>
      <c r="K43" s="57">
        <v>2621</v>
      </c>
      <c r="L43" s="57"/>
      <c r="M43" s="221">
        <f>SUM(N43:O43)</f>
        <v>147</v>
      </c>
      <c r="N43" s="54">
        <v>65</v>
      </c>
      <c r="O43" s="54">
        <v>82</v>
      </c>
      <c r="P43" s="221"/>
    </row>
    <row r="44" spans="2:16" s="207" customFormat="1" ht="12.95" customHeight="1">
      <c r="B44" s="220"/>
      <c r="C44" s="208"/>
      <c r="D44" s="219">
        <v>2021</v>
      </c>
      <c r="E44" s="221">
        <f t="shared" ref="E44:E45" si="12">SUM(F44:G44)</f>
        <v>228</v>
      </c>
      <c r="F44" s="228">
        <v>145</v>
      </c>
      <c r="G44" s="228">
        <v>83</v>
      </c>
      <c r="H44" s="228"/>
      <c r="I44" s="221">
        <f t="shared" ref="I44:I45" si="13">SUM(J44:K44)</f>
        <v>5210</v>
      </c>
      <c r="J44" s="228">
        <v>2729</v>
      </c>
      <c r="K44" s="228">
        <v>2481</v>
      </c>
      <c r="L44" s="228"/>
      <c r="M44" s="221">
        <f t="shared" ref="M44:M45" si="14">SUM(N44:O44)</f>
        <v>124</v>
      </c>
      <c r="N44" s="129">
        <v>64</v>
      </c>
      <c r="O44" s="129">
        <v>60</v>
      </c>
      <c r="P44" s="221"/>
    </row>
    <row r="45" spans="2:16" s="207" customFormat="1" ht="12.95" customHeight="1">
      <c r="B45" s="220"/>
      <c r="C45" s="208"/>
      <c r="D45" s="219">
        <v>2022</v>
      </c>
      <c r="E45" s="221">
        <f t="shared" si="12"/>
        <v>229</v>
      </c>
      <c r="F45" s="228">
        <v>149</v>
      </c>
      <c r="G45" s="228">
        <v>80</v>
      </c>
      <c r="H45" s="228"/>
      <c r="I45" s="221">
        <f t="shared" si="13"/>
        <v>4880</v>
      </c>
      <c r="J45" s="228">
        <v>2534</v>
      </c>
      <c r="K45" s="228">
        <v>2346</v>
      </c>
      <c r="L45" s="228"/>
      <c r="M45" s="221">
        <f t="shared" si="14"/>
        <v>109</v>
      </c>
      <c r="N45" s="129">
        <v>56</v>
      </c>
      <c r="O45" s="129">
        <v>53</v>
      </c>
      <c r="P45" s="221"/>
    </row>
    <row r="46" spans="2:16" s="207" customFormat="1" ht="8.1" customHeight="1">
      <c r="B46" s="220"/>
      <c r="C46" s="208"/>
      <c r="D46" s="219"/>
      <c r="E46" s="221"/>
      <c r="F46" s="57"/>
      <c r="G46" s="57"/>
      <c r="H46" s="57"/>
      <c r="I46" s="221"/>
      <c r="J46" s="57"/>
      <c r="K46" s="57"/>
      <c r="L46" s="57"/>
      <c r="M46" s="221"/>
      <c r="N46" s="129"/>
      <c r="O46" s="129"/>
      <c r="P46" s="221"/>
    </row>
    <row r="47" spans="2:16" s="207" customFormat="1" ht="12.95" customHeight="1">
      <c r="B47" s="220" t="s">
        <v>22</v>
      </c>
      <c r="C47" s="208"/>
      <c r="D47" s="219">
        <v>2020</v>
      </c>
      <c r="E47" s="221">
        <f>SUM(F47:G47)</f>
        <v>212</v>
      </c>
      <c r="F47" s="54">
        <v>151</v>
      </c>
      <c r="G47" s="54">
        <v>61</v>
      </c>
      <c r="H47" s="54"/>
      <c r="I47" s="221">
        <f>SUM(J47:K47)</f>
        <v>1988</v>
      </c>
      <c r="J47" s="54">
        <v>1132</v>
      </c>
      <c r="K47" s="54">
        <v>856</v>
      </c>
      <c r="L47" s="54"/>
      <c r="M47" s="129" t="s">
        <v>31</v>
      </c>
      <c r="N47" s="129" t="s">
        <v>31</v>
      </c>
      <c r="O47" s="129" t="s">
        <v>31</v>
      </c>
      <c r="P47" s="221"/>
    </row>
    <row r="48" spans="2:16" s="207" customFormat="1" ht="12.95" customHeight="1">
      <c r="B48" s="220"/>
      <c r="C48" s="208"/>
      <c r="D48" s="219">
        <v>2021</v>
      </c>
      <c r="E48" s="221">
        <f t="shared" ref="E48:E49" si="15">SUM(F48:G48)</f>
        <v>209</v>
      </c>
      <c r="F48" s="129">
        <v>145</v>
      </c>
      <c r="G48" s="129">
        <v>64</v>
      </c>
      <c r="H48" s="129"/>
      <c r="I48" s="221">
        <f t="shared" ref="I48:I49" si="16">SUM(J48:K48)</f>
        <v>2061</v>
      </c>
      <c r="J48" s="129">
        <v>1180</v>
      </c>
      <c r="K48" s="129">
        <v>881</v>
      </c>
      <c r="L48" s="129"/>
      <c r="M48" s="129" t="s">
        <v>31</v>
      </c>
      <c r="N48" s="129" t="s">
        <v>31</v>
      </c>
      <c r="O48" s="129" t="s">
        <v>31</v>
      </c>
      <c r="P48" s="56"/>
    </row>
    <row r="49" spans="2:16" s="207" customFormat="1" ht="12.95" customHeight="1">
      <c r="B49" s="220"/>
      <c r="C49" s="208"/>
      <c r="D49" s="219">
        <v>2022</v>
      </c>
      <c r="E49" s="221">
        <f t="shared" si="15"/>
        <v>213</v>
      </c>
      <c r="F49" s="129">
        <v>158</v>
      </c>
      <c r="G49" s="129">
        <v>55</v>
      </c>
      <c r="H49" s="129"/>
      <c r="I49" s="221">
        <f t="shared" si="16"/>
        <v>2016</v>
      </c>
      <c r="J49" s="129">
        <v>1130</v>
      </c>
      <c r="K49" s="129">
        <v>886</v>
      </c>
      <c r="L49" s="129"/>
      <c r="M49" s="129" t="s">
        <v>31</v>
      </c>
      <c r="N49" s="129" t="s">
        <v>31</v>
      </c>
      <c r="O49" s="129" t="s">
        <v>31</v>
      </c>
      <c r="P49" s="56"/>
    </row>
    <row r="50" spans="2:16" s="207" customFormat="1" ht="8.1" customHeight="1">
      <c r="B50" s="220"/>
      <c r="C50" s="208"/>
      <c r="D50" s="219"/>
      <c r="E50" s="221"/>
      <c r="F50" s="129"/>
      <c r="G50" s="129"/>
      <c r="H50" s="129"/>
      <c r="I50" s="221"/>
      <c r="J50" s="129"/>
      <c r="K50" s="129"/>
      <c r="L50" s="129"/>
      <c r="M50" s="221"/>
      <c r="N50" s="129"/>
      <c r="O50" s="129"/>
      <c r="P50" s="56"/>
    </row>
    <row r="51" spans="2:16" s="207" customFormat="1" ht="12.95" customHeight="1">
      <c r="B51" s="220" t="s">
        <v>23</v>
      </c>
      <c r="C51" s="226"/>
      <c r="D51" s="219">
        <v>2020</v>
      </c>
      <c r="E51" s="129" t="s">
        <v>31</v>
      </c>
      <c r="F51" s="129" t="s">
        <v>31</v>
      </c>
      <c r="G51" s="129" t="s">
        <v>31</v>
      </c>
      <c r="H51" s="129"/>
      <c r="I51" s="129" t="s">
        <v>31</v>
      </c>
      <c r="J51" s="225" t="s">
        <v>31</v>
      </c>
      <c r="K51" s="225" t="s">
        <v>31</v>
      </c>
      <c r="L51" s="225"/>
      <c r="M51" s="129" t="s">
        <v>31</v>
      </c>
      <c r="N51" s="290" t="s">
        <v>31</v>
      </c>
      <c r="O51" s="290" t="s">
        <v>31</v>
      </c>
      <c r="P51" s="56"/>
    </row>
    <row r="52" spans="2:16" s="207" customFormat="1" ht="12.95" customHeight="1">
      <c r="B52" s="220"/>
      <c r="C52" s="226"/>
      <c r="D52" s="219">
        <v>2021</v>
      </c>
      <c r="E52" s="129" t="s">
        <v>31</v>
      </c>
      <c r="F52" s="129" t="s">
        <v>31</v>
      </c>
      <c r="G52" s="129" t="s">
        <v>31</v>
      </c>
      <c r="H52" s="129"/>
      <c r="I52" s="129" t="s">
        <v>31</v>
      </c>
      <c r="J52" s="301" t="s">
        <v>31</v>
      </c>
      <c r="K52" s="301" t="s">
        <v>31</v>
      </c>
      <c r="L52" s="228"/>
      <c r="M52" s="129" t="s">
        <v>31</v>
      </c>
      <c r="N52" s="301" t="s">
        <v>31</v>
      </c>
      <c r="O52" s="301" t="s">
        <v>31</v>
      </c>
      <c r="P52" s="56"/>
    </row>
    <row r="53" spans="2:16" s="207" customFormat="1" ht="12.95" customHeight="1">
      <c r="B53" s="220"/>
      <c r="C53" s="226"/>
      <c r="D53" s="219">
        <v>2022</v>
      </c>
      <c r="E53" s="129" t="s">
        <v>31</v>
      </c>
      <c r="F53" s="129" t="s">
        <v>31</v>
      </c>
      <c r="G53" s="129" t="s">
        <v>31</v>
      </c>
      <c r="H53" s="129"/>
      <c r="I53" s="129" t="s">
        <v>31</v>
      </c>
      <c r="J53" s="301" t="s">
        <v>31</v>
      </c>
      <c r="K53" s="301" t="s">
        <v>31</v>
      </c>
      <c r="L53" s="228"/>
      <c r="M53" s="129" t="s">
        <v>31</v>
      </c>
      <c r="N53" s="301" t="s">
        <v>31</v>
      </c>
      <c r="O53" s="301" t="s">
        <v>31</v>
      </c>
      <c r="P53" s="56"/>
    </row>
    <row r="54" spans="2:16" s="207" customFormat="1" ht="8.1" customHeight="1">
      <c r="B54" s="220"/>
      <c r="C54" s="226"/>
      <c r="D54" s="219"/>
      <c r="E54" s="221"/>
      <c r="F54" s="129"/>
      <c r="G54" s="129"/>
      <c r="H54" s="129"/>
      <c r="I54" s="221"/>
      <c r="J54" s="57"/>
      <c r="K54" s="57"/>
      <c r="L54" s="57"/>
      <c r="M54" s="221"/>
      <c r="N54" s="57"/>
      <c r="O54" s="57"/>
      <c r="P54" s="56"/>
    </row>
    <row r="55" spans="2:16" s="207" customFormat="1" ht="12.95" customHeight="1">
      <c r="B55" s="220" t="s">
        <v>24</v>
      </c>
      <c r="C55" s="208"/>
      <c r="D55" s="219">
        <v>2020</v>
      </c>
      <c r="E55" s="129" t="s">
        <v>31</v>
      </c>
      <c r="F55" s="129" t="s">
        <v>31</v>
      </c>
      <c r="G55" s="129" t="s">
        <v>31</v>
      </c>
      <c r="H55" s="129"/>
      <c r="I55" s="221">
        <f>SUM(J55:K55)</f>
        <v>31478</v>
      </c>
      <c r="J55" s="57">
        <v>16596</v>
      </c>
      <c r="K55" s="57">
        <v>14882</v>
      </c>
      <c r="L55" s="57"/>
      <c r="M55" s="221">
        <f>SUM(N55:O55)</f>
        <v>1167</v>
      </c>
      <c r="N55" s="54">
        <v>613</v>
      </c>
      <c r="O55" s="54">
        <v>554</v>
      </c>
      <c r="P55" s="56"/>
    </row>
    <row r="56" spans="2:16" s="207" customFormat="1" ht="12.95" customHeight="1">
      <c r="B56" s="220"/>
      <c r="C56" s="208"/>
      <c r="D56" s="219">
        <v>2021</v>
      </c>
      <c r="E56" s="129" t="s">
        <v>31</v>
      </c>
      <c r="F56" s="129" t="s">
        <v>31</v>
      </c>
      <c r="G56" s="129" t="s">
        <v>31</v>
      </c>
      <c r="H56" s="129"/>
      <c r="I56" s="221">
        <f t="shared" ref="I56:I57" si="17">SUM(J56:K56)</f>
        <v>28937</v>
      </c>
      <c r="J56" s="228">
        <v>15217</v>
      </c>
      <c r="K56" s="228">
        <v>13720</v>
      </c>
      <c r="L56" s="228"/>
      <c r="M56" s="221">
        <f t="shared" ref="M56:M57" si="18">SUM(N56:O56)</f>
        <v>999</v>
      </c>
      <c r="N56" s="129">
        <v>533</v>
      </c>
      <c r="O56" s="129">
        <v>466</v>
      </c>
      <c r="P56" s="221"/>
    </row>
    <row r="57" spans="2:16" s="207" customFormat="1" ht="12.95" customHeight="1">
      <c r="B57" s="220"/>
      <c r="C57" s="208"/>
      <c r="D57" s="219">
        <v>2022</v>
      </c>
      <c r="E57" s="129" t="s">
        <v>31</v>
      </c>
      <c r="F57" s="129" t="s">
        <v>31</v>
      </c>
      <c r="G57" s="129" t="s">
        <v>31</v>
      </c>
      <c r="H57" s="129"/>
      <c r="I57" s="221">
        <f t="shared" si="17"/>
        <v>31046</v>
      </c>
      <c r="J57" s="228">
        <v>16315</v>
      </c>
      <c r="K57" s="228">
        <v>14731</v>
      </c>
      <c r="L57" s="228"/>
      <c r="M57" s="221">
        <f t="shared" si="18"/>
        <v>930</v>
      </c>
      <c r="N57" s="129">
        <v>500</v>
      </c>
      <c r="O57" s="129">
        <v>430</v>
      </c>
      <c r="P57" s="221"/>
    </row>
    <row r="58" spans="2:16" s="207" customFormat="1" ht="8.1" customHeight="1">
      <c r="B58" s="220"/>
      <c r="C58" s="208"/>
      <c r="D58" s="219"/>
      <c r="E58" s="221"/>
      <c r="F58" s="129"/>
      <c r="G58" s="129"/>
      <c r="H58" s="129"/>
      <c r="I58" s="221"/>
      <c r="J58" s="57"/>
      <c r="K58" s="57"/>
      <c r="L58" s="57"/>
      <c r="M58" s="221"/>
      <c r="N58" s="129"/>
      <c r="O58" s="129"/>
      <c r="P58" s="221"/>
    </row>
    <row r="59" spans="2:16" s="207" customFormat="1" ht="12.95" customHeight="1">
      <c r="B59" s="220" t="s">
        <v>25</v>
      </c>
      <c r="C59" s="208"/>
      <c r="D59" s="219">
        <v>2020</v>
      </c>
      <c r="E59" s="129" t="s">
        <v>31</v>
      </c>
      <c r="F59" s="129" t="s">
        <v>31</v>
      </c>
      <c r="G59" s="129" t="s">
        <v>31</v>
      </c>
      <c r="H59" s="129"/>
      <c r="I59" s="221">
        <f>SUM(J59:K59)</f>
        <v>194</v>
      </c>
      <c r="J59" s="57">
        <v>107</v>
      </c>
      <c r="K59" s="57">
        <v>87</v>
      </c>
      <c r="L59" s="57"/>
      <c r="M59" s="291" t="s">
        <v>31</v>
      </c>
      <c r="N59" s="290" t="s">
        <v>31</v>
      </c>
      <c r="O59" s="290" t="s">
        <v>31</v>
      </c>
      <c r="P59" s="221"/>
    </row>
    <row r="60" spans="2:16" s="207" customFormat="1" ht="12.95" customHeight="1">
      <c r="B60" s="220"/>
      <c r="C60" s="208"/>
      <c r="D60" s="219">
        <v>2021</v>
      </c>
      <c r="E60" s="129" t="s">
        <v>31</v>
      </c>
      <c r="F60" s="129" t="s">
        <v>31</v>
      </c>
      <c r="G60" s="129" t="s">
        <v>31</v>
      </c>
      <c r="H60" s="129"/>
      <c r="I60" s="221">
        <f t="shared" ref="I60:I61" si="19">SUM(J60:K60)</f>
        <v>171</v>
      </c>
      <c r="J60" s="228">
        <v>98</v>
      </c>
      <c r="K60" s="228">
        <v>73</v>
      </c>
      <c r="L60" s="228"/>
      <c r="M60" s="301" t="s">
        <v>31</v>
      </c>
      <c r="N60" s="301" t="s">
        <v>31</v>
      </c>
      <c r="O60" s="301" t="s">
        <v>31</v>
      </c>
      <c r="P60" s="221"/>
    </row>
    <row r="61" spans="2:16" s="207" customFormat="1" ht="12.95" customHeight="1">
      <c r="B61" s="220"/>
      <c r="C61" s="208"/>
      <c r="D61" s="219">
        <v>2022</v>
      </c>
      <c r="E61" s="129" t="s">
        <v>31</v>
      </c>
      <c r="F61" s="129" t="s">
        <v>31</v>
      </c>
      <c r="G61" s="129" t="s">
        <v>31</v>
      </c>
      <c r="H61" s="129"/>
      <c r="I61" s="221">
        <f t="shared" si="19"/>
        <v>158</v>
      </c>
      <c r="J61" s="228">
        <v>100</v>
      </c>
      <c r="K61" s="228">
        <v>58</v>
      </c>
      <c r="L61" s="228"/>
      <c r="M61" s="301" t="s">
        <v>31</v>
      </c>
      <c r="N61" s="301" t="s">
        <v>31</v>
      </c>
      <c r="O61" s="301" t="s">
        <v>31</v>
      </c>
      <c r="P61" s="221"/>
    </row>
    <row r="62" spans="2:16" s="207" customFormat="1" ht="8.1" customHeight="1">
      <c r="B62" s="220"/>
      <c r="C62" s="208"/>
      <c r="D62" s="219"/>
      <c r="E62" s="221"/>
      <c r="F62" s="129"/>
      <c r="G62" s="129"/>
      <c r="H62" s="129"/>
      <c r="I62" s="221"/>
      <c r="J62" s="57"/>
      <c r="K62" s="57"/>
      <c r="L62" s="57"/>
      <c r="M62" s="221"/>
      <c r="N62" s="57"/>
      <c r="O62" s="57"/>
      <c r="P62" s="221"/>
    </row>
    <row r="63" spans="2:16" s="207" customFormat="1" ht="12.95" customHeight="1">
      <c r="B63" s="220" t="s">
        <v>26</v>
      </c>
      <c r="C63" s="208"/>
      <c r="D63" s="219">
        <v>2020</v>
      </c>
      <c r="E63" s="129" t="s">
        <v>31</v>
      </c>
      <c r="F63" s="225" t="s">
        <v>31</v>
      </c>
      <c r="G63" s="225" t="s">
        <v>31</v>
      </c>
      <c r="H63" s="225"/>
      <c r="I63" s="221">
        <f>SUM(J63:K63)</f>
        <v>712</v>
      </c>
      <c r="J63" s="57">
        <v>425</v>
      </c>
      <c r="K63" s="57">
        <v>287</v>
      </c>
      <c r="L63" s="57"/>
      <c r="M63" s="221">
        <f>SUM(N63:O63)</f>
        <v>839</v>
      </c>
      <c r="N63" s="54">
        <v>390</v>
      </c>
      <c r="O63" s="54">
        <v>449</v>
      </c>
      <c r="P63" s="221"/>
    </row>
    <row r="64" spans="2:16" s="207" customFormat="1" ht="12.95" customHeight="1">
      <c r="B64" s="220"/>
      <c r="C64" s="208"/>
      <c r="D64" s="219">
        <v>2021</v>
      </c>
      <c r="E64" s="129" t="s">
        <v>31</v>
      </c>
      <c r="F64" s="301" t="s">
        <v>31</v>
      </c>
      <c r="G64" s="301" t="s">
        <v>31</v>
      </c>
      <c r="H64" s="228"/>
      <c r="I64" s="221">
        <f t="shared" ref="I64:I65" si="20">SUM(J64:K64)</f>
        <v>590</v>
      </c>
      <c r="J64" s="228">
        <v>343</v>
      </c>
      <c r="K64" s="228">
        <v>247</v>
      </c>
      <c r="L64" s="228"/>
      <c r="M64" s="221">
        <f t="shared" ref="M64:M65" si="21">SUM(N64:O64)</f>
        <v>7</v>
      </c>
      <c r="N64" s="129">
        <v>5</v>
      </c>
      <c r="O64" s="129">
        <v>2</v>
      </c>
      <c r="P64" s="221"/>
    </row>
    <row r="65" spans="2:16" s="207" customFormat="1" ht="12.95" customHeight="1">
      <c r="B65" s="220"/>
      <c r="C65" s="208"/>
      <c r="D65" s="219">
        <v>2022</v>
      </c>
      <c r="E65" s="129" t="s">
        <v>31</v>
      </c>
      <c r="F65" s="301" t="s">
        <v>31</v>
      </c>
      <c r="G65" s="301" t="s">
        <v>31</v>
      </c>
      <c r="H65" s="228"/>
      <c r="I65" s="221">
        <f t="shared" si="20"/>
        <v>445</v>
      </c>
      <c r="J65" s="228">
        <v>235</v>
      </c>
      <c r="K65" s="228">
        <v>210</v>
      </c>
      <c r="L65" s="228"/>
      <c r="M65" s="221">
        <f t="shared" si="21"/>
        <v>954</v>
      </c>
      <c r="N65" s="129">
        <v>464</v>
      </c>
      <c r="O65" s="129">
        <v>490</v>
      </c>
      <c r="P65" s="221"/>
    </row>
    <row r="66" spans="2:16" s="207" customFormat="1" ht="8.1" customHeight="1">
      <c r="B66" s="220"/>
      <c r="C66" s="208"/>
      <c r="D66" s="219"/>
      <c r="E66" s="221"/>
      <c r="F66" s="225"/>
      <c r="G66" s="57"/>
      <c r="H66" s="57"/>
      <c r="I66" s="221"/>
      <c r="J66" s="57"/>
      <c r="K66" s="57"/>
      <c r="L66" s="57"/>
      <c r="M66" s="221"/>
      <c r="N66" s="129"/>
      <c r="O66" s="129"/>
      <c r="P66" s="221"/>
    </row>
    <row r="67" spans="2:16" s="207" customFormat="1" ht="12.95" customHeight="1">
      <c r="B67" s="220" t="s">
        <v>27</v>
      </c>
      <c r="C67" s="208"/>
      <c r="D67" s="219">
        <v>2020</v>
      </c>
      <c r="E67" s="221">
        <f>SUM(F67:G67)</f>
        <v>105</v>
      </c>
      <c r="F67" s="225">
        <v>69</v>
      </c>
      <c r="G67" s="57">
        <v>36</v>
      </c>
      <c r="H67" s="57"/>
      <c r="I67" s="221">
        <f>SUM(J67:K67)</f>
        <v>1473</v>
      </c>
      <c r="J67" s="57">
        <v>782</v>
      </c>
      <c r="K67" s="57">
        <v>691</v>
      </c>
      <c r="L67" s="57"/>
      <c r="M67" s="291" t="s">
        <v>31</v>
      </c>
      <c r="N67" s="291" t="s">
        <v>31</v>
      </c>
      <c r="O67" s="291" t="s">
        <v>31</v>
      </c>
      <c r="P67" s="221"/>
    </row>
    <row r="68" spans="2:16" s="207" customFormat="1" ht="12.95" customHeight="1">
      <c r="B68" s="220"/>
      <c r="C68" s="208"/>
      <c r="D68" s="219">
        <v>2021</v>
      </c>
      <c r="E68" s="221">
        <f t="shared" ref="E68:E69" si="22">SUM(F68:G68)</f>
        <v>92</v>
      </c>
      <c r="F68" s="301">
        <v>61</v>
      </c>
      <c r="G68" s="228">
        <v>31</v>
      </c>
      <c r="H68" s="228"/>
      <c r="I68" s="221">
        <f t="shared" ref="I68:I69" si="23">SUM(J68:K68)</f>
        <v>1605</v>
      </c>
      <c r="J68" s="228">
        <v>869</v>
      </c>
      <c r="K68" s="228">
        <v>736</v>
      </c>
      <c r="L68" s="228"/>
      <c r="M68" s="301" t="s">
        <v>31</v>
      </c>
      <c r="N68" s="301" t="s">
        <v>31</v>
      </c>
      <c r="O68" s="301" t="s">
        <v>31</v>
      </c>
      <c r="P68" s="221"/>
    </row>
    <row r="69" spans="2:16" s="207" customFormat="1" ht="12.95" customHeight="1">
      <c r="B69" s="220"/>
      <c r="C69" s="208"/>
      <c r="D69" s="219">
        <v>2022</v>
      </c>
      <c r="E69" s="221">
        <f t="shared" si="22"/>
        <v>82</v>
      </c>
      <c r="F69" s="228">
        <v>54</v>
      </c>
      <c r="G69" s="228">
        <v>28</v>
      </c>
      <c r="H69" s="228"/>
      <c r="I69" s="221">
        <f t="shared" si="23"/>
        <v>2058</v>
      </c>
      <c r="J69" s="228">
        <v>1095</v>
      </c>
      <c r="K69" s="228">
        <v>963</v>
      </c>
      <c r="L69" s="228"/>
      <c r="M69" s="301" t="s">
        <v>31</v>
      </c>
      <c r="N69" s="301" t="s">
        <v>31</v>
      </c>
      <c r="O69" s="301" t="s">
        <v>31</v>
      </c>
      <c r="P69" s="221"/>
    </row>
    <row r="70" spans="2:16" s="207" customFormat="1" ht="8.1" customHeight="1">
      <c r="B70" s="220"/>
      <c r="C70" s="208"/>
      <c r="D70" s="219"/>
      <c r="E70" s="221"/>
      <c r="F70" s="225"/>
      <c r="G70" s="57"/>
      <c r="H70" s="57"/>
      <c r="I70" s="221"/>
      <c r="J70" s="57"/>
      <c r="K70" s="57"/>
      <c r="L70" s="57"/>
      <c r="M70" s="221"/>
      <c r="N70" s="57"/>
      <c r="O70" s="57"/>
      <c r="P70" s="221"/>
    </row>
    <row r="71" spans="2:16" s="207" customFormat="1" ht="12.95" customHeight="1">
      <c r="B71" s="220" t="s">
        <v>28</v>
      </c>
      <c r="C71" s="226"/>
      <c r="D71" s="219">
        <v>2020</v>
      </c>
      <c r="E71" s="221">
        <f>SUM(F71:G71)</f>
        <v>37</v>
      </c>
      <c r="F71" s="129">
        <v>20</v>
      </c>
      <c r="G71" s="54">
        <v>17</v>
      </c>
      <c r="H71" s="54"/>
      <c r="I71" s="221">
        <f>SUM(J71:K71)</f>
        <v>18408</v>
      </c>
      <c r="J71" s="57">
        <v>9671</v>
      </c>
      <c r="K71" s="57">
        <v>8737</v>
      </c>
      <c r="L71" s="57"/>
      <c r="M71" s="221">
        <f>SUM(N71:O71)</f>
        <v>647</v>
      </c>
      <c r="N71" s="54">
        <v>342</v>
      </c>
      <c r="O71" s="54">
        <v>305</v>
      </c>
      <c r="P71" s="221"/>
    </row>
    <row r="72" spans="2:16" s="207" customFormat="1" ht="12.95" customHeight="1">
      <c r="B72" s="220"/>
      <c r="C72" s="226"/>
      <c r="D72" s="219">
        <v>2021</v>
      </c>
      <c r="E72" s="221">
        <f t="shared" ref="E72:E73" si="24">SUM(F72:G72)</f>
        <v>27</v>
      </c>
      <c r="F72" s="129">
        <v>14</v>
      </c>
      <c r="G72" s="129">
        <v>13</v>
      </c>
      <c r="H72" s="129"/>
      <c r="I72" s="221">
        <f t="shared" ref="I72:I73" si="25">SUM(J72:K72)</f>
        <v>17845</v>
      </c>
      <c r="J72" s="228">
        <v>9431</v>
      </c>
      <c r="K72" s="228">
        <v>8414</v>
      </c>
      <c r="L72" s="228"/>
      <c r="M72" s="221">
        <f t="shared" ref="M72:M73" si="26">SUM(N72:O72)</f>
        <v>1147</v>
      </c>
      <c r="N72" s="129">
        <v>589</v>
      </c>
      <c r="O72" s="129">
        <v>558</v>
      </c>
      <c r="P72" s="221"/>
    </row>
    <row r="73" spans="2:16" s="207" customFormat="1" ht="12.95" customHeight="1">
      <c r="B73" s="220"/>
      <c r="C73" s="226"/>
      <c r="D73" s="219">
        <v>2022</v>
      </c>
      <c r="E73" s="221">
        <f t="shared" si="24"/>
        <v>29</v>
      </c>
      <c r="F73" s="129">
        <v>15</v>
      </c>
      <c r="G73" s="129">
        <v>14</v>
      </c>
      <c r="H73" s="129"/>
      <c r="I73" s="221">
        <f t="shared" si="25"/>
        <v>17152</v>
      </c>
      <c r="J73" s="228">
        <v>8998</v>
      </c>
      <c r="K73" s="228">
        <v>8154</v>
      </c>
      <c r="L73" s="228"/>
      <c r="M73" s="221">
        <f t="shared" si="26"/>
        <v>784</v>
      </c>
      <c r="N73" s="129">
        <v>403</v>
      </c>
      <c r="O73" s="129">
        <v>381</v>
      </c>
      <c r="P73" s="221"/>
    </row>
    <row r="74" spans="2:16" s="207" customFormat="1" ht="8.1" customHeight="1">
      <c r="B74" s="220"/>
      <c r="C74" s="226"/>
      <c r="D74" s="219"/>
      <c r="E74" s="221"/>
      <c r="F74" s="129"/>
      <c r="G74" s="129"/>
      <c r="H74" s="129"/>
      <c r="I74" s="221"/>
      <c r="J74" s="57"/>
      <c r="K74" s="57"/>
      <c r="L74" s="57"/>
      <c r="M74" s="221"/>
      <c r="N74" s="129"/>
      <c r="O74" s="129"/>
      <c r="P74" s="221"/>
    </row>
    <row r="75" spans="2:16" s="207" customFormat="1" ht="12.95" customHeight="1">
      <c r="B75" s="220" t="s">
        <v>29</v>
      </c>
      <c r="C75" s="226"/>
      <c r="D75" s="219">
        <v>2020</v>
      </c>
      <c r="E75" s="129" t="s">
        <v>31</v>
      </c>
      <c r="F75" s="129" t="s">
        <v>31</v>
      </c>
      <c r="G75" s="129" t="s">
        <v>31</v>
      </c>
      <c r="H75" s="129"/>
      <c r="I75" s="221">
        <f>SUM(J75:K75)</f>
        <v>108</v>
      </c>
      <c r="J75" s="57">
        <v>63</v>
      </c>
      <c r="K75" s="57">
        <v>45</v>
      </c>
      <c r="L75" s="57"/>
      <c r="M75" s="129" t="s">
        <v>31</v>
      </c>
      <c r="N75" s="129" t="s">
        <v>31</v>
      </c>
      <c r="O75" s="129" t="s">
        <v>31</v>
      </c>
      <c r="P75" s="221"/>
    </row>
    <row r="76" spans="2:16" s="207" customFormat="1" ht="12.95" customHeight="1">
      <c r="B76" s="220"/>
      <c r="C76" s="226"/>
      <c r="D76" s="219">
        <v>2021</v>
      </c>
      <c r="E76" s="129" t="s">
        <v>31</v>
      </c>
      <c r="F76" s="129" t="s">
        <v>31</v>
      </c>
      <c r="G76" s="129" t="s">
        <v>31</v>
      </c>
      <c r="H76" s="129"/>
      <c r="I76" s="221">
        <f t="shared" ref="I76:I77" si="27">SUM(J76:K76)</f>
        <v>117</v>
      </c>
      <c r="J76" s="228">
        <v>68</v>
      </c>
      <c r="K76" s="228">
        <v>49</v>
      </c>
      <c r="L76" s="228"/>
      <c r="M76" s="129" t="s">
        <v>31</v>
      </c>
      <c r="N76" s="129" t="s">
        <v>31</v>
      </c>
      <c r="O76" s="129" t="s">
        <v>31</v>
      </c>
      <c r="P76" s="221"/>
    </row>
    <row r="77" spans="2:16" s="207" customFormat="1" ht="12.95" customHeight="1">
      <c r="B77" s="220"/>
      <c r="C77" s="226"/>
      <c r="D77" s="219">
        <v>2022</v>
      </c>
      <c r="E77" s="129" t="s">
        <v>31</v>
      </c>
      <c r="F77" s="129" t="s">
        <v>31</v>
      </c>
      <c r="G77" s="129" t="s">
        <v>31</v>
      </c>
      <c r="H77" s="129"/>
      <c r="I77" s="221">
        <f t="shared" si="27"/>
        <v>126</v>
      </c>
      <c r="J77" s="228">
        <v>80</v>
      </c>
      <c r="K77" s="228">
        <v>46</v>
      </c>
      <c r="L77" s="228"/>
      <c r="M77" s="129" t="s">
        <v>31</v>
      </c>
      <c r="N77" s="129" t="s">
        <v>31</v>
      </c>
      <c r="O77" s="129" t="s">
        <v>31</v>
      </c>
      <c r="P77" s="221"/>
    </row>
    <row r="78" spans="2:16" s="207" customFormat="1" ht="8.1" customHeight="1">
      <c r="B78" s="220"/>
      <c r="C78" s="226"/>
      <c r="D78" s="219"/>
      <c r="E78" s="221"/>
      <c r="F78" s="129"/>
      <c r="G78" s="129"/>
      <c r="H78" s="129"/>
      <c r="I78" s="221"/>
      <c r="J78" s="228"/>
      <c r="K78" s="228"/>
      <c r="L78" s="228"/>
      <c r="M78" s="221"/>
      <c r="N78" s="129"/>
      <c r="O78" s="129"/>
      <c r="P78" s="221"/>
    </row>
    <row r="79" spans="2:16" s="207" customFormat="1" ht="12.95" customHeight="1">
      <c r="B79" s="220" t="s">
        <v>30</v>
      </c>
      <c r="C79" s="226"/>
      <c r="D79" s="219">
        <v>2020</v>
      </c>
      <c r="E79" s="129" t="s">
        <v>31</v>
      </c>
      <c r="F79" s="129" t="s">
        <v>31</v>
      </c>
      <c r="G79" s="129" t="s">
        <v>31</v>
      </c>
      <c r="H79" s="129"/>
      <c r="I79" s="221">
        <f>SUM(J79:K79)</f>
        <v>2218</v>
      </c>
      <c r="J79" s="228">
        <v>1148</v>
      </c>
      <c r="K79" s="228">
        <v>1070</v>
      </c>
      <c r="L79" s="228"/>
      <c r="M79" s="129" t="s">
        <v>31</v>
      </c>
      <c r="N79" s="129" t="s">
        <v>31</v>
      </c>
      <c r="O79" s="129" t="s">
        <v>31</v>
      </c>
      <c r="P79" s="221"/>
    </row>
    <row r="80" spans="2:16" s="207" customFormat="1" ht="12.95" customHeight="1">
      <c r="B80" s="220"/>
      <c r="C80" s="226"/>
      <c r="D80" s="219">
        <v>2021</v>
      </c>
      <c r="E80" s="129" t="s">
        <v>31</v>
      </c>
      <c r="F80" s="129" t="s">
        <v>31</v>
      </c>
      <c r="G80" s="129" t="s">
        <v>31</v>
      </c>
      <c r="H80" s="129"/>
      <c r="I80" s="221">
        <f t="shared" ref="I80:I81" si="28">SUM(J80:K80)</f>
        <v>2129</v>
      </c>
      <c r="J80" s="129">
        <v>1093</v>
      </c>
      <c r="K80" s="129">
        <v>1036</v>
      </c>
      <c r="L80" s="129"/>
      <c r="M80" s="129" t="s">
        <v>31</v>
      </c>
      <c r="N80" s="129" t="s">
        <v>31</v>
      </c>
      <c r="O80" s="129" t="s">
        <v>31</v>
      </c>
      <c r="P80" s="221"/>
    </row>
    <row r="81" spans="1:16" s="207" customFormat="1" ht="12.95" customHeight="1">
      <c r="B81" s="220"/>
      <c r="C81" s="226"/>
      <c r="D81" s="219">
        <v>2022</v>
      </c>
      <c r="E81" s="129" t="s">
        <v>31</v>
      </c>
      <c r="F81" s="129" t="s">
        <v>31</v>
      </c>
      <c r="G81" s="129" t="s">
        <v>31</v>
      </c>
      <c r="I81" s="221">
        <f t="shared" si="28"/>
        <v>2059</v>
      </c>
      <c r="J81" s="221">
        <v>1051</v>
      </c>
      <c r="K81" s="221">
        <v>1008</v>
      </c>
      <c r="M81" s="129" t="s">
        <v>31</v>
      </c>
      <c r="N81" s="129" t="s">
        <v>31</v>
      </c>
      <c r="O81" s="129" t="s">
        <v>31</v>
      </c>
      <c r="P81" s="56"/>
    </row>
    <row r="82" spans="1:16" s="207" customFormat="1" ht="8.1" customHeight="1" thickBot="1">
      <c r="A82" s="231"/>
      <c r="B82" s="232"/>
      <c r="C82" s="233"/>
      <c r="D82" s="234"/>
      <c r="E82" s="235"/>
      <c r="F82" s="235"/>
      <c r="G82" s="235"/>
      <c r="H82" s="235"/>
      <c r="I82" s="235"/>
      <c r="J82" s="235"/>
      <c r="K82" s="235"/>
      <c r="L82" s="235"/>
      <c r="M82" s="235"/>
      <c r="N82" s="235"/>
      <c r="O82" s="235"/>
      <c r="P82" s="235"/>
    </row>
    <row r="83" spans="1:16" s="256" customFormat="1" ht="18" customHeight="1">
      <c r="B83" s="257"/>
      <c r="C83" s="292"/>
      <c r="D83" s="293"/>
      <c r="E83" s="294"/>
      <c r="F83" s="294"/>
      <c r="G83" s="294"/>
      <c r="H83" s="294"/>
      <c r="I83" s="294"/>
      <c r="J83" s="294"/>
      <c r="K83" s="294"/>
      <c r="L83" s="294"/>
      <c r="P83" s="244" t="s">
        <v>32</v>
      </c>
    </row>
    <row r="84" spans="1:16" s="295" customFormat="1">
      <c r="B84" s="296"/>
      <c r="C84" s="261"/>
      <c r="D84" s="262"/>
      <c r="E84" s="258"/>
      <c r="F84" s="258"/>
      <c r="G84" s="258"/>
      <c r="H84" s="258"/>
      <c r="I84" s="258"/>
      <c r="J84" s="258"/>
      <c r="K84" s="258"/>
      <c r="L84" s="258"/>
      <c r="M84" s="297"/>
      <c r="N84" s="297"/>
      <c r="O84" s="297"/>
      <c r="P84" s="247" t="s">
        <v>33</v>
      </c>
    </row>
  </sheetData>
  <mergeCells count="6">
    <mergeCell ref="E9:G9"/>
    <mergeCell ref="I9:K9"/>
    <mergeCell ref="M9:O9"/>
    <mergeCell ref="E10:G10"/>
    <mergeCell ref="I10:K10"/>
    <mergeCell ref="M10:O10"/>
  </mergeCells>
  <printOptions horizontalCentered="1"/>
  <pageMargins left="0.55118110236220474" right="0.55118110236220474" top="0.39370078740157483" bottom="0.39370078740157483" header="0.39370078740157483" footer="0.39370078740157483"/>
  <pageSetup paperSize="9" scale="75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6F0C9-EFD1-40BC-867B-631EC80771E2}">
  <sheetPr transitionEvaluation="1"/>
  <dimension ref="A1:Y79"/>
  <sheetViews>
    <sheetView showGridLines="0" tabSelected="1" view="pageBreakPreview" topLeftCell="A19" zoomScaleSheetLayoutView="100" workbookViewId="0">
      <selection activeCell="O48" sqref="O48"/>
    </sheetView>
  </sheetViews>
  <sheetFormatPr defaultColWidth="6.7109375" defaultRowHeight="16.5"/>
  <cols>
    <col min="1" max="1" width="1" style="1697" customWidth="1"/>
    <col min="2" max="2" width="12.42578125" style="1697" customWidth="1"/>
    <col min="3" max="3" width="25.140625" style="1697" customWidth="1"/>
    <col min="4" max="4" width="17.140625" style="1757" customWidth="1"/>
    <col min="5" max="7" width="18.7109375" style="1697" customWidth="1"/>
    <col min="8" max="8" width="1.85546875" style="1697" customWidth="1"/>
    <col min="9" max="257" width="6.7109375" style="1697"/>
    <col min="258" max="258" width="3" style="1697" customWidth="1"/>
    <col min="259" max="259" width="32.5703125" style="1697" customWidth="1"/>
    <col min="260" max="260" width="13.5703125" style="1697" customWidth="1"/>
    <col min="261" max="261" width="12.42578125" style="1697" customWidth="1"/>
    <col min="262" max="262" width="15.85546875" style="1697" customWidth="1"/>
    <col min="263" max="263" width="2.7109375" style="1697" customWidth="1"/>
    <col min="264" max="264" width="2.42578125" style="1697" customWidth="1"/>
    <col min="265" max="513" width="6.7109375" style="1697"/>
    <col min="514" max="514" width="3" style="1697" customWidth="1"/>
    <col min="515" max="515" width="32.5703125" style="1697" customWidth="1"/>
    <col min="516" max="516" width="13.5703125" style="1697" customWidth="1"/>
    <col min="517" max="517" width="12.42578125" style="1697" customWidth="1"/>
    <col min="518" max="518" width="15.85546875" style="1697" customWidth="1"/>
    <col min="519" max="519" width="2.7109375" style="1697" customWidth="1"/>
    <col min="520" max="520" width="2.42578125" style="1697" customWidth="1"/>
    <col min="521" max="769" width="6.7109375" style="1697"/>
    <col min="770" max="770" width="3" style="1697" customWidth="1"/>
    <col min="771" max="771" width="32.5703125" style="1697" customWidth="1"/>
    <col min="772" max="772" width="13.5703125" style="1697" customWidth="1"/>
    <col min="773" max="773" width="12.42578125" style="1697" customWidth="1"/>
    <col min="774" max="774" width="15.85546875" style="1697" customWidth="1"/>
    <col min="775" max="775" width="2.7109375" style="1697" customWidth="1"/>
    <col min="776" max="776" width="2.42578125" style="1697" customWidth="1"/>
    <col min="777" max="1025" width="6.7109375" style="1697"/>
    <col min="1026" max="1026" width="3" style="1697" customWidth="1"/>
    <col min="1027" max="1027" width="32.5703125" style="1697" customWidth="1"/>
    <col min="1028" max="1028" width="13.5703125" style="1697" customWidth="1"/>
    <col min="1029" max="1029" width="12.42578125" style="1697" customWidth="1"/>
    <col min="1030" max="1030" width="15.85546875" style="1697" customWidth="1"/>
    <col min="1031" max="1031" width="2.7109375" style="1697" customWidth="1"/>
    <col min="1032" max="1032" width="2.42578125" style="1697" customWidth="1"/>
    <col min="1033" max="1281" width="6.7109375" style="1697"/>
    <col min="1282" max="1282" width="3" style="1697" customWidth="1"/>
    <col min="1283" max="1283" width="32.5703125" style="1697" customWidth="1"/>
    <col min="1284" max="1284" width="13.5703125" style="1697" customWidth="1"/>
    <col min="1285" max="1285" width="12.42578125" style="1697" customWidth="1"/>
    <col min="1286" max="1286" width="15.85546875" style="1697" customWidth="1"/>
    <col min="1287" max="1287" width="2.7109375" style="1697" customWidth="1"/>
    <col min="1288" max="1288" width="2.42578125" style="1697" customWidth="1"/>
    <col min="1289" max="1537" width="6.7109375" style="1697"/>
    <col min="1538" max="1538" width="3" style="1697" customWidth="1"/>
    <col min="1539" max="1539" width="32.5703125" style="1697" customWidth="1"/>
    <col min="1540" max="1540" width="13.5703125" style="1697" customWidth="1"/>
    <col min="1541" max="1541" width="12.42578125" style="1697" customWidth="1"/>
    <col min="1542" max="1542" width="15.85546875" style="1697" customWidth="1"/>
    <col min="1543" max="1543" width="2.7109375" style="1697" customWidth="1"/>
    <col min="1544" max="1544" width="2.42578125" style="1697" customWidth="1"/>
    <col min="1545" max="1793" width="6.7109375" style="1697"/>
    <col min="1794" max="1794" width="3" style="1697" customWidth="1"/>
    <col min="1795" max="1795" width="32.5703125" style="1697" customWidth="1"/>
    <col min="1796" max="1796" width="13.5703125" style="1697" customWidth="1"/>
    <col min="1797" max="1797" width="12.42578125" style="1697" customWidth="1"/>
    <col min="1798" max="1798" width="15.85546875" style="1697" customWidth="1"/>
    <col min="1799" max="1799" width="2.7109375" style="1697" customWidth="1"/>
    <col min="1800" max="1800" width="2.42578125" style="1697" customWidth="1"/>
    <col min="1801" max="2049" width="6.7109375" style="1697"/>
    <col min="2050" max="2050" width="3" style="1697" customWidth="1"/>
    <col min="2051" max="2051" width="32.5703125" style="1697" customWidth="1"/>
    <col min="2052" max="2052" width="13.5703125" style="1697" customWidth="1"/>
    <col min="2053" max="2053" width="12.42578125" style="1697" customWidth="1"/>
    <col min="2054" max="2054" width="15.85546875" style="1697" customWidth="1"/>
    <col min="2055" max="2055" width="2.7109375" style="1697" customWidth="1"/>
    <col min="2056" max="2056" width="2.42578125" style="1697" customWidth="1"/>
    <col min="2057" max="2305" width="6.7109375" style="1697"/>
    <col min="2306" max="2306" width="3" style="1697" customWidth="1"/>
    <col min="2307" max="2307" width="32.5703125" style="1697" customWidth="1"/>
    <col min="2308" max="2308" width="13.5703125" style="1697" customWidth="1"/>
    <col min="2309" max="2309" width="12.42578125" style="1697" customWidth="1"/>
    <col min="2310" max="2310" width="15.85546875" style="1697" customWidth="1"/>
    <col min="2311" max="2311" width="2.7109375" style="1697" customWidth="1"/>
    <col min="2312" max="2312" width="2.42578125" style="1697" customWidth="1"/>
    <col min="2313" max="2561" width="6.7109375" style="1697"/>
    <col min="2562" max="2562" width="3" style="1697" customWidth="1"/>
    <col min="2563" max="2563" width="32.5703125" style="1697" customWidth="1"/>
    <col min="2564" max="2564" width="13.5703125" style="1697" customWidth="1"/>
    <col min="2565" max="2565" width="12.42578125" style="1697" customWidth="1"/>
    <col min="2566" max="2566" width="15.85546875" style="1697" customWidth="1"/>
    <col min="2567" max="2567" width="2.7109375" style="1697" customWidth="1"/>
    <col min="2568" max="2568" width="2.42578125" style="1697" customWidth="1"/>
    <col min="2569" max="2817" width="6.7109375" style="1697"/>
    <col min="2818" max="2818" width="3" style="1697" customWidth="1"/>
    <col min="2819" max="2819" width="32.5703125" style="1697" customWidth="1"/>
    <col min="2820" max="2820" width="13.5703125" style="1697" customWidth="1"/>
    <col min="2821" max="2821" width="12.42578125" style="1697" customWidth="1"/>
    <col min="2822" max="2822" width="15.85546875" style="1697" customWidth="1"/>
    <col min="2823" max="2823" width="2.7109375" style="1697" customWidth="1"/>
    <col min="2824" max="2824" width="2.42578125" style="1697" customWidth="1"/>
    <col min="2825" max="3073" width="6.7109375" style="1697"/>
    <col min="3074" max="3074" width="3" style="1697" customWidth="1"/>
    <col min="3075" max="3075" width="32.5703125" style="1697" customWidth="1"/>
    <col min="3076" max="3076" width="13.5703125" style="1697" customWidth="1"/>
    <col min="3077" max="3077" width="12.42578125" style="1697" customWidth="1"/>
    <col min="3078" max="3078" width="15.85546875" style="1697" customWidth="1"/>
    <col min="3079" max="3079" width="2.7109375" style="1697" customWidth="1"/>
    <col min="3080" max="3080" width="2.42578125" style="1697" customWidth="1"/>
    <col min="3081" max="3329" width="6.7109375" style="1697"/>
    <col min="3330" max="3330" width="3" style="1697" customWidth="1"/>
    <col min="3331" max="3331" width="32.5703125" style="1697" customWidth="1"/>
    <col min="3332" max="3332" width="13.5703125" style="1697" customWidth="1"/>
    <col min="3333" max="3333" width="12.42578125" style="1697" customWidth="1"/>
    <col min="3334" max="3334" width="15.85546875" style="1697" customWidth="1"/>
    <col min="3335" max="3335" width="2.7109375" style="1697" customWidth="1"/>
    <col min="3336" max="3336" width="2.42578125" style="1697" customWidth="1"/>
    <col min="3337" max="3585" width="6.7109375" style="1697"/>
    <col min="3586" max="3586" width="3" style="1697" customWidth="1"/>
    <col min="3587" max="3587" width="32.5703125" style="1697" customWidth="1"/>
    <col min="3588" max="3588" width="13.5703125" style="1697" customWidth="1"/>
    <col min="3589" max="3589" width="12.42578125" style="1697" customWidth="1"/>
    <col min="3590" max="3590" width="15.85546875" style="1697" customWidth="1"/>
    <col min="3591" max="3591" width="2.7109375" style="1697" customWidth="1"/>
    <col min="3592" max="3592" width="2.42578125" style="1697" customWidth="1"/>
    <col min="3593" max="3841" width="6.7109375" style="1697"/>
    <col min="3842" max="3842" width="3" style="1697" customWidth="1"/>
    <col min="3843" max="3843" width="32.5703125" style="1697" customWidth="1"/>
    <col min="3844" max="3844" width="13.5703125" style="1697" customWidth="1"/>
    <col min="3845" max="3845" width="12.42578125" style="1697" customWidth="1"/>
    <col min="3846" max="3846" width="15.85546875" style="1697" customWidth="1"/>
    <col min="3847" max="3847" width="2.7109375" style="1697" customWidth="1"/>
    <col min="3848" max="3848" width="2.42578125" style="1697" customWidth="1"/>
    <col min="3849" max="4097" width="6.7109375" style="1697"/>
    <col min="4098" max="4098" width="3" style="1697" customWidth="1"/>
    <col min="4099" max="4099" width="32.5703125" style="1697" customWidth="1"/>
    <col min="4100" max="4100" width="13.5703125" style="1697" customWidth="1"/>
    <col min="4101" max="4101" width="12.42578125" style="1697" customWidth="1"/>
    <col min="4102" max="4102" width="15.85546875" style="1697" customWidth="1"/>
    <col min="4103" max="4103" width="2.7109375" style="1697" customWidth="1"/>
    <col min="4104" max="4104" width="2.42578125" style="1697" customWidth="1"/>
    <col min="4105" max="4353" width="6.7109375" style="1697"/>
    <col min="4354" max="4354" width="3" style="1697" customWidth="1"/>
    <col min="4355" max="4355" width="32.5703125" style="1697" customWidth="1"/>
    <col min="4356" max="4356" width="13.5703125" style="1697" customWidth="1"/>
    <col min="4357" max="4357" width="12.42578125" style="1697" customWidth="1"/>
    <col min="4358" max="4358" width="15.85546875" style="1697" customWidth="1"/>
    <col min="4359" max="4359" width="2.7109375" style="1697" customWidth="1"/>
    <col min="4360" max="4360" width="2.42578125" style="1697" customWidth="1"/>
    <col min="4361" max="4609" width="6.7109375" style="1697"/>
    <col min="4610" max="4610" width="3" style="1697" customWidth="1"/>
    <col min="4611" max="4611" width="32.5703125" style="1697" customWidth="1"/>
    <col min="4612" max="4612" width="13.5703125" style="1697" customWidth="1"/>
    <col min="4613" max="4613" width="12.42578125" style="1697" customWidth="1"/>
    <col min="4614" max="4614" width="15.85546875" style="1697" customWidth="1"/>
    <col min="4615" max="4615" width="2.7109375" style="1697" customWidth="1"/>
    <col min="4616" max="4616" width="2.42578125" style="1697" customWidth="1"/>
    <col min="4617" max="4865" width="6.7109375" style="1697"/>
    <col min="4866" max="4866" width="3" style="1697" customWidth="1"/>
    <col min="4867" max="4867" width="32.5703125" style="1697" customWidth="1"/>
    <col min="4868" max="4868" width="13.5703125" style="1697" customWidth="1"/>
    <col min="4869" max="4869" width="12.42578125" style="1697" customWidth="1"/>
    <col min="4870" max="4870" width="15.85546875" style="1697" customWidth="1"/>
    <col min="4871" max="4871" width="2.7109375" style="1697" customWidth="1"/>
    <col min="4872" max="4872" width="2.42578125" style="1697" customWidth="1"/>
    <col min="4873" max="5121" width="6.7109375" style="1697"/>
    <col min="5122" max="5122" width="3" style="1697" customWidth="1"/>
    <col min="5123" max="5123" width="32.5703125" style="1697" customWidth="1"/>
    <col min="5124" max="5124" width="13.5703125" style="1697" customWidth="1"/>
    <col min="5125" max="5125" width="12.42578125" style="1697" customWidth="1"/>
    <col min="5126" max="5126" width="15.85546875" style="1697" customWidth="1"/>
    <col min="5127" max="5127" width="2.7109375" style="1697" customWidth="1"/>
    <col min="5128" max="5128" width="2.42578125" style="1697" customWidth="1"/>
    <col min="5129" max="5377" width="6.7109375" style="1697"/>
    <col min="5378" max="5378" width="3" style="1697" customWidth="1"/>
    <col min="5379" max="5379" width="32.5703125" style="1697" customWidth="1"/>
    <col min="5380" max="5380" width="13.5703125" style="1697" customWidth="1"/>
    <col min="5381" max="5381" width="12.42578125" style="1697" customWidth="1"/>
    <col min="5382" max="5382" width="15.85546875" style="1697" customWidth="1"/>
    <col min="5383" max="5383" width="2.7109375" style="1697" customWidth="1"/>
    <col min="5384" max="5384" width="2.42578125" style="1697" customWidth="1"/>
    <col min="5385" max="5633" width="6.7109375" style="1697"/>
    <col min="5634" max="5634" width="3" style="1697" customWidth="1"/>
    <col min="5635" max="5635" width="32.5703125" style="1697" customWidth="1"/>
    <col min="5636" max="5636" width="13.5703125" style="1697" customWidth="1"/>
    <col min="5637" max="5637" width="12.42578125" style="1697" customWidth="1"/>
    <col min="5638" max="5638" width="15.85546875" style="1697" customWidth="1"/>
    <col min="5639" max="5639" width="2.7109375" style="1697" customWidth="1"/>
    <col min="5640" max="5640" width="2.42578125" style="1697" customWidth="1"/>
    <col min="5641" max="5889" width="6.7109375" style="1697"/>
    <col min="5890" max="5890" width="3" style="1697" customWidth="1"/>
    <col min="5891" max="5891" width="32.5703125" style="1697" customWidth="1"/>
    <col min="5892" max="5892" width="13.5703125" style="1697" customWidth="1"/>
    <col min="5893" max="5893" width="12.42578125" style="1697" customWidth="1"/>
    <col min="5894" max="5894" width="15.85546875" style="1697" customWidth="1"/>
    <col min="5895" max="5895" width="2.7109375" style="1697" customWidth="1"/>
    <col min="5896" max="5896" width="2.42578125" style="1697" customWidth="1"/>
    <col min="5897" max="6145" width="6.7109375" style="1697"/>
    <col min="6146" max="6146" width="3" style="1697" customWidth="1"/>
    <col min="6147" max="6147" width="32.5703125" style="1697" customWidth="1"/>
    <col min="6148" max="6148" width="13.5703125" style="1697" customWidth="1"/>
    <col min="6149" max="6149" width="12.42578125" style="1697" customWidth="1"/>
    <col min="6150" max="6150" width="15.85546875" style="1697" customWidth="1"/>
    <col min="6151" max="6151" width="2.7109375" style="1697" customWidth="1"/>
    <col min="6152" max="6152" width="2.42578125" style="1697" customWidth="1"/>
    <col min="6153" max="6401" width="6.7109375" style="1697"/>
    <col min="6402" max="6402" width="3" style="1697" customWidth="1"/>
    <col min="6403" max="6403" width="32.5703125" style="1697" customWidth="1"/>
    <col min="6404" max="6404" width="13.5703125" style="1697" customWidth="1"/>
    <col min="6405" max="6405" width="12.42578125" style="1697" customWidth="1"/>
    <col min="6406" max="6406" width="15.85546875" style="1697" customWidth="1"/>
    <col min="6407" max="6407" width="2.7109375" style="1697" customWidth="1"/>
    <col min="6408" max="6408" width="2.42578125" style="1697" customWidth="1"/>
    <col min="6409" max="6657" width="6.7109375" style="1697"/>
    <col min="6658" max="6658" width="3" style="1697" customWidth="1"/>
    <col min="6659" max="6659" width="32.5703125" style="1697" customWidth="1"/>
    <col min="6660" max="6660" width="13.5703125" style="1697" customWidth="1"/>
    <col min="6661" max="6661" width="12.42578125" style="1697" customWidth="1"/>
    <col min="6662" max="6662" width="15.85546875" style="1697" customWidth="1"/>
    <col min="6663" max="6663" width="2.7109375" style="1697" customWidth="1"/>
    <col min="6664" max="6664" width="2.42578125" style="1697" customWidth="1"/>
    <col min="6665" max="6913" width="6.7109375" style="1697"/>
    <col min="6914" max="6914" width="3" style="1697" customWidth="1"/>
    <col min="6915" max="6915" width="32.5703125" style="1697" customWidth="1"/>
    <col min="6916" max="6916" width="13.5703125" style="1697" customWidth="1"/>
    <col min="6917" max="6917" width="12.42578125" style="1697" customWidth="1"/>
    <col min="6918" max="6918" width="15.85546875" style="1697" customWidth="1"/>
    <col min="6919" max="6919" width="2.7109375" style="1697" customWidth="1"/>
    <col min="6920" max="6920" width="2.42578125" style="1697" customWidth="1"/>
    <col min="6921" max="7169" width="6.7109375" style="1697"/>
    <col min="7170" max="7170" width="3" style="1697" customWidth="1"/>
    <col min="7171" max="7171" width="32.5703125" style="1697" customWidth="1"/>
    <col min="7172" max="7172" width="13.5703125" style="1697" customWidth="1"/>
    <col min="7173" max="7173" width="12.42578125" style="1697" customWidth="1"/>
    <col min="7174" max="7174" width="15.85546875" style="1697" customWidth="1"/>
    <col min="7175" max="7175" width="2.7109375" style="1697" customWidth="1"/>
    <col min="7176" max="7176" width="2.42578125" style="1697" customWidth="1"/>
    <col min="7177" max="7425" width="6.7109375" style="1697"/>
    <col min="7426" max="7426" width="3" style="1697" customWidth="1"/>
    <col min="7427" max="7427" width="32.5703125" style="1697" customWidth="1"/>
    <col min="7428" max="7428" width="13.5703125" style="1697" customWidth="1"/>
    <col min="7429" max="7429" width="12.42578125" style="1697" customWidth="1"/>
    <col min="7430" max="7430" width="15.85546875" style="1697" customWidth="1"/>
    <col min="7431" max="7431" width="2.7109375" style="1697" customWidth="1"/>
    <col min="7432" max="7432" width="2.42578125" style="1697" customWidth="1"/>
    <col min="7433" max="7681" width="6.7109375" style="1697"/>
    <col min="7682" max="7682" width="3" style="1697" customWidth="1"/>
    <col min="7683" max="7683" width="32.5703125" style="1697" customWidth="1"/>
    <col min="7684" max="7684" width="13.5703125" style="1697" customWidth="1"/>
    <col min="7685" max="7685" width="12.42578125" style="1697" customWidth="1"/>
    <col min="7686" max="7686" width="15.85546875" style="1697" customWidth="1"/>
    <col min="7687" max="7687" width="2.7109375" style="1697" customWidth="1"/>
    <col min="7688" max="7688" width="2.42578125" style="1697" customWidth="1"/>
    <col min="7689" max="7937" width="6.7109375" style="1697"/>
    <col min="7938" max="7938" width="3" style="1697" customWidth="1"/>
    <col min="7939" max="7939" width="32.5703125" style="1697" customWidth="1"/>
    <col min="7940" max="7940" width="13.5703125" style="1697" customWidth="1"/>
    <col min="7941" max="7941" width="12.42578125" style="1697" customWidth="1"/>
    <col min="7942" max="7942" width="15.85546875" style="1697" customWidth="1"/>
    <col min="7943" max="7943" width="2.7109375" style="1697" customWidth="1"/>
    <col min="7944" max="7944" width="2.42578125" style="1697" customWidth="1"/>
    <col min="7945" max="8193" width="6.7109375" style="1697"/>
    <col min="8194" max="8194" width="3" style="1697" customWidth="1"/>
    <col min="8195" max="8195" width="32.5703125" style="1697" customWidth="1"/>
    <col min="8196" max="8196" width="13.5703125" style="1697" customWidth="1"/>
    <col min="8197" max="8197" width="12.42578125" style="1697" customWidth="1"/>
    <col min="8198" max="8198" width="15.85546875" style="1697" customWidth="1"/>
    <col min="8199" max="8199" width="2.7109375" style="1697" customWidth="1"/>
    <col min="8200" max="8200" width="2.42578125" style="1697" customWidth="1"/>
    <col min="8201" max="8449" width="6.7109375" style="1697"/>
    <col min="8450" max="8450" width="3" style="1697" customWidth="1"/>
    <col min="8451" max="8451" width="32.5703125" style="1697" customWidth="1"/>
    <col min="8452" max="8452" width="13.5703125" style="1697" customWidth="1"/>
    <col min="8453" max="8453" width="12.42578125" style="1697" customWidth="1"/>
    <col min="8454" max="8454" width="15.85546875" style="1697" customWidth="1"/>
    <col min="8455" max="8455" width="2.7109375" style="1697" customWidth="1"/>
    <col min="8456" max="8456" width="2.42578125" style="1697" customWidth="1"/>
    <col min="8457" max="8705" width="6.7109375" style="1697"/>
    <col min="8706" max="8706" width="3" style="1697" customWidth="1"/>
    <col min="8707" max="8707" width="32.5703125" style="1697" customWidth="1"/>
    <col min="8708" max="8708" width="13.5703125" style="1697" customWidth="1"/>
    <col min="8709" max="8709" width="12.42578125" style="1697" customWidth="1"/>
    <col min="8710" max="8710" width="15.85546875" style="1697" customWidth="1"/>
    <col min="8711" max="8711" width="2.7109375" style="1697" customWidth="1"/>
    <col min="8712" max="8712" width="2.42578125" style="1697" customWidth="1"/>
    <col min="8713" max="8961" width="6.7109375" style="1697"/>
    <col min="8962" max="8962" width="3" style="1697" customWidth="1"/>
    <col min="8963" max="8963" width="32.5703125" style="1697" customWidth="1"/>
    <col min="8964" max="8964" width="13.5703125" style="1697" customWidth="1"/>
    <col min="8965" max="8965" width="12.42578125" style="1697" customWidth="1"/>
    <col min="8966" max="8966" width="15.85546875" style="1697" customWidth="1"/>
    <col min="8967" max="8967" width="2.7109375" style="1697" customWidth="1"/>
    <col min="8968" max="8968" width="2.42578125" style="1697" customWidth="1"/>
    <col min="8969" max="9217" width="6.7109375" style="1697"/>
    <col min="9218" max="9218" width="3" style="1697" customWidth="1"/>
    <col min="9219" max="9219" width="32.5703125" style="1697" customWidth="1"/>
    <col min="9220" max="9220" width="13.5703125" style="1697" customWidth="1"/>
    <col min="9221" max="9221" width="12.42578125" style="1697" customWidth="1"/>
    <col min="9222" max="9222" width="15.85546875" style="1697" customWidth="1"/>
    <col min="9223" max="9223" width="2.7109375" style="1697" customWidth="1"/>
    <col min="9224" max="9224" width="2.42578125" style="1697" customWidth="1"/>
    <col min="9225" max="9473" width="6.7109375" style="1697"/>
    <col min="9474" max="9474" width="3" style="1697" customWidth="1"/>
    <col min="9475" max="9475" width="32.5703125" style="1697" customWidth="1"/>
    <col min="9476" max="9476" width="13.5703125" style="1697" customWidth="1"/>
    <col min="9477" max="9477" width="12.42578125" style="1697" customWidth="1"/>
    <col min="9478" max="9478" width="15.85546875" style="1697" customWidth="1"/>
    <col min="9479" max="9479" width="2.7109375" style="1697" customWidth="1"/>
    <col min="9480" max="9480" width="2.42578125" style="1697" customWidth="1"/>
    <col min="9481" max="9729" width="6.7109375" style="1697"/>
    <col min="9730" max="9730" width="3" style="1697" customWidth="1"/>
    <col min="9731" max="9731" width="32.5703125" style="1697" customWidth="1"/>
    <col min="9732" max="9732" width="13.5703125" style="1697" customWidth="1"/>
    <col min="9733" max="9733" width="12.42578125" style="1697" customWidth="1"/>
    <col min="9734" max="9734" width="15.85546875" style="1697" customWidth="1"/>
    <col min="9735" max="9735" width="2.7109375" style="1697" customWidth="1"/>
    <col min="9736" max="9736" width="2.42578125" style="1697" customWidth="1"/>
    <col min="9737" max="9985" width="6.7109375" style="1697"/>
    <col min="9986" max="9986" width="3" style="1697" customWidth="1"/>
    <col min="9987" max="9987" width="32.5703125" style="1697" customWidth="1"/>
    <col min="9988" max="9988" width="13.5703125" style="1697" customWidth="1"/>
    <col min="9989" max="9989" width="12.42578125" style="1697" customWidth="1"/>
    <col min="9990" max="9990" width="15.85546875" style="1697" customWidth="1"/>
    <col min="9991" max="9991" width="2.7109375" style="1697" customWidth="1"/>
    <col min="9992" max="9992" width="2.42578125" style="1697" customWidth="1"/>
    <col min="9993" max="10241" width="6.7109375" style="1697"/>
    <col min="10242" max="10242" width="3" style="1697" customWidth="1"/>
    <col min="10243" max="10243" width="32.5703125" style="1697" customWidth="1"/>
    <col min="10244" max="10244" width="13.5703125" style="1697" customWidth="1"/>
    <col min="10245" max="10245" width="12.42578125" style="1697" customWidth="1"/>
    <col min="10246" max="10246" width="15.85546875" style="1697" customWidth="1"/>
    <col min="10247" max="10247" width="2.7109375" style="1697" customWidth="1"/>
    <col min="10248" max="10248" width="2.42578125" style="1697" customWidth="1"/>
    <col min="10249" max="10497" width="6.7109375" style="1697"/>
    <col min="10498" max="10498" width="3" style="1697" customWidth="1"/>
    <col min="10499" max="10499" width="32.5703125" style="1697" customWidth="1"/>
    <col min="10500" max="10500" width="13.5703125" style="1697" customWidth="1"/>
    <col min="10501" max="10501" width="12.42578125" style="1697" customWidth="1"/>
    <col min="10502" max="10502" width="15.85546875" style="1697" customWidth="1"/>
    <col min="10503" max="10503" width="2.7109375" style="1697" customWidth="1"/>
    <col min="10504" max="10504" width="2.42578125" style="1697" customWidth="1"/>
    <col min="10505" max="10753" width="6.7109375" style="1697"/>
    <col min="10754" max="10754" width="3" style="1697" customWidth="1"/>
    <col min="10755" max="10755" width="32.5703125" style="1697" customWidth="1"/>
    <col min="10756" max="10756" width="13.5703125" style="1697" customWidth="1"/>
    <col min="10757" max="10757" width="12.42578125" style="1697" customWidth="1"/>
    <col min="10758" max="10758" width="15.85546875" style="1697" customWidth="1"/>
    <col min="10759" max="10759" width="2.7109375" style="1697" customWidth="1"/>
    <col min="10760" max="10760" width="2.42578125" style="1697" customWidth="1"/>
    <col min="10761" max="11009" width="6.7109375" style="1697"/>
    <col min="11010" max="11010" width="3" style="1697" customWidth="1"/>
    <col min="11011" max="11011" width="32.5703125" style="1697" customWidth="1"/>
    <col min="11012" max="11012" width="13.5703125" style="1697" customWidth="1"/>
    <col min="11013" max="11013" width="12.42578125" style="1697" customWidth="1"/>
    <col min="11014" max="11014" width="15.85546875" style="1697" customWidth="1"/>
    <col min="11015" max="11015" width="2.7109375" style="1697" customWidth="1"/>
    <col min="11016" max="11016" width="2.42578125" style="1697" customWidth="1"/>
    <col min="11017" max="11265" width="6.7109375" style="1697"/>
    <col min="11266" max="11266" width="3" style="1697" customWidth="1"/>
    <col min="11267" max="11267" width="32.5703125" style="1697" customWidth="1"/>
    <col min="11268" max="11268" width="13.5703125" style="1697" customWidth="1"/>
    <col min="11269" max="11269" width="12.42578125" style="1697" customWidth="1"/>
    <col min="11270" max="11270" width="15.85546875" style="1697" customWidth="1"/>
    <col min="11271" max="11271" width="2.7109375" style="1697" customWidth="1"/>
    <col min="11272" max="11272" width="2.42578125" style="1697" customWidth="1"/>
    <col min="11273" max="11521" width="6.7109375" style="1697"/>
    <col min="11522" max="11522" width="3" style="1697" customWidth="1"/>
    <col min="11523" max="11523" width="32.5703125" style="1697" customWidth="1"/>
    <col min="11524" max="11524" width="13.5703125" style="1697" customWidth="1"/>
    <col min="11525" max="11525" width="12.42578125" style="1697" customWidth="1"/>
    <col min="11526" max="11526" width="15.85546875" style="1697" customWidth="1"/>
    <col min="11527" max="11527" width="2.7109375" style="1697" customWidth="1"/>
    <col min="11528" max="11528" width="2.42578125" style="1697" customWidth="1"/>
    <col min="11529" max="11777" width="6.7109375" style="1697"/>
    <col min="11778" max="11778" width="3" style="1697" customWidth="1"/>
    <col min="11779" max="11779" width="32.5703125" style="1697" customWidth="1"/>
    <col min="11780" max="11780" width="13.5703125" style="1697" customWidth="1"/>
    <col min="11781" max="11781" width="12.42578125" style="1697" customWidth="1"/>
    <col min="11782" max="11782" width="15.85546875" style="1697" customWidth="1"/>
    <col min="11783" max="11783" width="2.7109375" style="1697" customWidth="1"/>
    <col min="11784" max="11784" width="2.42578125" style="1697" customWidth="1"/>
    <col min="11785" max="12033" width="6.7109375" style="1697"/>
    <col min="12034" max="12034" width="3" style="1697" customWidth="1"/>
    <col min="12035" max="12035" width="32.5703125" style="1697" customWidth="1"/>
    <col min="12036" max="12036" width="13.5703125" style="1697" customWidth="1"/>
    <col min="12037" max="12037" width="12.42578125" style="1697" customWidth="1"/>
    <col min="12038" max="12038" width="15.85546875" style="1697" customWidth="1"/>
    <col min="12039" max="12039" width="2.7109375" style="1697" customWidth="1"/>
    <col min="12040" max="12040" width="2.42578125" style="1697" customWidth="1"/>
    <col min="12041" max="12289" width="6.7109375" style="1697"/>
    <col min="12290" max="12290" width="3" style="1697" customWidth="1"/>
    <col min="12291" max="12291" width="32.5703125" style="1697" customWidth="1"/>
    <col min="12292" max="12292" width="13.5703125" style="1697" customWidth="1"/>
    <col min="12293" max="12293" width="12.42578125" style="1697" customWidth="1"/>
    <col min="12294" max="12294" width="15.85546875" style="1697" customWidth="1"/>
    <col min="12295" max="12295" width="2.7109375" style="1697" customWidth="1"/>
    <col min="12296" max="12296" width="2.42578125" style="1697" customWidth="1"/>
    <col min="12297" max="12545" width="6.7109375" style="1697"/>
    <col min="12546" max="12546" width="3" style="1697" customWidth="1"/>
    <col min="12547" max="12547" width="32.5703125" style="1697" customWidth="1"/>
    <col min="12548" max="12548" width="13.5703125" style="1697" customWidth="1"/>
    <col min="12549" max="12549" width="12.42578125" style="1697" customWidth="1"/>
    <col min="12550" max="12550" width="15.85546875" style="1697" customWidth="1"/>
    <col min="12551" max="12551" width="2.7109375" style="1697" customWidth="1"/>
    <col min="12552" max="12552" width="2.42578125" style="1697" customWidth="1"/>
    <col min="12553" max="12801" width="6.7109375" style="1697"/>
    <col min="12802" max="12802" width="3" style="1697" customWidth="1"/>
    <col min="12803" max="12803" width="32.5703125" style="1697" customWidth="1"/>
    <col min="12804" max="12804" width="13.5703125" style="1697" customWidth="1"/>
    <col min="12805" max="12805" width="12.42578125" style="1697" customWidth="1"/>
    <col min="12806" max="12806" width="15.85546875" style="1697" customWidth="1"/>
    <col min="12807" max="12807" width="2.7109375" style="1697" customWidth="1"/>
    <col min="12808" max="12808" width="2.42578125" style="1697" customWidth="1"/>
    <col min="12809" max="13057" width="6.7109375" style="1697"/>
    <col min="13058" max="13058" width="3" style="1697" customWidth="1"/>
    <col min="13059" max="13059" width="32.5703125" style="1697" customWidth="1"/>
    <col min="13060" max="13060" width="13.5703125" style="1697" customWidth="1"/>
    <col min="13061" max="13061" width="12.42578125" style="1697" customWidth="1"/>
    <col min="13062" max="13062" width="15.85546875" style="1697" customWidth="1"/>
    <col min="13063" max="13063" width="2.7109375" style="1697" customWidth="1"/>
    <col min="13064" max="13064" width="2.42578125" style="1697" customWidth="1"/>
    <col min="13065" max="13313" width="6.7109375" style="1697"/>
    <col min="13314" max="13314" width="3" style="1697" customWidth="1"/>
    <col min="13315" max="13315" width="32.5703125" style="1697" customWidth="1"/>
    <col min="13316" max="13316" width="13.5703125" style="1697" customWidth="1"/>
    <col min="13317" max="13317" width="12.42578125" style="1697" customWidth="1"/>
    <col min="13318" max="13318" width="15.85546875" style="1697" customWidth="1"/>
    <col min="13319" max="13319" width="2.7109375" style="1697" customWidth="1"/>
    <col min="13320" max="13320" width="2.42578125" style="1697" customWidth="1"/>
    <col min="13321" max="13569" width="6.7109375" style="1697"/>
    <col min="13570" max="13570" width="3" style="1697" customWidth="1"/>
    <col min="13571" max="13571" width="32.5703125" style="1697" customWidth="1"/>
    <col min="13572" max="13572" width="13.5703125" style="1697" customWidth="1"/>
    <col min="13573" max="13573" width="12.42578125" style="1697" customWidth="1"/>
    <col min="13574" max="13574" width="15.85546875" style="1697" customWidth="1"/>
    <col min="13575" max="13575" width="2.7109375" style="1697" customWidth="1"/>
    <col min="13576" max="13576" width="2.42578125" style="1697" customWidth="1"/>
    <col min="13577" max="13825" width="6.7109375" style="1697"/>
    <col min="13826" max="13826" width="3" style="1697" customWidth="1"/>
    <col min="13827" max="13827" width="32.5703125" style="1697" customWidth="1"/>
    <col min="13828" max="13828" width="13.5703125" style="1697" customWidth="1"/>
    <col min="13829" max="13829" width="12.42578125" style="1697" customWidth="1"/>
    <col min="13830" max="13830" width="15.85546875" style="1697" customWidth="1"/>
    <col min="13831" max="13831" width="2.7109375" style="1697" customWidth="1"/>
    <col min="13832" max="13832" width="2.42578125" style="1697" customWidth="1"/>
    <col min="13833" max="14081" width="6.7109375" style="1697"/>
    <col min="14082" max="14082" width="3" style="1697" customWidth="1"/>
    <col min="14083" max="14083" width="32.5703125" style="1697" customWidth="1"/>
    <col min="14084" max="14084" width="13.5703125" style="1697" customWidth="1"/>
    <col min="14085" max="14085" width="12.42578125" style="1697" customWidth="1"/>
    <col min="14086" max="14086" width="15.85546875" style="1697" customWidth="1"/>
    <col min="14087" max="14087" width="2.7109375" style="1697" customWidth="1"/>
    <col min="14088" max="14088" width="2.42578125" style="1697" customWidth="1"/>
    <col min="14089" max="14337" width="6.7109375" style="1697"/>
    <col min="14338" max="14338" width="3" style="1697" customWidth="1"/>
    <col min="14339" max="14339" width="32.5703125" style="1697" customWidth="1"/>
    <col min="14340" max="14340" width="13.5703125" style="1697" customWidth="1"/>
    <col min="14341" max="14341" width="12.42578125" style="1697" customWidth="1"/>
    <col min="14342" max="14342" width="15.85546875" style="1697" customWidth="1"/>
    <col min="14343" max="14343" width="2.7109375" style="1697" customWidth="1"/>
    <col min="14344" max="14344" width="2.42578125" style="1697" customWidth="1"/>
    <col min="14345" max="14593" width="6.7109375" style="1697"/>
    <col min="14594" max="14594" width="3" style="1697" customWidth="1"/>
    <col min="14595" max="14595" width="32.5703125" style="1697" customWidth="1"/>
    <col min="14596" max="14596" width="13.5703125" style="1697" customWidth="1"/>
    <col min="14597" max="14597" width="12.42578125" style="1697" customWidth="1"/>
    <col min="14598" max="14598" width="15.85546875" style="1697" customWidth="1"/>
    <col min="14599" max="14599" width="2.7109375" style="1697" customWidth="1"/>
    <col min="14600" max="14600" width="2.42578125" style="1697" customWidth="1"/>
    <col min="14601" max="14849" width="6.7109375" style="1697"/>
    <col min="14850" max="14850" width="3" style="1697" customWidth="1"/>
    <col min="14851" max="14851" width="32.5703125" style="1697" customWidth="1"/>
    <col min="14852" max="14852" width="13.5703125" style="1697" customWidth="1"/>
    <col min="14853" max="14853" width="12.42578125" style="1697" customWidth="1"/>
    <col min="14854" max="14854" width="15.85546875" style="1697" customWidth="1"/>
    <col min="14855" max="14855" width="2.7109375" style="1697" customWidth="1"/>
    <col min="14856" max="14856" width="2.42578125" style="1697" customWidth="1"/>
    <col min="14857" max="15105" width="6.7109375" style="1697"/>
    <col min="15106" max="15106" width="3" style="1697" customWidth="1"/>
    <col min="15107" max="15107" width="32.5703125" style="1697" customWidth="1"/>
    <col min="15108" max="15108" width="13.5703125" style="1697" customWidth="1"/>
    <col min="15109" max="15109" width="12.42578125" style="1697" customWidth="1"/>
    <col min="15110" max="15110" width="15.85546875" style="1697" customWidth="1"/>
    <col min="15111" max="15111" width="2.7109375" style="1697" customWidth="1"/>
    <col min="15112" max="15112" width="2.42578125" style="1697" customWidth="1"/>
    <col min="15113" max="15361" width="6.7109375" style="1697"/>
    <col min="15362" max="15362" width="3" style="1697" customWidth="1"/>
    <col min="15363" max="15363" width="32.5703125" style="1697" customWidth="1"/>
    <col min="15364" max="15364" width="13.5703125" style="1697" customWidth="1"/>
    <col min="15365" max="15365" width="12.42578125" style="1697" customWidth="1"/>
    <col min="15366" max="15366" width="15.85546875" style="1697" customWidth="1"/>
    <col min="15367" max="15367" width="2.7109375" style="1697" customWidth="1"/>
    <col min="15368" max="15368" width="2.42578125" style="1697" customWidth="1"/>
    <col min="15369" max="15617" width="6.7109375" style="1697"/>
    <col min="15618" max="15618" width="3" style="1697" customWidth="1"/>
    <col min="15619" max="15619" width="32.5703125" style="1697" customWidth="1"/>
    <col min="15620" max="15620" width="13.5703125" style="1697" customWidth="1"/>
    <col min="15621" max="15621" width="12.42578125" style="1697" customWidth="1"/>
    <col min="15622" max="15622" width="15.85546875" style="1697" customWidth="1"/>
    <col min="15623" max="15623" width="2.7109375" style="1697" customWidth="1"/>
    <col min="15624" max="15624" width="2.42578125" style="1697" customWidth="1"/>
    <col min="15625" max="15873" width="6.7109375" style="1697"/>
    <col min="15874" max="15874" width="3" style="1697" customWidth="1"/>
    <col min="15875" max="15875" width="32.5703125" style="1697" customWidth="1"/>
    <col min="15876" max="15876" width="13.5703125" style="1697" customWidth="1"/>
    <col min="15877" max="15877" width="12.42578125" style="1697" customWidth="1"/>
    <col min="15878" max="15878" width="15.85546875" style="1697" customWidth="1"/>
    <col min="15879" max="15879" width="2.7109375" style="1697" customWidth="1"/>
    <col min="15880" max="15880" width="2.42578125" style="1697" customWidth="1"/>
    <col min="15881" max="16129" width="6.7109375" style="1697"/>
    <col min="16130" max="16130" width="3" style="1697" customWidth="1"/>
    <col min="16131" max="16131" width="32.5703125" style="1697" customWidth="1"/>
    <col min="16132" max="16132" width="13.5703125" style="1697" customWidth="1"/>
    <col min="16133" max="16133" width="12.42578125" style="1697" customWidth="1"/>
    <col min="16134" max="16134" width="15.85546875" style="1697" customWidth="1"/>
    <col min="16135" max="16135" width="2.7109375" style="1697" customWidth="1"/>
    <col min="16136" max="16136" width="2.42578125" style="1697" customWidth="1"/>
    <col min="16137" max="16384" width="6.7109375" style="1697"/>
  </cols>
  <sheetData>
    <row r="1" spans="1:8" s="745" customFormat="1" ht="8.1" customHeight="1">
      <c r="A1" s="745" t="s">
        <v>1239</v>
      </c>
      <c r="D1" s="766"/>
      <c r="E1" s="766"/>
    </row>
    <row r="2" spans="1:8" s="745" customFormat="1" ht="8.1" customHeight="1">
      <c r="D2" s="766"/>
      <c r="E2" s="766"/>
    </row>
    <row r="3" spans="1:8" ht="15.95" customHeight="1">
      <c r="B3" s="885" t="s">
        <v>523</v>
      </c>
      <c r="C3" s="1698" t="s">
        <v>1257</v>
      </c>
      <c r="D3" s="1699"/>
    </row>
    <row r="4" spans="1:8" ht="14.25" customHeight="1">
      <c r="B4" s="884" t="s">
        <v>524</v>
      </c>
      <c r="C4" s="1700" t="s">
        <v>1258</v>
      </c>
      <c r="D4" s="1701"/>
    </row>
    <row r="5" spans="1:8" ht="15" customHeight="1" thickBot="1">
      <c r="A5" s="1702"/>
      <c r="B5" s="1703"/>
      <c r="C5" s="1703"/>
      <c r="D5" s="1704"/>
      <c r="E5" s="1703"/>
      <c r="F5" s="1703"/>
      <c r="G5" s="1703"/>
      <c r="H5" s="1703"/>
    </row>
    <row r="6" spans="1:8" s="1709" customFormat="1" ht="8.1" customHeight="1" thickTop="1">
      <c r="A6" s="1705"/>
      <c r="B6" s="1706"/>
      <c r="C6" s="1706"/>
      <c r="D6" s="1707"/>
      <c r="E6" s="1706"/>
      <c r="F6" s="1706"/>
      <c r="G6" s="1706"/>
      <c r="H6" s="1708"/>
    </row>
    <row r="7" spans="1:8" s="1709" customFormat="1">
      <c r="A7" s="1710"/>
      <c r="B7" s="1711" t="s">
        <v>1240</v>
      </c>
      <c r="C7" s="1711"/>
      <c r="D7" s="1712" t="s">
        <v>3</v>
      </c>
      <c r="E7" s="1713" t="s">
        <v>4</v>
      </c>
      <c r="F7" s="1713" t="s">
        <v>420</v>
      </c>
      <c r="G7" s="1713" t="s">
        <v>421</v>
      </c>
      <c r="H7" s="1714"/>
    </row>
    <row r="8" spans="1:8" s="1720" customFormat="1">
      <c r="A8" s="1715"/>
      <c r="B8" s="1716" t="s">
        <v>1241</v>
      </c>
      <c r="C8" s="1716"/>
      <c r="D8" s="1717" t="s">
        <v>8</v>
      </c>
      <c r="E8" s="1718" t="s">
        <v>9</v>
      </c>
      <c r="F8" s="1718" t="s">
        <v>424</v>
      </c>
      <c r="G8" s="1718" t="s">
        <v>377</v>
      </c>
      <c r="H8" s="1719"/>
    </row>
    <row r="9" spans="1:8" s="1709" customFormat="1" ht="8.1" customHeight="1">
      <c r="A9" s="1721"/>
      <c r="B9" s="1722"/>
      <c r="C9" s="1722"/>
      <c r="D9" s="1723"/>
      <c r="E9" s="1722"/>
      <c r="F9" s="1722"/>
      <c r="G9" s="1722"/>
      <c r="H9" s="1724"/>
    </row>
    <row r="10" spans="1:8" ht="8.1" customHeight="1">
      <c r="A10" s="1710"/>
      <c r="B10" s="1725"/>
      <c r="C10" s="1725"/>
      <c r="D10" s="1726"/>
      <c r="E10" s="1727"/>
      <c r="F10" s="1727"/>
      <c r="G10" s="1727"/>
      <c r="H10" s="1728"/>
    </row>
    <row r="11" spans="1:8" ht="24.95" customHeight="1">
      <c r="A11" s="1710"/>
      <c r="B11" s="1711" t="s">
        <v>4</v>
      </c>
      <c r="C11" s="1711"/>
      <c r="D11" s="1712">
        <v>2020</v>
      </c>
      <c r="E11" s="1729">
        <f>SUM(E15:E31)</f>
        <v>2825670</v>
      </c>
      <c r="F11" s="1729">
        <f>SUM(F15:F31)</f>
        <v>157202</v>
      </c>
      <c r="G11" s="1729">
        <f>SUM(G15:G31)</f>
        <v>2668468</v>
      </c>
      <c r="H11" s="1730"/>
    </row>
    <row r="12" spans="1:8" ht="24.95" customHeight="1">
      <c r="A12" s="1710"/>
      <c r="B12" s="1716" t="s">
        <v>9</v>
      </c>
      <c r="C12" s="1731"/>
      <c r="D12" s="1712">
        <v>2021</v>
      </c>
      <c r="E12" s="1729">
        <f t="shared" ref="E12:G13" si="0">SUM(E16:E32)</f>
        <v>3350573</v>
      </c>
      <c r="F12" s="1729">
        <f t="shared" si="0"/>
        <v>183124</v>
      </c>
      <c r="G12" s="1729">
        <f t="shared" si="0"/>
        <v>3167449</v>
      </c>
      <c r="H12" s="1732"/>
    </row>
    <row r="13" spans="1:8" ht="24.95" customHeight="1">
      <c r="A13" s="1710"/>
      <c r="B13" s="1711"/>
      <c r="C13" s="1711"/>
      <c r="D13" s="1712">
        <v>2022</v>
      </c>
      <c r="E13" s="1729">
        <f t="shared" si="0"/>
        <v>3868858</v>
      </c>
      <c r="F13" s="1729">
        <f t="shared" si="0"/>
        <v>210067</v>
      </c>
      <c r="G13" s="1729">
        <f t="shared" si="0"/>
        <v>3658791</v>
      </c>
      <c r="H13" s="1732"/>
    </row>
    <row r="14" spans="1:8" ht="10.5" customHeight="1">
      <c r="A14" s="1710"/>
      <c r="B14" s="1711"/>
      <c r="C14" s="1711"/>
      <c r="D14" s="1712"/>
      <c r="E14" s="1733"/>
      <c r="F14" s="1733"/>
      <c r="G14" s="1733"/>
      <c r="H14" s="1732"/>
    </row>
    <row r="15" spans="1:8" s="1703" customFormat="1" ht="24.95" customHeight="1">
      <c r="A15" s="1710"/>
      <c r="B15" s="1734" t="s">
        <v>418</v>
      </c>
      <c r="C15" s="1711"/>
      <c r="D15" s="1726">
        <v>2020</v>
      </c>
      <c r="E15" s="1733">
        <f>SUM(F15:G15)</f>
        <v>21247</v>
      </c>
      <c r="F15" s="1733">
        <v>2648</v>
      </c>
      <c r="G15" s="1733">
        <v>18599</v>
      </c>
      <c r="H15" s="1735"/>
    </row>
    <row r="16" spans="1:8" s="1703" customFormat="1" ht="24.95" customHeight="1">
      <c r="A16" s="1710"/>
      <c r="B16" s="1802" t="s">
        <v>422</v>
      </c>
      <c r="C16" s="1731"/>
      <c r="D16" s="1726">
        <v>2021</v>
      </c>
      <c r="E16" s="1733">
        <f t="shared" ref="E16:E17" si="1">SUM(F16:G16)</f>
        <v>24651</v>
      </c>
      <c r="F16" s="1733">
        <v>2470</v>
      </c>
      <c r="G16" s="1733">
        <v>22181</v>
      </c>
      <c r="H16" s="1735"/>
    </row>
    <row r="17" spans="1:17" s="1703" customFormat="1" ht="24.95" customHeight="1">
      <c r="A17" s="1710"/>
      <c r="B17" s="1711"/>
      <c r="C17" s="1711"/>
      <c r="D17" s="1726">
        <v>2022</v>
      </c>
      <c r="E17" s="1733">
        <f t="shared" si="1"/>
        <v>27363</v>
      </c>
      <c r="F17" s="1733">
        <v>2482</v>
      </c>
      <c r="G17" s="1733">
        <v>24881</v>
      </c>
      <c r="H17" s="1735"/>
    </row>
    <row r="18" spans="1:17" s="1703" customFormat="1" ht="10.5" customHeight="1">
      <c r="A18" s="1710"/>
      <c r="B18" s="1731"/>
      <c r="C18" s="1731"/>
      <c r="D18" s="1736"/>
      <c r="E18" s="1733"/>
      <c r="F18" s="1733"/>
      <c r="G18" s="1733"/>
      <c r="H18" s="1735"/>
    </row>
    <row r="19" spans="1:17" s="1703" customFormat="1" ht="24.95" customHeight="1">
      <c r="A19" s="1710"/>
      <c r="B19" s="1734" t="s">
        <v>1242</v>
      </c>
      <c r="C19" s="1711"/>
      <c r="D19" s="1726">
        <v>2020</v>
      </c>
      <c r="E19" s="1733">
        <f>SUM(F19:G19)</f>
        <v>616084</v>
      </c>
      <c r="F19" s="1733">
        <v>31508</v>
      </c>
      <c r="G19" s="1733">
        <v>584576</v>
      </c>
      <c r="H19" s="1735"/>
      <c r="Q19" s="1737"/>
    </row>
    <row r="20" spans="1:17" s="1703" customFormat="1" ht="24.95" customHeight="1">
      <c r="A20" s="1710"/>
      <c r="B20" s="1802" t="s">
        <v>1243</v>
      </c>
      <c r="C20" s="1731"/>
      <c r="D20" s="1726">
        <v>2021</v>
      </c>
      <c r="E20" s="1733">
        <f t="shared" ref="E20:E21" si="2">SUM(F20:G20)</f>
        <v>621447</v>
      </c>
      <c r="F20" s="1733">
        <v>31568</v>
      </c>
      <c r="G20" s="1733">
        <v>589879</v>
      </c>
      <c r="H20" s="1735"/>
    </row>
    <row r="21" spans="1:17" s="1703" customFormat="1" ht="24.95" customHeight="1">
      <c r="A21" s="1710"/>
      <c r="B21" s="1711"/>
      <c r="C21" s="1711"/>
      <c r="D21" s="1726">
        <v>2022</v>
      </c>
      <c r="E21" s="1733">
        <f t="shared" si="2"/>
        <v>627016</v>
      </c>
      <c r="F21" s="1733">
        <v>31392</v>
      </c>
      <c r="G21" s="1733">
        <v>595624</v>
      </c>
      <c r="H21" s="1735"/>
    </row>
    <row r="22" spans="1:17" s="1703" customFormat="1" ht="10.5" customHeight="1">
      <c r="A22" s="1710"/>
      <c r="B22" s="1711"/>
      <c r="C22" s="1711"/>
      <c r="D22" s="1712"/>
      <c r="E22" s="1733"/>
      <c r="F22" s="1733"/>
      <c r="G22" s="1733"/>
      <c r="H22" s="1735"/>
    </row>
    <row r="23" spans="1:17" s="1703" customFormat="1" ht="24.95" customHeight="1">
      <c r="A23" s="1710"/>
      <c r="B23" s="1734" t="s">
        <v>1244</v>
      </c>
      <c r="C23" s="1711"/>
      <c r="D23" s="1726">
        <v>2020</v>
      </c>
      <c r="E23" s="1733">
        <f>SUM(F23:G23)</f>
        <v>93309</v>
      </c>
      <c r="F23" s="1733">
        <v>7373</v>
      </c>
      <c r="G23" s="1733">
        <v>85936</v>
      </c>
      <c r="H23" s="1735"/>
    </row>
    <row r="24" spans="1:17" s="1703" customFormat="1" ht="24.95" customHeight="1">
      <c r="A24" s="1710"/>
      <c r="B24" s="1803" t="s">
        <v>1245</v>
      </c>
      <c r="C24" s="1731"/>
      <c r="D24" s="1726">
        <v>2021</v>
      </c>
      <c r="E24" s="1733">
        <f t="shared" ref="E24:E25" si="3">SUM(F24:G24)</f>
        <v>91958</v>
      </c>
      <c r="F24" s="1733">
        <v>7402</v>
      </c>
      <c r="G24" s="1733">
        <v>84556</v>
      </c>
      <c r="H24" s="1735"/>
    </row>
    <row r="25" spans="1:17" s="1703" customFormat="1" ht="24.95" customHeight="1">
      <c r="A25" s="1710"/>
      <c r="B25" s="1711"/>
      <c r="C25" s="1711"/>
      <c r="D25" s="1726">
        <v>2022</v>
      </c>
      <c r="E25" s="1733">
        <f t="shared" si="3"/>
        <v>85118</v>
      </c>
      <c r="F25" s="1733">
        <v>7302</v>
      </c>
      <c r="G25" s="1733">
        <v>77816</v>
      </c>
      <c r="H25" s="1735"/>
    </row>
    <row r="26" spans="1:17" s="1703" customFormat="1" ht="10.5" customHeight="1">
      <c r="A26" s="1710"/>
      <c r="B26" s="1711"/>
      <c r="C26" s="1711"/>
      <c r="D26" s="1712"/>
      <c r="E26" s="1733"/>
      <c r="F26" s="1733"/>
      <c r="G26" s="1733"/>
      <c r="H26" s="1735"/>
    </row>
    <row r="27" spans="1:17" s="1703" customFormat="1" ht="24.95" customHeight="1">
      <c r="A27" s="1710"/>
      <c r="B27" s="1738" t="s">
        <v>1246</v>
      </c>
      <c r="C27" s="1711"/>
      <c r="D27" s="1726">
        <v>2020</v>
      </c>
      <c r="E27" s="1733">
        <f>SUM(F27:G27)</f>
        <v>18949</v>
      </c>
      <c r="F27" s="1733">
        <v>2780</v>
      </c>
      <c r="G27" s="1733">
        <v>16169</v>
      </c>
      <c r="H27" s="1735"/>
    </row>
    <row r="28" spans="1:17" s="1703" customFormat="1" ht="24.95" customHeight="1">
      <c r="A28" s="1710"/>
      <c r="B28" s="1739" t="s">
        <v>1247</v>
      </c>
      <c r="C28" s="1731"/>
      <c r="D28" s="1726">
        <v>2021</v>
      </c>
      <c r="E28" s="1733">
        <f t="shared" ref="E28:E29" si="4">SUM(F28:G28)</f>
        <v>18357</v>
      </c>
      <c r="F28" s="1733">
        <v>2779</v>
      </c>
      <c r="G28" s="1733">
        <v>15578</v>
      </c>
      <c r="H28" s="1735"/>
    </row>
    <row r="29" spans="1:17" s="1703" customFormat="1" ht="24.95" customHeight="1">
      <c r="A29" s="1710"/>
      <c r="B29" s="1739"/>
      <c r="C29" s="1731"/>
      <c r="D29" s="1726">
        <v>2022</v>
      </c>
      <c r="E29" s="1733">
        <f t="shared" si="4"/>
        <v>18010</v>
      </c>
      <c r="F29" s="1733">
        <v>2771</v>
      </c>
      <c r="G29" s="1733">
        <v>15239</v>
      </c>
      <c r="H29" s="1735"/>
    </row>
    <row r="30" spans="1:17" s="1703" customFormat="1" ht="10.5" customHeight="1">
      <c r="A30" s="1710"/>
      <c r="B30" s="1731"/>
      <c r="C30" s="1731"/>
      <c r="D30" s="1736"/>
      <c r="E30" s="1733"/>
      <c r="F30" s="1733"/>
      <c r="G30" s="1733"/>
      <c r="H30" s="1735"/>
    </row>
    <row r="31" spans="1:17" s="1703" customFormat="1" ht="24.95" customHeight="1">
      <c r="A31" s="1710"/>
      <c r="B31" s="1711" t="s">
        <v>1248</v>
      </c>
      <c r="C31" s="1711"/>
      <c r="D31" s="1726">
        <v>2020</v>
      </c>
      <c r="E31" s="1733">
        <f>SUM(F31:G31)</f>
        <v>562161</v>
      </c>
      <c r="F31" s="1733">
        <v>24727</v>
      </c>
      <c r="G31" s="1733">
        <v>537434</v>
      </c>
      <c r="H31" s="1735"/>
    </row>
    <row r="32" spans="1:17" s="1703" customFormat="1" ht="24.95" customHeight="1">
      <c r="A32" s="1710"/>
      <c r="B32" s="1716" t="s">
        <v>1249</v>
      </c>
      <c r="C32" s="1731"/>
      <c r="D32" s="1726">
        <v>2021</v>
      </c>
      <c r="E32" s="1733">
        <f t="shared" ref="E32:E33" si="5">SUM(F32:G32)</f>
        <v>546150</v>
      </c>
      <c r="F32" s="1733">
        <v>28570</v>
      </c>
      <c r="G32" s="1733">
        <v>517580</v>
      </c>
      <c r="H32" s="1735"/>
    </row>
    <row r="33" spans="1:25" ht="24.95" customHeight="1">
      <c r="A33" s="1710"/>
      <c r="B33" s="1731"/>
      <c r="C33" s="1731"/>
      <c r="D33" s="1726">
        <v>2022</v>
      </c>
      <c r="E33" s="1733">
        <f t="shared" si="5"/>
        <v>542936</v>
      </c>
      <c r="F33" s="1733">
        <v>29413</v>
      </c>
      <c r="G33" s="1733">
        <v>513523</v>
      </c>
      <c r="H33" s="1740"/>
    </row>
    <row r="34" spans="1:25" ht="10.5" customHeight="1">
      <c r="A34" s="1721"/>
      <c r="B34" s="1741"/>
      <c r="C34" s="1741"/>
      <c r="D34" s="1742"/>
      <c r="E34" s="1741"/>
      <c r="F34" s="1741"/>
      <c r="G34" s="1741"/>
      <c r="H34" s="1743"/>
    </row>
    <row r="35" spans="1:25" s="1744" customFormat="1" ht="15" customHeight="1">
      <c r="D35" s="1745"/>
      <c r="H35" s="1746" t="s">
        <v>32</v>
      </c>
    </row>
    <row r="36" spans="1:25" s="1744" customFormat="1" ht="14.25">
      <c r="D36" s="1745"/>
      <c r="F36" s="1747"/>
      <c r="G36" s="1748"/>
      <c r="H36" s="1746" t="s">
        <v>1250</v>
      </c>
      <c r="L36" s="1749"/>
      <c r="M36" s="1749"/>
      <c r="N36" s="1749"/>
      <c r="O36" s="1749"/>
      <c r="P36" s="1749"/>
      <c r="Q36" s="1749"/>
      <c r="R36" s="1749"/>
      <c r="S36" s="1749"/>
      <c r="T36" s="1749"/>
      <c r="U36" s="1749"/>
      <c r="V36" s="1749"/>
      <c r="W36" s="1749"/>
      <c r="X36" s="1749"/>
      <c r="Y36" s="1749"/>
    </row>
    <row r="37" spans="1:25" s="1744" customFormat="1" ht="14.25">
      <c r="D37" s="1745"/>
      <c r="F37" s="1747"/>
      <c r="G37" s="1748"/>
      <c r="H37" s="1750" t="s">
        <v>33</v>
      </c>
      <c r="L37" s="1749"/>
      <c r="M37" s="1749"/>
      <c r="N37" s="1749"/>
      <c r="O37" s="1749"/>
      <c r="P37" s="1749"/>
      <c r="Q37" s="1749"/>
      <c r="R37" s="1749"/>
      <c r="S37" s="1749"/>
      <c r="T37" s="1749"/>
      <c r="U37" s="1749"/>
      <c r="V37" s="1749"/>
      <c r="W37" s="1749"/>
      <c r="X37" s="1749"/>
      <c r="Y37" s="1749"/>
    </row>
    <row r="38" spans="1:25" s="1752" customFormat="1" ht="14.25">
      <c r="A38" s="1751"/>
      <c r="D38" s="1753"/>
      <c r="H38" s="1750" t="s">
        <v>1251</v>
      </c>
    </row>
    <row r="39" spans="1:25" ht="13.5" customHeight="1">
      <c r="A39" s="1754"/>
      <c r="B39" s="1710"/>
      <c r="C39" s="1710"/>
      <c r="D39" s="1755"/>
      <c r="E39" s="1756"/>
      <c r="F39" s="1756"/>
      <c r="G39" s="1756"/>
    </row>
    <row r="40" spans="1:25">
      <c r="H40" s="1710"/>
    </row>
    <row r="41" spans="1:25" ht="12" customHeight="1"/>
    <row r="79" spans="2:2">
      <c r="B79" s="1697" t="s">
        <v>812</v>
      </c>
    </row>
  </sheetData>
  <printOptions horizontalCentered="1" gridLinesSet="0"/>
  <pageMargins left="0.39370078740157483" right="0.39370078740157483" top="0.55118110236220474" bottom="0.51181102362204722" header="0.11811023622047245" footer="0.39370078740157483"/>
  <pageSetup paperSize="9" scale="80" orientation="portrait" r:id="rId1"/>
  <headerFooter scaleWithDoc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39">
    <tabColor rgb="FF92D050"/>
  </sheetPr>
  <dimension ref="A1:W72"/>
  <sheetViews>
    <sheetView tabSelected="1" topLeftCell="A37" zoomScaleNormal="100" zoomScaleSheetLayoutView="90" workbookViewId="0">
      <selection activeCell="O48" sqref="O48"/>
    </sheetView>
  </sheetViews>
  <sheetFormatPr defaultColWidth="12.5703125" defaultRowHeight="17.25"/>
  <cols>
    <col min="1" max="1" width="1.85546875" style="654" customWidth="1"/>
    <col min="2" max="2" width="12.42578125" style="654" customWidth="1"/>
    <col min="3" max="3" width="21.7109375" style="654" customWidth="1"/>
    <col min="4" max="4" width="10" style="655" customWidth="1"/>
    <col min="5" max="5" width="9.85546875" style="654" customWidth="1"/>
    <col min="6" max="6" width="11" style="654" customWidth="1"/>
    <col min="7" max="7" width="12.5703125" style="654"/>
    <col min="8" max="8" width="1.85546875" style="654" customWidth="1"/>
    <col min="9" max="9" width="9.85546875" style="654" customWidth="1"/>
    <col min="10" max="10" width="11" style="654" customWidth="1"/>
    <col min="11" max="11" width="12.5703125" style="654"/>
    <col min="12" max="12" width="1.85546875" style="654" customWidth="1"/>
    <col min="13" max="16384" width="12.5703125" style="654"/>
  </cols>
  <sheetData>
    <row r="1" spans="1:12" ht="8.1" customHeight="1"/>
    <row r="2" spans="1:12" ht="8.1" customHeight="1"/>
    <row r="3" spans="1:12" s="32" customFormat="1" ht="16.5" customHeight="1">
      <c r="B3" s="885" t="s">
        <v>599</v>
      </c>
      <c r="C3" s="851" t="s">
        <v>415</v>
      </c>
      <c r="D3" s="948"/>
      <c r="E3" s="53"/>
      <c r="I3" s="53"/>
    </row>
    <row r="4" spans="1:12" s="32" customFormat="1" ht="16.5" customHeight="1">
      <c r="B4" s="885"/>
      <c r="C4" s="851" t="s">
        <v>1136</v>
      </c>
      <c r="D4" s="948"/>
      <c r="E4" s="53"/>
      <c r="I4" s="53"/>
    </row>
    <row r="5" spans="1:12" s="32" customFormat="1" ht="16.5" customHeight="1">
      <c r="B5" s="884" t="s">
        <v>600</v>
      </c>
      <c r="C5" s="858" t="s">
        <v>417</v>
      </c>
      <c r="D5" s="949"/>
      <c r="E5" s="53"/>
      <c r="I5" s="53"/>
    </row>
    <row r="6" spans="1:12" s="32" customFormat="1" ht="16.5" customHeight="1">
      <c r="B6" s="884"/>
      <c r="C6" s="858" t="s">
        <v>1136</v>
      </c>
      <c r="D6" s="949"/>
      <c r="E6" s="53"/>
      <c r="I6" s="53"/>
    </row>
    <row r="7" spans="1:12" s="32" customFormat="1" ht="7.5" customHeight="1">
      <c r="D7" s="967"/>
      <c r="E7" s="53"/>
      <c r="I7" s="53"/>
    </row>
    <row r="8" spans="1:12" s="32" customFormat="1" ht="4.5" customHeight="1">
      <c r="A8" s="888"/>
      <c r="B8" s="888"/>
      <c r="C8" s="888"/>
      <c r="D8" s="889"/>
      <c r="E8" s="890"/>
      <c r="F8" s="888"/>
      <c r="G8" s="888"/>
      <c r="H8" s="888"/>
      <c r="I8" s="891"/>
      <c r="J8" s="888"/>
      <c r="K8" s="888"/>
      <c r="L8" s="888"/>
    </row>
    <row r="9" spans="1:12" s="32" customFormat="1" ht="16.5">
      <c r="A9" s="40"/>
      <c r="B9" s="893" t="s">
        <v>418</v>
      </c>
      <c r="C9" s="33"/>
      <c r="D9" s="951" t="s">
        <v>419</v>
      </c>
      <c r="E9" s="1893" t="s">
        <v>420</v>
      </c>
      <c r="F9" s="1893"/>
      <c r="G9" s="1893"/>
      <c r="H9" s="45"/>
      <c r="I9" s="1893" t="s">
        <v>421</v>
      </c>
      <c r="J9" s="1893"/>
      <c r="K9" s="1893"/>
      <c r="L9" s="40"/>
    </row>
    <row r="10" spans="1:12" s="32" customFormat="1" ht="16.5">
      <c r="A10" s="40"/>
      <c r="B10" s="47" t="s">
        <v>422</v>
      </c>
      <c r="C10" s="33"/>
      <c r="D10" s="952" t="s">
        <v>423</v>
      </c>
      <c r="E10" s="1894" t="s">
        <v>424</v>
      </c>
      <c r="F10" s="1894"/>
      <c r="G10" s="1894"/>
      <c r="H10" s="953"/>
      <c r="I10" s="1894" t="s">
        <v>377</v>
      </c>
      <c r="J10" s="1894"/>
      <c r="K10" s="1894"/>
      <c r="L10" s="40"/>
    </row>
    <row r="11" spans="1:12" s="32" customFormat="1" ht="18">
      <c r="A11" s="40"/>
      <c r="B11" s="33"/>
      <c r="C11" s="33"/>
      <c r="D11" s="901"/>
      <c r="E11" s="902" t="s">
        <v>4</v>
      </c>
      <c r="F11" s="902" t="s">
        <v>37</v>
      </c>
      <c r="G11" s="902" t="s">
        <v>38</v>
      </c>
      <c r="H11" s="903"/>
      <c r="I11" s="902" t="s">
        <v>4</v>
      </c>
      <c r="J11" s="902" t="s">
        <v>37</v>
      </c>
      <c r="K11" s="902" t="s">
        <v>38</v>
      </c>
      <c r="L11" s="968"/>
    </row>
    <row r="12" spans="1:12" s="32" customFormat="1" ht="15" customHeight="1">
      <c r="A12" s="40"/>
      <c r="B12" s="33"/>
      <c r="C12" s="33"/>
      <c r="D12" s="901"/>
      <c r="E12" s="905" t="s">
        <v>9</v>
      </c>
      <c r="F12" s="905" t="s">
        <v>39</v>
      </c>
      <c r="G12" s="905" t="s">
        <v>40</v>
      </c>
      <c r="H12" s="905"/>
      <c r="I12" s="905" t="s">
        <v>9</v>
      </c>
      <c r="J12" s="905" t="s">
        <v>39</v>
      </c>
      <c r="K12" s="905" t="s">
        <v>40</v>
      </c>
      <c r="L12" s="969"/>
    </row>
    <row r="13" spans="1:12" s="32" customFormat="1" ht="5.25" customHeight="1">
      <c r="A13" s="907"/>
      <c r="B13" s="907"/>
      <c r="C13" s="907"/>
      <c r="D13" s="908"/>
      <c r="E13" s="909"/>
      <c r="F13" s="910"/>
      <c r="G13" s="910"/>
      <c r="H13" s="910"/>
      <c r="I13" s="909"/>
      <c r="J13" s="910"/>
      <c r="K13" s="910"/>
      <c r="L13" s="956"/>
    </row>
    <row r="14" spans="1:12" s="32" customFormat="1" ht="6.95" customHeight="1">
      <c r="A14" s="40"/>
      <c r="B14" s="40"/>
      <c r="C14" s="40"/>
      <c r="D14" s="970"/>
      <c r="E14" s="912"/>
      <c r="F14" s="906"/>
      <c r="G14" s="906"/>
      <c r="H14" s="906"/>
      <c r="I14" s="912"/>
      <c r="J14" s="906"/>
      <c r="K14" s="906"/>
      <c r="L14" s="969"/>
    </row>
    <row r="15" spans="1:12" s="32" customFormat="1" ht="15" customHeight="1">
      <c r="A15" s="40"/>
      <c r="B15" s="893" t="s">
        <v>52</v>
      </c>
      <c r="C15" s="33"/>
      <c r="D15" s="214">
        <v>2020</v>
      </c>
      <c r="E15" s="935">
        <f>SUM(E20,E24,E29,E33,E38,E43,E48,E53,E58,E64,'6.24 (samb)'!E16,'6.24 (samb)'!E20,'6.24 (samb)'!E25,'6.24 (samb)'!E29,'6.24 (samb)'!E33,'6.24 (samb)'!E37,'6.24 (samb)'!E42,'6.24 (samb)'!E46,'6.24 (samb)'!E50,'6.24 (samb)'!E54,'6.24 (samb)'!E59,'6.24 (samb)'!E64,'6.24 (samb)'!E68,'6.24 (samb)'!E73,'6.24 (samb)'!E77,'6.24 (samb)'!E81,'6.24 (samb)'!E85)</f>
        <v>2648</v>
      </c>
      <c r="F15" s="935">
        <f>SUM(F20,F24,F29,F33,F38,F43,F48,F53,F58,F64,'6.24 (samb)'!F16,'6.24 (samb)'!F20,'6.24 (samb)'!F25,'6.24 (samb)'!F29,'6.24 (samb)'!F33,'6.24 (samb)'!F37,'6.24 (samb)'!F42,'6.24 (samb)'!F46,'6.24 (samb)'!F50,'6.24 (samb)'!F54,'6.24 (samb)'!F59,'6.24 (samb)'!F64,'6.24 (samb)'!F68,'6.24 (samb)'!F73,'6.24 (samb)'!F77,'6.24 (samb)'!F81,'6.24 (samb)'!F85)</f>
        <v>1421</v>
      </c>
      <c r="G15" s="935">
        <f>SUM(G20,G24,G29,G33,G38,G43,G48,G53,G58,G64,'6.24 (samb)'!G16,'6.24 (samb)'!G20,'6.24 (samb)'!G25,'6.24 (samb)'!G29,'6.24 (samb)'!G33,'6.24 (samb)'!G37,'6.24 (samb)'!G42,'6.24 (samb)'!G46,'6.24 (samb)'!G50,'6.24 (samb)'!G54,'6.24 (samb)'!G59,'6.24 (samb)'!G64,'6.24 (samb)'!G68,'6.24 (samb)'!G73,'6.24 (samb)'!G77,'6.24 (samb)'!G81,'6.24 (samb)'!G85)</f>
        <v>1227</v>
      </c>
      <c r="H15" s="935"/>
      <c r="I15" s="935">
        <f>SUM(I20,I24,I29,I33,I38,I43,I48,I53,I58,I64,'6.24 (samb)'!I16,'6.24 (samb)'!I20,'6.24 (samb)'!I25,'6.24 (samb)'!I29,'6.24 (samb)'!I33,'6.24 (samb)'!I37,'6.24 (samb)'!I42,'6.24 (samb)'!I46,'6.24 (samb)'!I50,'6.24 (samb)'!I54,'6.24 (samb)'!I59,'6.24 (samb)'!I64,'6.24 (samb)'!I68,'6.24 (samb)'!I73,'6.24 (samb)'!I77,'6.24 (samb)'!I81,'6.24 (samb)'!I85)</f>
        <v>18599</v>
      </c>
      <c r="J15" s="935">
        <f>SUM(J20,J24,J29,J33,J38,J43,J48,J53,J58,J64,'6.24 (samb)'!J16,'6.24 (samb)'!J20,'6.24 (samb)'!J25,'6.24 (samb)'!J29,'6.24 (samb)'!J33,'6.24 (samb)'!J37,'6.24 (samb)'!J42,'6.24 (samb)'!J46,'6.24 (samb)'!J50,'6.24 (samb)'!J54,'6.24 (samb)'!J59,'6.24 (samb)'!J64,'6.24 (samb)'!J68,'6.24 (samb)'!J73,'6.24 (samb)'!J77,'6.24 (samb)'!J81,'6.24 (samb)'!J85)</f>
        <v>5355</v>
      </c>
      <c r="K15" s="935">
        <f>SUM(K20,K24,K29,K33,K38,K43,K48,K53,K58,K64,'6.24 (samb)'!K16,'6.24 (samb)'!K20,'6.24 (samb)'!K25,'6.24 (samb)'!K29,'6.24 (samb)'!K33,'6.24 (samb)'!K37,'6.24 (samb)'!K42,'6.24 (samb)'!K46,'6.24 (samb)'!K50,'6.24 (samb)'!K54,'6.24 (samb)'!K59,'6.24 (samb)'!K64,'6.24 (samb)'!K68,'6.24 (samb)'!K73,'6.24 (samb)'!K77,'6.24 (samb)'!K81,'6.24 (samb)'!K85)</f>
        <v>13244</v>
      </c>
      <c r="L15" s="40"/>
    </row>
    <row r="16" spans="1:12" s="32" customFormat="1" ht="15" customHeight="1">
      <c r="A16" s="40"/>
      <c r="B16" s="47"/>
      <c r="C16" s="33"/>
      <c r="D16" s="214">
        <v>2021</v>
      </c>
      <c r="E16" s="935">
        <f>SUM(E21,E25,E30,E34,E39,E44,E49,E54,E59,E65,'6.24 (samb)'!E17,'6.24 (samb)'!E21,'6.24 (samb)'!E26,'6.24 (samb)'!E30,'6.24 (samb)'!E34,'6.24 (samb)'!E38,'6.24 (samb)'!E43,'6.24 (samb)'!E47,'6.24 (samb)'!E51,'6.24 (samb)'!E55,'6.24 (samb)'!E60,'6.24 (samb)'!E65,'6.24 (samb)'!E69,'6.24 (samb)'!E74,'6.24 (samb)'!E78,'6.24 (samb)'!E82,'6.24 (samb)'!E86)</f>
        <v>2470</v>
      </c>
      <c r="F16" s="935">
        <f>SUM(F21,F25,F30,F34,F39,F44,F49,F54,F59,F65,'6.24 (samb)'!F17,'6.24 (samb)'!F21,'6.24 (samb)'!F26,'6.24 (samb)'!F30,'6.24 (samb)'!F34,'6.24 (samb)'!F38,'6.24 (samb)'!F43,'6.24 (samb)'!F47,'6.24 (samb)'!F51,'6.24 (samb)'!F55,'6.24 (samb)'!F60,'6.24 (samb)'!F65,'6.24 (samb)'!F69,'6.24 (samb)'!F74,'6.24 (samb)'!F78,'6.24 (samb)'!F82,'6.24 (samb)'!F86)</f>
        <v>1302</v>
      </c>
      <c r="G16" s="935">
        <f>SUM(G21,G25,G30,G34,G39,G44,G49,G54,G59,G65,'6.24 (samb)'!G17,'6.24 (samb)'!G21,'6.24 (samb)'!G26,'6.24 (samb)'!G30,'6.24 (samb)'!G34,'6.24 (samb)'!G38,'6.24 (samb)'!G43,'6.24 (samb)'!G47,'6.24 (samb)'!G51,'6.24 (samb)'!G55,'6.24 (samb)'!G60,'6.24 (samb)'!G65,'6.24 (samb)'!G69,'6.24 (samb)'!G74,'6.24 (samb)'!G78,'6.24 (samb)'!G82,'6.24 (samb)'!G86)</f>
        <v>1168</v>
      </c>
      <c r="H16" s="935"/>
      <c r="I16" s="935">
        <f>SUM(I21,I25,I30,I34,I39,I44,I49,I54,I59,I65,'6.24 (samb)'!I17,'6.24 (samb)'!I21,'6.24 (samb)'!I26,'6.24 (samb)'!I30,'6.24 (samb)'!I34,'6.24 (samb)'!I38,'6.24 (samb)'!I43,'6.24 (samb)'!I47,'6.24 (samb)'!I51,'6.24 (samb)'!I55,'6.24 (samb)'!I60,'6.24 (samb)'!I65,'6.24 (samb)'!I69,'6.24 (samb)'!I74,'6.24 (samb)'!I78,'6.24 (samb)'!I82,'6.24 (samb)'!I86)</f>
        <v>22181</v>
      </c>
      <c r="J16" s="935">
        <f>SUM(J21,J25,J30,J34,J39,J44,J49,J54,J59,J65,'6.24 (samb)'!J17,'6.24 (samb)'!J21,'6.24 (samb)'!J26,'6.24 (samb)'!J30,'6.24 (samb)'!J34,'6.24 (samb)'!J38,'6.24 (samb)'!J43,'6.24 (samb)'!J47,'6.24 (samb)'!J51,'6.24 (samb)'!J55,'6.24 (samb)'!J60,'6.24 (samb)'!J65,'6.24 (samb)'!J69,'6.24 (samb)'!J74,'6.24 (samb)'!J78,'6.24 (samb)'!J82,'6.24 (samb)'!J86)</f>
        <v>6387</v>
      </c>
      <c r="K16" s="935">
        <f>SUM(K21,K25,K30,K34,K39,K44,K49,K54,K59,K65,'6.24 (samb)'!K17,'6.24 (samb)'!K21,'6.24 (samb)'!K26,'6.24 (samb)'!K30,'6.24 (samb)'!K34,'6.24 (samb)'!K38,'6.24 (samb)'!K43,'6.24 (samb)'!K47,'6.24 (samb)'!K51,'6.24 (samb)'!K55,'6.24 (samb)'!K60,'6.24 (samb)'!K65,'6.24 (samb)'!K69,'6.24 (samb)'!K74,'6.24 (samb)'!K78,'6.24 (samb)'!K82,'6.24 (samb)'!K86)</f>
        <v>15794</v>
      </c>
      <c r="L16" s="950"/>
    </row>
    <row r="17" spans="1:18" s="32" customFormat="1" ht="15" customHeight="1">
      <c r="A17" s="40"/>
      <c r="B17" s="47"/>
      <c r="C17" s="33"/>
      <c r="D17" s="214">
        <v>2022</v>
      </c>
      <c r="E17" s="935">
        <f>SUM(E22,E26,E31,E35,E40,E45,E50,E55,E60,E66,'6.24 (samb)'!E18,'6.24 (samb)'!E22,'6.24 (samb)'!E27,'6.24 (samb)'!E31,'6.24 (samb)'!E35,'6.24 (samb)'!E39,'6.24 (samb)'!E44,'6.24 (samb)'!E48,'6.24 (samb)'!E52,'6.24 (samb)'!E56,'6.24 (samb)'!E61,'6.24 (samb)'!E66,'6.24 (samb)'!E70,'6.24 (samb)'!E75,'6.24 (samb)'!E79,'6.24 (samb)'!E83,'6.24 (samb)'!E87)</f>
        <v>2482</v>
      </c>
      <c r="F17" s="935">
        <f>SUM(F22,F26,F31,F35,F40,F45,F50,F55,F60,F66,'6.24 (samb)'!F18,'6.24 (samb)'!F22,'6.24 (samb)'!F27,'6.24 (samb)'!F31,'6.24 (samb)'!F35,'6.24 (samb)'!F39,'6.24 (samb)'!F44,'6.24 (samb)'!F48,'6.24 (samb)'!F52,'6.24 (samb)'!F56,'6.24 (samb)'!F61,'6.24 (samb)'!F66,'6.24 (samb)'!F70,'6.24 (samb)'!F75,'6.24 (samb)'!F79,'6.24 (samb)'!F83,'6.24 (samb)'!F87)</f>
        <v>1275</v>
      </c>
      <c r="G17" s="935">
        <f>SUM(G22,G26,G31,G35,G40,G45,G50,G55,G60,G66,'6.24 (samb)'!G18,'6.24 (samb)'!G22,'6.24 (samb)'!G27,'6.24 (samb)'!G31,'6.24 (samb)'!G35,'6.24 (samb)'!G39,'6.24 (samb)'!G44,'6.24 (samb)'!G48,'6.24 (samb)'!G52,'6.24 (samb)'!G56,'6.24 (samb)'!G61,'6.24 (samb)'!G66,'6.24 (samb)'!G70,'6.24 (samb)'!G75,'6.24 (samb)'!G79,'6.24 (samb)'!G83,'6.24 (samb)'!G87)</f>
        <v>1207</v>
      </c>
      <c r="H17" s="935"/>
      <c r="I17" s="935">
        <f>SUM(I22,I26,I31,I35,I40,I45,I50,I55,I60,I66,'6.24 (samb)'!I18,'6.24 (samb)'!I22,'6.24 (samb)'!I27,'6.24 (samb)'!I31,'6.24 (samb)'!I35,'6.24 (samb)'!I39,'6.24 (samb)'!I44,'6.24 (samb)'!I48,'6.24 (samb)'!I52,'6.24 (samb)'!I56,'6.24 (samb)'!I61,'6.24 (samb)'!I66,'6.24 (samb)'!I70,'6.24 (samb)'!I75,'6.24 (samb)'!I79,'6.24 (samb)'!I83,'6.24 (samb)'!I87)</f>
        <v>24881</v>
      </c>
      <c r="J17" s="935">
        <f>SUM(J22,J26,J31,J35,J40,J45,J50,J55,J60,J66,'6.24 (samb)'!J18,'6.24 (samb)'!J22,'6.24 (samb)'!J27,'6.24 (samb)'!J31,'6.24 (samb)'!J35,'6.24 (samb)'!J39,'6.24 (samb)'!J44,'6.24 (samb)'!J48,'6.24 (samb)'!J52,'6.24 (samb)'!J56,'6.24 (samb)'!J61,'6.24 (samb)'!J66,'6.24 (samb)'!J70,'6.24 (samb)'!J75,'6.24 (samb)'!J79,'6.24 (samb)'!J83,'6.24 (samb)'!J87)</f>
        <v>6519</v>
      </c>
      <c r="K17" s="935">
        <f>SUM(K22,K26,K31,K35,K40,K45,K50,K55,K60,K66,'6.24 (samb)'!K18,'6.24 (samb)'!K22,'6.24 (samb)'!K27,'6.24 (samb)'!K31,'6.24 (samb)'!K35,'6.24 (samb)'!K39,'6.24 (samb)'!K44,'6.24 (samb)'!K48,'6.24 (samb)'!K52,'6.24 (samb)'!K56,'6.24 (samb)'!K61,'6.24 (samb)'!K66,'6.24 (samb)'!K70,'6.24 (samb)'!K75,'6.24 (samb)'!K79,'6.24 (samb)'!K83,'6.24 (samb)'!K87)</f>
        <v>18362</v>
      </c>
      <c r="L17" s="950"/>
    </row>
    <row r="18" spans="1:18" s="32" customFormat="1" ht="6.95" customHeight="1">
      <c r="A18" s="40"/>
      <c r="B18" s="47"/>
      <c r="C18" s="33"/>
      <c r="D18" s="219"/>
      <c r="E18" s="36"/>
      <c r="F18" s="36"/>
      <c r="G18" s="36"/>
      <c r="H18" s="36"/>
      <c r="I18" s="36"/>
      <c r="J18" s="36"/>
      <c r="K18" s="36"/>
      <c r="L18" s="950"/>
    </row>
    <row r="19" spans="1:18" s="32" customFormat="1" ht="15" customHeight="1">
      <c r="A19" s="40"/>
      <c r="B19" s="10" t="s">
        <v>15</v>
      </c>
      <c r="C19" s="33"/>
      <c r="D19" s="219"/>
      <c r="E19" s="36"/>
      <c r="F19" s="36"/>
      <c r="G19" s="36"/>
      <c r="H19" s="36"/>
      <c r="I19" s="36"/>
      <c r="J19" s="36"/>
      <c r="K19" s="36"/>
      <c r="L19" s="950"/>
    </row>
    <row r="20" spans="1:18" s="32" customFormat="1" ht="15" customHeight="1">
      <c r="A20" s="40"/>
      <c r="B20" s="35" t="s">
        <v>425</v>
      </c>
      <c r="C20" s="33"/>
      <c r="D20" s="219">
        <v>2020</v>
      </c>
      <c r="E20" s="36">
        <f t="shared" ref="E20:E22" si="0">SUM(F20:G20)</f>
        <v>68</v>
      </c>
      <c r="F20" s="36">
        <v>35</v>
      </c>
      <c r="G20" s="36">
        <v>33</v>
      </c>
      <c r="H20" s="36"/>
      <c r="I20" s="36">
        <f t="shared" ref="I20:I22" si="1">SUM(J20:K20)</f>
        <v>208</v>
      </c>
      <c r="J20" s="36">
        <v>32</v>
      </c>
      <c r="K20" s="36">
        <v>176</v>
      </c>
      <c r="L20" s="950"/>
      <c r="Q20" s="932"/>
      <c r="R20" s="932"/>
    </row>
    <row r="21" spans="1:18" s="32" customFormat="1" ht="15" customHeight="1">
      <c r="A21" s="40"/>
      <c r="B21" s="38" t="s">
        <v>426</v>
      </c>
      <c r="C21" s="33"/>
      <c r="D21" s="219">
        <v>2021</v>
      </c>
      <c r="E21" s="36">
        <f t="shared" si="0"/>
        <v>67</v>
      </c>
      <c r="F21" s="36">
        <v>33</v>
      </c>
      <c r="G21" s="36">
        <v>34</v>
      </c>
      <c r="H21" s="36"/>
      <c r="I21" s="36">
        <f t="shared" si="1"/>
        <v>537</v>
      </c>
      <c r="J21" s="36">
        <v>127</v>
      </c>
      <c r="K21" s="36">
        <v>410</v>
      </c>
      <c r="L21" s="950"/>
      <c r="Q21" s="932"/>
      <c r="R21" s="932"/>
    </row>
    <row r="22" spans="1:18" s="32" customFormat="1" ht="15" customHeight="1">
      <c r="A22" s="40"/>
      <c r="B22" s="38"/>
      <c r="C22" s="33"/>
      <c r="D22" s="219">
        <v>2022</v>
      </c>
      <c r="E22" s="36">
        <f t="shared" si="0"/>
        <v>67</v>
      </c>
      <c r="F22" s="36">
        <v>32</v>
      </c>
      <c r="G22" s="36">
        <v>35</v>
      </c>
      <c r="H22" s="36"/>
      <c r="I22" s="36">
        <f t="shared" si="1"/>
        <v>770</v>
      </c>
      <c r="J22" s="36">
        <v>143</v>
      </c>
      <c r="K22" s="36">
        <v>627</v>
      </c>
      <c r="L22" s="950"/>
      <c r="Q22" s="932"/>
      <c r="R22" s="932"/>
    </row>
    <row r="23" spans="1:18" s="32" customFormat="1" ht="6.95" customHeight="1">
      <c r="A23" s="40"/>
      <c r="B23" s="38"/>
      <c r="C23" s="33"/>
      <c r="D23" s="219"/>
      <c r="E23" s="36"/>
      <c r="F23" s="36"/>
      <c r="G23" s="36"/>
      <c r="H23" s="36"/>
      <c r="I23" s="36"/>
      <c r="J23" s="36"/>
      <c r="K23" s="36"/>
      <c r="L23" s="950"/>
      <c r="Q23" s="932"/>
      <c r="R23" s="932"/>
    </row>
    <row r="24" spans="1:18" s="32" customFormat="1" ht="15" customHeight="1">
      <c r="A24" s="40"/>
      <c r="B24" s="35" t="s">
        <v>427</v>
      </c>
      <c r="C24" s="33"/>
      <c r="D24" s="219">
        <v>2020</v>
      </c>
      <c r="E24" s="36">
        <f t="shared" ref="E24:E26" si="2">SUM(F24:G24)</f>
        <v>114</v>
      </c>
      <c r="F24" s="36">
        <v>61</v>
      </c>
      <c r="G24" s="36">
        <v>53</v>
      </c>
      <c r="H24" s="36"/>
      <c r="I24" s="36">
        <f t="shared" ref="I24:I26" si="3">SUM(J24:K24)</f>
        <v>948</v>
      </c>
      <c r="J24" s="36">
        <v>301</v>
      </c>
      <c r="K24" s="36">
        <v>647</v>
      </c>
      <c r="L24" s="950"/>
      <c r="Q24" s="932"/>
      <c r="R24" s="932"/>
    </row>
    <row r="25" spans="1:18" s="32" customFormat="1" ht="15" customHeight="1">
      <c r="A25" s="40"/>
      <c r="B25" s="38" t="s">
        <v>428</v>
      </c>
      <c r="C25" s="33"/>
      <c r="D25" s="219">
        <v>2021</v>
      </c>
      <c r="E25" s="36">
        <f t="shared" si="2"/>
        <v>111</v>
      </c>
      <c r="F25" s="36">
        <v>51</v>
      </c>
      <c r="G25" s="36">
        <v>60</v>
      </c>
      <c r="H25" s="36"/>
      <c r="I25" s="36">
        <f t="shared" si="3"/>
        <v>1218</v>
      </c>
      <c r="J25" s="36">
        <v>354</v>
      </c>
      <c r="K25" s="36">
        <v>864</v>
      </c>
      <c r="L25" s="950"/>
      <c r="Q25" s="932"/>
      <c r="R25" s="932"/>
    </row>
    <row r="26" spans="1:18" s="32" customFormat="1" ht="15" customHeight="1">
      <c r="A26" s="40"/>
      <c r="B26" s="38"/>
      <c r="C26" s="33"/>
      <c r="D26" s="219">
        <v>2022</v>
      </c>
      <c r="E26" s="36">
        <f t="shared" si="2"/>
        <v>114</v>
      </c>
      <c r="F26" s="36">
        <v>51</v>
      </c>
      <c r="G26" s="36">
        <v>63</v>
      </c>
      <c r="H26" s="36"/>
      <c r="I26" s="36">
        <f t="shared" si="3"/>
        <v>1232</v>
      </c>
      <c r="J26" s="36">
        <v>367</v>
      </c>
      <c r="K26" s="36">
        <v>865</v>
      </c>
      <c r="L26" s="950"/>
      <c r="Q26" s="932"/>
      <c r="R26" s="932"/>
    </row>
    <row r="27" spans="1:18" s="32" customFormat="1" ht="6.95" customHeight="1">
      <c r="A27" s="40"/>
      <c r="B27" s="38"/>
      <c r="C27" s="33"/>
      <c r="D27" s="219"/>
      <c r="E27" s="36"/>
      <c r="F27" s="36"/>
      <c r="G27" s="36"/>
      <c r="H27" s="36"/>
      <c r="I27" s="36"/>
      <c r="J27" s="36"/>
      <c r="K27" s="36"/>
      <c r="L27" s="950"/>
      <c r="Q27" s="932"/>
      <c r="R27" s="932"/>
    </row>
    <row r="28" spans="1:18" s="32" customFormat="1" ht="15" customHeight="1">
      <c r="A28" s="40"/>
      <c r="B28" s="10" t="s">
        <v>16</v>
      </c>
      <c r="C28" s="33"/>
      <c r="D28" s="219"/>
      <c r="E28" s="36"/>
      <c r="F28" s="36"/>
      <c r="G28" s="36"/>
      <c r="H28" s="36"/>
      <c r="I28" s="36"/>
      <c r="J28" s="36"/>
      <c r="K28" s="36"/>
      <c r="L28" s="950"/>
      <c r="Q28" s="932"/>
      <c r="R28" s="932"/>
    </row>
    <row r="29" spans="1:18" s="32" customFormat="1" ht="15" customHeight="1">
      <c r="A29" s="40"/>
      <c r="B29" s="35" t="s">
        <v>429</v>
      </c>
      <c r="C29" s="33"/>
      <c r="D29" s="219">
        <v>2020</v>
      </c>
      <c r="E29" s="36">
        <f t="shared" ref="E29:E31" si="4">SUM(F29:G29)</f>
        <v>168</v>
      </c>
      <c r="F29" s="36">
        <v>93</v>
      </c>
      <c r="G29" s="36">
        <v>75</v>
      </c>
      <c r="H29" s="36"/>
      <c r="I29" s="36">
        <f t="shared" ref="I29:I31" si="5">SUM(J29:K29)</f>
        <v>1377</v>
      </c>
      <c r="J29" s="36">
        <v>456</v>
      </c>
      <c r="K29" s="36">
        <v>921</v>
      </c>
      <c r="L29" s="950"/>
      <c r="Q29" s="932"/>
      <c r="R29" s="932"/>
    </row>
    <row r="30" spans="1:18" s="32" customFormat="1" ht="15" customHeight="1">
      <c r="A30" s="40"/>
      <c r="B30" s="38" t="s">
        <v>430</v>
      </c>
      <c r="C30" s="33"/>
      <c r="D30" s="219">
        <v>2021</v>
      </c>
      <c r="E30" s="36">
        <f t="shared" si="4"/>
        <v>154</v>
      </c>
      <c r="F30" s="36">
        <v>89</v>
      </c>
      <c r="G30" s="36">
        <v>65</v>
      </c>
      <c r="H30" s="36"/>
      <c r="I30" s="36">
        <f t="shared" si="5"/>
        <v>1366</v>
      </c>
      <c r="J30" s="36">
        <v>444</v>
      </c>
      <c r="K30" s="36">
        <v>922</v>
      </c>
      <c r="L30" s="950"/>
      <c r="Q30" s="932"/>
      <c r="R30" s="932"/>
    </row>
    <row r="31" spans="1:18" s="32" customFormat="1" ht="15" customHeight="1">
      <c r="A31" s="40"/>
      <c r="B31" s="38"/>
      <c r="C31" s="33"/>
      <c r="D31" s="219">
        <v>2022</v>
      </c>
      <c r="E31" s="36">
        <f t="shared" si="4"/>
        <v>151</v>
      </c>
      <c r="F31" s="36">
        <v>85</v>
      </c>
      <c r="G31" s="36">
        <v>66</v>
      </c>
      <c r="H31" s="36"/>
      <c r="I31" s="36">
        <f t="shared" si="5"/>
        <v>1543</v>
      </c>
      <c r="J31" s="36">
        <v>498</v>
      </c>
      <c r="K31" s="36">
        <v>1045</v>
      </c>
      <c r="L31" s="950"/>
      <c r="Q31" s="932"/>
      <c r="R31" s="932"/>
    </row>
    <row r="32" spans="1:18" s="32" customFormat="1" ht="6.95" customHeight="1">
      <c r="A32" s="40"/>
      <c r="B32" s="38"/>
      <c r="C32" s="33"/>
      <c r="D32" s="219"/>
      <c r="E32" s="36"/>
      <c r="F32" s="36"/>
      <c r="G32" s="36"/>
      <c r="H32" s="36"/>
      <c r="I32" s="36"/>
      <c r="J32" s="36"/>
      <c r="K32" s="36"/>
      <c r="L32" s="950"/>
      <c r="Q32" s="932"/>
      <c r="R32" s="932"/>
    </row>
    <row r="33" spans="1:23" s="32" customFormat="1" ht="15" customHeight="1">
      <c r="A33" s="40"/>
      <c r="B33" s="35" t="s">
        <v>431</v>
      </c>
      <c r="C33" s="33"/>
      <c r="D33" s="219">
        <v>2020</v>
      </c>
      <c r="E33" s="36">
        <f t="shared" ref="E33:E35" si="6">SUM(F33:G33)</f>
        <v>89</v>
      </c>
      <c r="F33" s="36">
        <v>50</v>
      </c>
      <c r="G33" s="36">
        <v>39</v>
      </c>
      <c r="H33" s="36"/>
      <c r="I33" s="36">
        <f t="shared" ref="I33:I35" si="7">SUM(J33:K33)</f>
        <v>279</v>
      </c>
      <c r="J33" s="36">
        <v>80</v>
      </c>
      <c r="K33" s="36">
        <v>199</v>
      </c>
      <c r="L33" s="950"/>
      <c r="Q33" s="932"/>
      <c r="R33" s="932"/>
    </row>
    <row r="34" spans="1:23" s="32" customFormat="1" ht="15" customHeight="1">
      <c r="A34" s="40"/>
      <c r="B34" s="38" t="s">
        <v>432</v>
      </c>
      <c r="C34" s="33"/>
      <c r="D34" s="219">
        <v>2021</v>
      </c>
      <c r="E34" s="36">
        <f t="shared" si="6"/>
        <v>82</v>
      </c>
      <c r="F34" s="36">
        <v>41</v>
      </c>
      <c r="G34" s="36">
        <v>41</v>
      </c>
      <c r="H34" s="36"/>
      <c r="I34" s="36">
        <f t="shared" si="7"/>
        <v>341</v>
      </c>
      <c r="J34" s="36">
        <v>97</v>
      </c>
      <c r="K34" s="36">
        <v>244</v>
      </c>
      <c r="L34" s="950"/>
      <c r="Q34" s="932"/>
      <c r="R34" s="932"/>
    </row>
    <row r="35" spans="1:23" s="32" customFormat="1" ht="15" customHeight="1">
      <c r="A35" s="40"/>
      <c r="B35" s="38"/>
      <c r="C35" s="33"/>
      <c r="D35" s="219">
        <v>2022</v>
      </c>
      <c r="E35" s="36">
        <f t="shared" si="6"/>
        <v>89</v>
      </c>
      <c r="F35" s="36">
        <v>45</v>
      </c>
      <c r="G35" s="36">
        <v>44</v>
      </c>
      <c r="H35" s="36"/>
      <c r="I35" s="36">
        <f t="shared" si="7"/>
        <v>839</v>
      </c>
      <c r="J35" s="36">
        <v>189</v>
      </c>
      <c r="K35" s="36">
        <v>650</v>
      </c>
      <c r="L35" s="950"/>
      <c r="Q35" s="932"/>
      <c r="R35" s="932"/>
    </row>
    <row r="36" spans="1:23" s="32" customFormat="1" ht="6.95" customHeight="1">
      <c r="A36" s="40"/>
      <c r="B36" s="38"/>
      <c r="C36" s="33"/>
      <c r="D36" s="219"/>
      <c r="E36" s="36"/>
      <c r="F36" s="36"/>
      <c r="G36" s="36"/>
      <c r="H36" s="36"/>
      <c r="I36" s="36"/>
      <c r="J36" s="36"/>
      <c r="K36" s="36"/>
      <c r="L36" s="950"/>
      <c r="Q36" s="932"/>
      <c r="R36" s="932"/>
    </row>
    <row r="37" spans="1:23" s="32" customFormat="1" ht="15" customHeight="1">
      <c r="A37" s="40"/>
      <c r="B37" s="10" t="s">
        <v>17</v>
      </c>
      <c r="C37" s="33"/>
      <c r="D37" s="219"/>
      <c r="E37" s="36"/>
      <c r="F37" s="36"/>
      <c r="G37" s="36"/>
      <c r="H37" s="36"/>
      <c r="I37" s="36"/>
      <c r="J37" s="36"/>
      <c r="K37" s="36"/>
      <c r="L37" s="950"/>
      <c r="Q37" s="932"/>
      <c r="R37" s="932"/>
    </row>
    <row r="38" spans="1:23" s="32" customFormat="1" ht="15" customHeight="1">
      <c r="A38" s="40"/>
      <c r="B38" s="35" t="s">
        <v>433</v>
      </c>
      <c r="C38" s="33"/>
      <c r="D38" s="219">
        <v>2020</v>
      </c>
      <c r="E38" s="36">
        <f t="shared" ref="E38:E40" si="8">SUM(F38:G38)</f>
        <v>103</v>
      </c>
      <c r="F38" s="36">
        <v>70</v>
      </c>
      <c r="G38" s="36">
        <v>33</v>
      </c>
      <c r="H38" s="36"/>
      <c r="I38" s="36">
        <f t="shared" ref="I38:I40" si="9">SUM(J38:K38)</f>
        <v>288</v>
      </c>
      <c r="J38" s="36">
        <v>73</v>
      </c>
      <c r="K38" s="36">
        <v>215</v>
      </c>
      <c r="L38" s="950"/>
      <c r="Q38" s="932"/>
      <c r="R38" s="932"/>
    </row>
    <row r="39" spans="1:23" s="32" customFormat="1" ht="15" customHeight="1">
      <c r="A39" s="40"/>
      <c r="B39" s="47" t="s">
        <v>434</v>
      </c>
      <c r="C39" s="33"/>
      <c r="D39" s="219">
        <v>2021</v>
      </c>
      <c r="E39" s="36">
        <f t="shared" si="8"/>
        <v>90</v>
      </c>
      <c r="F39" s="36">
        <v>62</v>
      </c>
      <c r="G39" s="36">
        <v>28</v>
      </c>
      <c r="H39" s="36"/>
      <c r="I39" s="36">
        <f t="shared" si="9"/>
        <v>514</v>
      </c>
      <c r="J39" s="36">
        <v>166</v>
      </c>
      <c r="K39" s="36">
        <v>348</v>
      </c>
      <c r="L39" s="950"/>
      <c r="Q39" s="932"/>
      <c r="R39" s="932"/>
    </row>
    <row r="40" spans="1:23" s="32" customFormat="1" ht="15" customHeight="1">
      <c r="A40" s="40"/>
      <c r="B40" s="47"/>
      <c r="C40" s="33"/>
      <c r="D40" s="219">
        <v>2022</v>
      </c>
      <c r="E40" s="36">
        <f t="shared" si="8"/>
        <v>82</v>
      </c>
      <c r="F40" s="36">
        <v>57</v>
      </c>
      <c r="G40" s="36">
        <v>25</v>
      </c>
      <c r="H40" s="36"/>
      <c r="I40" s="36">
        <f t="shared" si="9"/>
        <v>818</v>
      </c>
      <c r="J40" s="36">
        <v>233</v>
      </c>
      <c r="K40" s="36">
        <v>585</v>
      </c>
      <c r="L40" s="950"/>
      <c r="Q40" s="932"/>
      <c r="R40" s="932"/>
    </row>
    <row r="41" spans="1:23" s="32" customFormat="1" ht="6.95" customHeight="1">
      <c r="A41" s="40"/>
      <c r="B41" s="47"/>
      <c r="C41" s="33"/>
      <c r="D41" s="219"/>
      <c r="E41" s="36"/>
      <c r="F41" s="36"/>
      <c r="G41" s="36"/>
      <c r="H41" s="36"/>
      <c r="I41" s="36"/>
      <c r="J41" s="36"/>
      <c r="K41" s="36"/>
      <c r="L41" s="950"/>
      <c r="Q41" s="932"/>
      <c r="R41" s="932"/>
    </row>
    <row r="42" spans="1:23" s="32" customFormat="1" ht="15" customHeight="1">
      <c r="A42" s="40"/>
      <c r="B42" s="10" t="s">
        <v>18</v>
      </c>
      <c r="C42" s="33"/>
      <c r="D42" s="219"/>
      <c r="E42" s="36"/>
      <c r="F42" s="36"/>
      <c r="G42" s="36"/>
      <c r="H42" s="36"/>
      <c r="I42" s="36"/>
      <c r="J42" s="36"/>
      <c r="K42" s="36"/>
      <c r="L42" s="950"/>
      <c r="Q42" s="932"/>
      <c r="R42" s="932"/>
    </row>
    <row r="43" spans="1:23" s="32" customFormat="1" ht="15" customHeight="1">
      <c r="A43" s="40"/>
      <c r="B43" s="35" t="s">
        <v>435</v>
      </c>
      <c r="C43" s="33"/>
      <c r="D43" s="219">
        <v>2020</v>
      </c>
      <c r="E43" s="36">
        <f t="shared" ref="E43:E45" si="10">SUM(F43:G43)</f>
        <v>103</v>
      </c>
      <c r="F43" s="36">
        <v>48</v>
      </c>
      <c r="G43" s="36">
        <v>55</v>
      </c>
      <c r="H43" s="36"/>
      <c r="I43" s="36">
        <f t="shared" ref="I43:I45" si="11">SUM(J43:K43)</f>
        <v>764</v>
      </c>
      <c r="J43" s="36">
        <v>17</v>
      </c>
      <c r="K43" s="36">
        <v>747</v>
      </c>
      <c r="L43" s="950"/>
      <c r="Q43" s="932"/>
      <c r="R43" s="932"/>
    </row>
    <row r="44" spans="1:23" s="32" customFormat="1" ht="15" customHeight="1">
      <c r="A44" s="40"/>
      <c r="B44" s="47" t="s">
        <v>436</v>
      </c>
      <c r="C44" s="33"/>
      <c r="D44" s="219">
        <v>2021</v>
      </c>
      <c r="E44" s="36">
        <f t="shared" si="10"/>
        <v>97</v>
      </c>
      <c r="F44" s="36">
        <v>44</v>
      </c>
      <c r="G44" s="36">
        <v>53</v>
      </c>
      <c r="H44" s="36"/>
      <c r="I44" s="36">
        <f t="shared" si="11"/>
        <v>762</v>
      </c>
      <c r="J44" s="36">
        <v>30</v>
      </c>
      <c r="K44" s="36">
        <v>732</v>
      </c>
      <c r="L44" s="950"/>
      <c r="Q44" s="932"/>
      <c r="R44" s="932"/>
    </row>
    <row r="45" spans="1:23" s="32" customFormat="1" ht="15" customHeight="1">
      <c r="A45" s="40"/>
      <c r="B45" s="47"/>
      <c r="C45" s="33"/>
      <c r="D45" s="219">
        <v>2022</v>
      </c>
      <c r="E45" s="36">
        <f t="shared" si="10"/>
        <v>99</v>
      </c>
      <c r="F45" s="36">
        <v>44</v>
      </c>
      <c r="G45" s="36">
        <v>55</v>
      </c>
      <c r="H45" s="36"/>
      <c r="I45" s="36">
        <f t="shared" si="11"/>
        <v>956</v>
      </c>
      <c r="J45" s="946" t="s">
        <v>31</v>
      </c>
      <c r="K45" s="36">
        <v>956</v>
      </c>
      <c r="L45" s="950"/>
      <c r="Q45" s="932"/>
      <c r="R45" s="932"/>
      <c r="S45" s="50"/>
      <c r="T45" s="50"/>
      <c r="U45" s="51"/>
      <c r="V45" s="51"/>
      <c r="W45" s="52"/>
    </row>
    <row r="46" spans="1:23" s="32" customFormat="1" ht="6.95" customHeight="1">
      <c r="A46" s="40"/>
      <c r="B46" s="47"/>
      <c r="C46" s="33"/>
      <c r="D46" s="219"/>
      <c r="E46" s="36"/>
      <c r="F46" s="36"/>
      <c r="G46" s="36"/>
      <c r="H46" s="36"/>
      <c r="I46" s="36"/>
      <c r="J46" s="36"/>
      <c r="K46" s="36"/>
      <c r="L46" s="950"/>
      <c r="Q46" s="932"/>
      <c r="R46" s="932"/>
      <c r="S46" s="50"/>
      <c r="T46" s="50"/>
      <c r="U46" s="51"/>
      <c r="V46" s="51"/>
      <c r="W46" s="52"/>
    </row>
    <row r="47" spans="1:23" s="32" customFormat="1" ht="15" customHeight="1">
      <c r="A47" s="40"/>
      <c r="B47" s="10" t="s">
        <v>19</v>
      </c>
      <c r="C47" s="33"/>
      <c r="D47" s="219"/>
      <c r="E47" s="36"/>
      <c r="F47" s="36"/>
      <c r="G47" s="36"/>
      <c r="H47" s="36"/>
      <c r="I47" s="36"/>
      <c r="J47" s="36"/>
      <c r="K47" s="36"/>
      <c r="L47" s="950"/>
      <c r="Q47" s="932"/>
      <c r="R47" s="932"/>
      <c r="S47" s="50"/>
      <c r="T47" s="50"/>
      <c r="U47" s="51"/>
      <c r="V47" s="51"/>
      <c r="W47" s="52"/>
    </row>
    <row r="48" spans="1:23" s="32" customFormat="1" ht="15" customHeight="1">
      <c r="A48" s="40"/>
      <c r="B48" s="35" t="s">
        <v>437</v>
      </c>
      <c r="C48" s="33"/>
      <c r="D48" s="219">
        <v>2020</v>
      </c>
      <c r="E48" s="36">
        <f t="shared" ref="E48:E50" si="12">SUM(F48:G48)</f>
        <v>86</v>
      </c>
      <c r="F48" s="36">
        <v>40</v>
      </c>
      <c r="G48" s="36">
        <v>46</v>
      </c>
      <c r="H48" s="36"/>
      <c r="I48" s="36">
        <f t="shared" ref="I48:I50" si="13">SUM(J48:K48)</f>
        <v>274</v>
      </c>
      <c r="J48" s="36">
        <v>84</v>
      </c>
      <c r="K48" s="36">
        <v>190</v>
      </c>
      <c r="L48" s="950"/>
      <c r="Q48" s="932"/>
      <c r="R48" s="932"/>
    </row>
    <row r="49" spans="1:23" s="32" customFormat="1" ht="15" customHeight="1">
      <c r="A49" s="40"/>
      <c r="B49" s="47" t="s">
        <v>438</v>
      </c>
      <c r="C49" s="33"/>
      <c r="D49" s="219">
        <v>2021</v>
      </c>
      <c r="E49" s="36">
        <f t="shared" si="12"/>
        <v>74</v>
      </c>
      <c r="F49" s="36">
        <v>31</v>
      </c>
      <c r="G49" s="36">
        <v>43</v>
      </c>
      <c r="H49" s="36"/>
      <c r="I49" s="36">
        <f t="shared" si="13"/>
        <v>483</v>
      </c>
      <c r="J49" s="36">
        <v>112</v>
      </c>
      <c r="K49" s="36">
        <v>371</v>
      </c>
      <c r="L49" s="950"/>
      <c r="Q49" s="932"/>
      <c r="R49" s="932"/>
    </row>
    <row r="50" spans="1:23" s="32" customFormat="1" ht="15" customHeight="1">
      <c r="A50" s="40"/>
      <c r="B50" s="47"/>
      <c r="C50" s="33"/>
      <c r="D50" s="219">
        <v>2022</v>
      </c>
      <c r="E50" s="36">
        <f t="shared" si="12"/>
        <v>75</v>
      </c>
      <c r="F50" s="36">
        <v>32</v>
      </c>
      <c r="G50" s="36">
        <v>43</v>
      </c>
      <c r="H50" s="36"/>
      <c r="I50" s="36">
        <f t="shared" si="13"/>
        <v>472</v>
      </c>
      <c r="J50" s="36">
        <v>111</v>
      </c>
      <c r="K50" s="36">
        <v>361</v>
      </c>
      <c r="L50" s="950"/>
      <c r="Q50" s="932"/>
      <c r="R50" s="932"/>
    </row>
    <row r="51" spans="1:23" s="32" customFormat="1" ht="6.95" customHeight="1">
      <c r="A51" s="40"/>
      <c r="B51" s="47"/>
      <c r="C51" s="33"/>
      <c r="D51" s="219"/>
      <c r="E51" s="36"/>
      <c r="F51" s="36"/>
      <c r="G51" s="36"/>
      <c r="H51" s="36"/>
      <c r="I51" s="36"/>
      <c r="J51" s="36"/>
      <c r="K51" s="36"/>
      <c r="L51" s="950"/>
      <c r="Q51" s="932"/>
      <c r="R51" s="932"/>
    </row>
    <row r="52" spans="1:23" s="32" customFormat="1" ht="15" customHeight="1">
      <c r="A52" s="40"/>
      <c r="B52" s="10" t="s">
        <v>20</v>
      </c>
      <c r="C52" s="33"/>
      <c r="D52" s="219"/>
      <c r="E52" s="36"/>
      <c r="F52" s="36"/>
      <c r="G52" s="36"/>
      <c r="H52" s="36"/>
      <c r="I52" s="36"/>
      <c r="J52" s="36"/>
      <c r="K52" s="36"/>
      <c r="L52" s="950"/>
      <c r="Q52" s="932"/>
      <c r="R52" s="932"/>
    </row>
    <row r="53" spans="1:23" s="32" customFormat="1" ht="15" customHeight="1">
      <c r="A53" s="40"/>
      <c r="B53" s="35" t="s">
        <v>440</v>
      </c>
      <c r="C53" s="33"/>
      <c r="D53" s="219">
        <v>2020</v>
      </c>
      <c r="E53" s="36">
        <f t="shared" ref="E53:E55" si="14">SUM(F53:G53)</f>
        <v>84</v>
      </c>
      <c r="F53" s="36">
        <v>60</v>
      </c>
      <c r="G53" s="36">
        <v>24</v>
      </c>
      <c r="H53" s="36"/>
      <c r="I53" s="36">
        <f t="shared" ref="I53:I55" si="15">SUM(J53:K53)</f>
        <v>950</v>
      </c>
      <c r="J53" s="36">
        <v>246</v>
      </c>
      <c r="K53" s="36">
        <v>704</v>
      </c>
      <c r="L53" s="950"/>
      <c r="Q53" s="932"/>
      <c r="R53" s="932"/>
      <c r="V53" s="53"/>
    </row>
    <row r="54" spans="1:23" s="32" customFormat="1" ht="15" customHeight="1">
      <c r="A54" s="40"/>
      <c r="B54" s="47" t="s">
        <v>441</v>
      </c>
      <c r="C54" s="33"/>
      <c r="D54" s="219">
        <v>2021</v>
      </c>
      <c r="E54" s="36">
        <f t="shared" si="14"/>
        <v>85</v>
      </c>
      <c r="F54" s="36">
        <v>60</v>
      </c>
      <c r="G54" s="36">
        <v>25</v>
      </c>
      <c r="H54" s="36"/>
      <c r="I54" s="36">
        <f t="shared" si="15"/>
        <v>1111</v>
      </c>
      <c r="J54" s="36">
        <v>307</v>
      </c>
      <c r="K54" s="36">
        <v>804</v>
      </c>
      <c r="L54" s="950"/>
      <c r="Q54" s="932"/>
      <c r="R54" s="932"/>
    </row>
    <row r="55" spans="1:23" s="32" customFormat="1" ht="15" customHeight="1">
      <c r="A55" s="40"/>
      <c r="B55" s="47"/>
      <c r="C55" s="33"/>
      <c r="D55" s="219">
        <v>2022</v>
      </c>
      <c r="E55" s="36">
        <f t="shared" si="14"/>
        <v>90</v>
      </c>
      <c r="F55" s="36">
        <v>59</v>
      </c>
      <c r="G55" s="36">
        <v>31</v>
      </c>
      <c r="H55" s="36"/>
      <c r="I55" s="36">
        <f t="shared" si="15"/>
        <v>1197</v>
      </c>
      <c r="J55" s="36">
        <v>298</v>
      </c>
      <c r="K55" s="36">
        <v>899</v>
      </c>
      <c r="L55" s="950"/>
      <c r="Q55" s="932"/>
      <c r="R55" s="932"/>
    </row>
    <row r="56" spans="1:23" s="32" customFormat="1" ht="6.95" customHeight="1">
      <c r="A56" s="40"/>
      <c r="B56" s="47"/>
      <c r="C56" s="33"/>
      <c r="D56" s="219"/>
      <c r="E56" s="36"/>
      <c r="F56" s="36"/>
      <c r="G56" s="36"/>
      <c r="H56" s="36"/>
      <c r="I56" s="36"/>
      <c r="J56" s="36"/>
      <c r="K56" s="36"/>
      <c r="L56" s="950"/>
      <c r="Q56" s="932"/>
      <c r="R56" s="932"/>
    </row>
    <row r="57" spans="1:23" s="32" customFormat="1" ht="15" customHeight="1">
      <c r="A57" s="40"/>
      <c r="B57" s="10" t="s">
        <v>22</v>
      </c>
      <c r="C57" s="33"/>
      <c r="D57" s="219"/>
      <c r="E57" s="36"/>
      <c r="F57" s="36"/>
      <c r="G57" s="36"/>
      <c r="H57" s="36"/>
      <c r="I57" s="36"/>
      <c r="J57" s="36"/>
      <c r="K57" s="36"/>
      <c r="L57" s="950"/>
      <c r="Q57" s="932"/>
      <c r="R57" s="932"/>
    </row>
    <row r="58" spans="1:23" s="32" customFormat="1" ht="15" customHeight="1">
      <c r="A58" s="40"/>
      <c r="B58" s="35" t="s">
        <v>442</v>
      </c>
      <c r="C58" s="45"/>
      <c r="D58" s="219">
        <v>2020</v>
      </c>
      <c r="E58" s="36">
        <f t="shared" ref="E58:E60" si="16">SUM(F58:G58)</f>
        <v>178</v>
      </c>
      <c r="F58" s="36">
        <v>109</v>
      </c>
      <c r="G58" s="36">
        <v>69</v>
      </c>
      <c r="H58" s="36"/>
      <c r="I58" s="36">
        <f t="shared" ref="I58:I60" si="17">SUM(J58:K58)</f>
        <v>1204</v>
      </c>
      <c r="J58" s="36">
        <v>313</v>
      </c>
      <c r="K58" s="36">
        <v>891</v>
      </c>
      <c r="L58" s="950"/>
      <c r="Q58" s="932"/>
      <c r="R58" s="932"/>
    </row>
    <row r="59" spans="1:23" s="32" customFormat="1" ht="15" customHeight="1">
      <c r="A59" s="40"/>
      <c r="B59" s="35" t="s">
        <v>443</v>
      </c>
      <c r="C59" s="45"/>
      <c r="D59" s="219">
        <v>2021</v>
      </c>
      <c r="E59" s="36">
        <f t="shared" si="16"/>
        <v>161</v>
      </c>
      <c r="F59" s="36">
        <v>95</v>
      </c>
      <c r="G59" s="36">
        <v>66</v>
      </c>
      <c r="H59" s="36"/>
      <c r="I59" s="36">
        <f t="shared" si="17"/>
        <v>1232</v>
      </c>
      <c r="J59" s="36">
        <v>331</v>
      </c>
      <c r="K59" s="36">
        <v>901</v>
      </c>
      <c r="L59" s="950"/>
      <c r="Q59" s="932"/>
      <c r="R59" s="932"/>
    </row>
    <row r="60" spans="1:23" s="32" customFormat="1" ht="15" customHeight="1">
      <c r="A60" s="40"/>
      <c r="B60" s="47" t="s">
        <v>444</v>
      </c>
      <c r="C60" s="45"/>
      <c r="D60" s="219">
        <v>2022</v>
      </c>
      <c r="E60" s="36">
        <f t="shared" si="16"/>
        <v>157</v>
      </c>
      <c r="F60" s="36">
        <v>92</v>
      </c>
      <c r="G60" s="36">
        <v>65</v>
      </c>
      <c r="H60" s="36"/>
      <c r="I60" s="36">
        <f t="shared" si="17"/>
        <v>1445</v>
      </c>
      <c r="J60" s="36">
        <v>357</v>
      </c>
      <c r="K60" s="36">
        <v>1088</v>
      </c>
      <c r="L60" s="950"/>
      <c r="Q60" s="932"/>
      <c r="R60" s="932"/>
    </row>
    <row r="61" spans="1:23" s="32" customFormat="1" ht="15" customHeight="1">
      <c r="A61" s="40"/>
      <c r="B61" s="38" t="s">
        <v>445</v>
      </c>
      <c r="C61" s="33"/>
      <c r="D61" s="219"/>
      <c r="E61" s="36"/>
      <c r="F61" s="36"/>
      <c r="G61" s="36"/>
      <c r="H61" s="36"/>
      <c r="I61" s="36"/>
      <c r="J61" s="36"/>
      <c r="K61" s="36"/>
      <c r="L61" s="950"/>
      <c r="Q61" s="932"/>
      <c r="R61" s="932"/>
    </row>
    <row r="62" spans="1:23" s="32" customFormat="1" ht="6.95" customHeight="1">
      <c r="A62" s="40"/>
      <c r="B62" s="47"/>
      <c r="C62" s="33"/>
      <c r="D62" s="219"/>
      <c r="E62" s="36"/>
      <c r="F62" s="36"/>
      <c r="G62" s="36"/>
      <c r="H62" s="36"/>
      <c r="I62" s="36"/>
      <c r="J62" s="36"/>
      <c r="K62" s="36"/>
      <c r="L62" s="950"/>
      <c r="Q62" s="932"/>
      <c r="R62" s="932"/>
    </row>
    <row r="63" spans="1:23" s="32" customFormat="1" ht="15" customHeight="1">
      <c r="A63" s="40"/>
      <c r="B63" s="10" t="s">
        <v>23</v>
      </c>
      <c r="C63" s="33"/>
      <c r="D63" s="219"/>
      <c r="E63" s="36"/>
      <c r="F63" s="36"/>
      <c r="G63" s="36"/>
      <c r="H63" s="36"/>
      <c r="I63" s="36"/>
      <c r="J63" s="36"/>
      <c r="K63" s="36"/>
      <c r="L63" s="950"/>
      <c r="Q63" s="932"/>
      <c r="R63" s="932"/>
      <c r="S63" s="50"/>
      <c r="T63" s="50"/>
      <c r="U63" s="51"/>
      <c r="V63" s="51"/>
      <c r="W63" s="52"/>
    </row>
    <row r="64" spans="1:23" s="32" customFormat="1" ht="15" customHeight="1">
      <c r="A64" s="40"/>
      <c r="B64" s="35" t="s">
        <v>442</v>
      </c>
      <c r="C64" s="33"/>
      <c r="D64" s="219">
        <v>2020</v>
      </c>
      <c r="E64" s="36">
        <f t="shared" ref="E64:E66" si="18">SUM(F64:G64)</f>
        <v>62</v>
      </c>
      <c r="F64" s="36">
        <v>36</v>
      </c>
      <c r="G64" s="36">
        <v>26</v>
      </c>
      <c r="H64" s="36"/>
      <c r="I64" s="36">
        <f t="shared" ref="I64:I66" si="19">SUM(J64:K64)</f>
        <v>163</v>
      </c>
      <c r="J64" s="36">
        <v>45</v>
      </c>
      <c r="K64" s="36">
        <v>118</v>
      </c>
      <c r="L64" s="950"/>
      <c r="Q64" s="932"/>
      <c r="R64" s="932"/>
    </row>
    <row r="65" spans="1:23" s="32" customFormat="1" ht="15" customHeight="1">
      <c r="A65" s="40"/>
      <c r="B65" s="35" t="s">
        <v>446</v>
      </c>
      <c r="C65" s="33"/>
      <c r="D65" s="219">
        <v>2021</v>
      </c>
      <c r="E65" s="36">
        <f t="shared" si="18"/>
        <v>59</v>
      </c>
      <c r="F65" s="36">
        <v>33</v>
      </c>
      <c r="G65" s="36">
        <v>26</v>
      </c>
      <c r="H65" s="36"/>
      <c r="I65" s="36">
        <f t="shared" si="19"/>
        <v>323</v>
      </c>
      <c r="J65" s="36">
        <v>102</v>
      </c>
      <c r="K65" s="36">
        <v>221</v>
      </c>
      <c r="L65" s="950"/>
      <c r="Q65" s="932"/>
      <c r="R65" s="932"/>
    </row>
    <row r="66" spans="1:23" s="32" customFormat="1" ht="15" customHeight="1">
      <c r="A66" s="40"/>
      <c r="B66" s="38" t="s">
        <v>447</v>
      </c>
      <c r="C66" s="33"/>
      <c r="D66" s="219">
        <v>2022</v>
      </c>
      <c r="E66" s="36">
        <f t="shared" si="18"/>
        <v>59</v>
      </c>
      <c r="F66" s="36">
        <v>34</v>
      </c>
      <c r="G66" s="36">
        <v>25</v>
      </c>
      <c r="H66" s="36"/>
      <c r="I66" s="36">
        <f t="shared" si="19"/>
        <v>666</v>
      </c>
      <c r="J66" s="36">
        <v>182</v>
      </c>
      <c r="K66" s="36">
        <v>484</v>
      </c>
      <c r="L66" s="950"/>
      <c r="Q66" s="932"/>
      <c r="R66" s="932"/>
    </row>
    <row r="67" spans="1:23" s="32" customFormat="1" ht="15" customHeight="1">
      <c r="A67" s="40"/>
      <c r="B67" s="38" t="s">
        <v>448</v>
      </c>
      <c r="C67" s="33"/>
      <c r="D67" s="41"/>
      <c r="E67" s="39"/>
      <c r="F67" s="39"/>
      <c r="G67" s="39"/>
      <c r="H67" s="36"/>
      <c r="I67" s="39"/>
      <c r="J67" s="39"/>
      <c r="K67" s="39"/>
      <c r="L67" s="950"/>
      <c r="Q67" s="932"/>
      <c r="R67" s="932"/>
    </row>
    <row r="68" spans="1:23" s="32" customFormat="1" ht="6.95" customHeight="1">
      <c r="A68" s="914"/>
      <c r="B68" s="925"/>
      <c r="C68" s="914"/>
      <c r="D68" s="961"/>
      <c r="E68" s="971"/>
      <c r="F68" s="971"/>
      <c r="G68" s="971"/>
      <c r="H68" s="972"/>
      <c r="I68" s="971"/>
      <c r="J68" s="971"/>
      <c r="K68" s="971"/>
      <c r="L68" s="961"/>
      <c r="Q68" s="932"/>
      <c r="R68" s="932"/>
      <c r="S68" s="50"/>
      <c r="T68" s="50"/>
      <c r="U68" s="51"/>
      <c r="V68" s="51"/>
      <c r="W68" s="52"/>
    </row>
    <row r="69" spans="1:23" s="919" customFormat="1" ht="16.5" customHeight="1">
      <c r="D69" s="964"/>
      <c r="E69" s="920"/>
      <c r="F69" s="921"/>
      <c r="G69" s="921"/>
      <c r="H69" s="833"/>
      <c r="I69" s="833"/>
      <c r="J69" s="833"/>
      <c r="L69" s="965" t="s">
        <v>32</v>
      </c>
    </row>
    <row r="70" spans="1:23" s="919" customFormat="1" ht="15" customHeight="1">
      <c r="C70" s="833"/>
      <c r="D70" s="966"/>
      <c r="E70" s="923"/>
      <c r="F70" s="833"/>
      <c r="G70" s="921"/>
      <c r="H70" s="833"/>
      <c r="I70" s="833"/>
      <c r="J70" s="833"/>
      <c r="L70" s="425" t="s">
        <v>285</v>
      </c>
    </row>
    <row r="71" spans="1:23" s="32" customFormat="1" ht="16.5">
      <c r="A71" s="40"/>
      <c r="B71" s="40"/>
      <c r="C71" s="40"/>
      <c r="D71" s="950"/>
      <c r="E71" s="895"/>
      <c r="F71" s="40"/>
      <c r="G71" s="40"/>
      <c r="H71" s="40"/>
      <c r="I71" s="895"/>
      <c r="J71" s="46"/>
      <c r="K71" s="40"/>
      <c r="L71" s="40"/>
    </row>
    <row r="72" spans="1:23" s="32" customFormat="1" ht="16.5">
      <c r="A72" s="40"/>
      <c r="B72" s="40"/>
      <c r="C72" s="40"/>
      <c r="D72" s="950"/>
      <c r="E72" s="895"/>
      <c r="F72" s="40"/>
      <c r="G72" s="40"/>
      <c r="H72" s="40"/>
      <c r="I72" s="895"/>
      <c r="J72" s="46"/>
      <c r="K72" s="906"/>
      <c r="L72" s="40"/>
    </row>
  </sheetData>
  <mergeCells count="4">
    <mergeCell ref="E9:G9"/>
    <mergeCell ref="I9:K9"/>
    <mergeCell ref="E10:G10"/>
    <mergeCell ref="I10:K10"/>
  </mergeCells>
  <printOptions horizontalCentered="1"/>
  <pageMargins left="0.55118110236220497" right="0.55118110236220497" top="0.39370078740157499" bottom="0.59055008748906401" header="0.39370078740157499" footer="0.39370078740157499"/>
  <pageSetup paperSize="9" scale="75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0">
    <tabColor rgb="FF92D050"/>
  </sheetPr>
  <dimension ref="A1:M90"/>
  <sheetViews>
    <sheetView tabSelected="1" zoomScaleNormal="100" zoomScaleSheetLayoutView="80" workbookViewId="0">
      <selection activeCell="O48" sqref="O48"/>
    </sheetView>
  </sheetViews>
  <sheetFormatPr defaultColWidth="12.5703125" defaultRowHeight="17.25"/>
  <cols>
    <col min="1" max="1" width="1.85546875" style="654" customWidth="1"/>
    <col min="2" max="2" width="12.7109375" style="654" customWidth="1"/>
    <col min="3" max="3" width="21.42578125" style="654" customWidth="1"/>
    <col min="4" max="4" width="9" style="655" customWidth="1"/>
    <col min="5" max="5" width="8.140625" style="654" customWidth="1"/>
    <col min="6" max="6" width="10.7109375" style="654" customWidth="1"/>
    <col min="7" max="7" width="12.85546875" style="654" customWidth="1"/>
    <col min="8" max="8" width="1.85546875" style="654" customWidth="1"/>
    <col min="9" max="9" width="8.28515625" style="654" customWidth="1"/>
    <col min="10" max="10" width="10.7109375" style="654" customWidth="1"/>
    <col min="11" max="11" width="12.85546875" style="654" customWidth="1"/>
    <col min="12" max="12" width="1.7109375" style="654" customWidth="1"/>
    <col min="13" max="16384" width="12.5703125" style="654"/>
  </cols>
  <sheetData>
    <row r="1" spans="1:13" ht="8.1" customHeight="1"/>
    <row r="2" spans="1:13" ht="8.1" customHeight="1"/>
    <row r="3" spans="1:13" s="745" customFormat="1" ht="16.5">
      <c r="A3" s="885"/>
      <c r="B3" s="885" t="s">
        <v>599</v>
      </c>
      <c r="C3" s="851" t="s">
        <v>449</v>
      </c>
      <c r="D3" s="948"/>
      <c r="E3" s="53"/>
      <c r="F3" s="32"/>
      <c r="G3" s="32"/>
      <c r="H3" s="32"/>
      <c r="I3" s="53"/>
      <c r="J3" s="32"/>
      <c r="K3" s="32"/>
      <c r="L3" s="32"/>
      <c r="M3" s="32"/>
    </row>
    <row r="4" spans="1:13" s="745" customFormat="1" ht="16.5">
      <c r="A4" s="885"/>
      <c r="B4" s="885"/>
      <c r="C4" s="851" t="s">
        <v>1134</v>
      </c>
      <c r="D4" s="948"/>
      <c r="E4" s="53"/>
      <c r="F4" s="32"/>
      <c r="G4" s="32"/>
      <c r="H4" s="32"/>
      <c r="I4" s="53"/>
      <c r="J4" s="32"/>
      <c r="K4" s="32"/>
      <c r="L4" s="32"/>
      <c r="M4" s="32"/>
    </row>
    <row r="5" spans="1:13" s="745" customFormat="1" ht="16.5">
      <c r="A5" s="884"/>
      <c r="B5" s="884" t="s">
        <v>600</v>
      </c>
      <c r="C5" s="858" t="s">
        <v>450</v>
      </c>
      <c r="D5" s="949"/>
      <c r="E5" s="53"/>
      <c r="F5" s="32"/>
      <c r="G5" s="32"/>
      <c r="H5" s="32"/>
      <c r="I5" s="53"/>
      <c r="J5" s="32"/>
      <c r="K5" s="32"/>
      <c r="L5" s="32"/>
      <c r="M5" s="32"/>
    </row>
    <row r="6" spans="1:13" s="745" customFormat="1" ht="16.5">
      <c r="A6" s="884"/>
      <c r="B6" s="884"/>
      <c r="C6" s="858" t="s">
        <v>1135</v>
      </c>
      <c r="D6" s="949"/>
      <c r="E6" s="53"/>
      <c r="F6" s="32"/>
      <c r="G6" s="32"/>
      <c r="H6" s="32"/>
      <c r="I6" s="53"/>
      <c r="J6" s="32"/>
      <c r="K6" s="32"/>
      <c r="L6" s="32"/>
      <c r="M6" s="32"/>
    </row>
    <row r="7" spans="1:13" ht="9.9499999999999993" customHeight="1">
      <c r="A7" s="40"/>
      <c r="B7" s="40"/>
      <c r="C7" s="40"/>
      <c r="D7" s="950"/>
      <c r="E7" s="895"/>
      <c r="F7" s="40"/>
      <c r="G7" s="40"/>
      <c r="H7" s="40"/>
      <c r="I7" s="895"/>
      <c r="J7" s="40"/>
      <c r="K7" s="40"/>
      <c r="L7" s="40"/>
      <c r="M7" s="32"/>
    </row>
    <row r="8" spans="1:13" s="32" customFormat="1" ht="4.5" customHeight="1">
      <c r="A8" s="888"/>
      <c r="B8" s="888"/>
      <c r="C8" s="888"/>
      <c r="D8" s="889"/>
      <c r="E8" s="890"/>
      <c r="F8" s="888"/>
      <c r="G8" s="888"/>
      <c r="H8" s="888"/>
      <c r="I8" s="891"/>
      <c r="J8" s="888"/>
      <c r="K8" s="888"/>
      <c r="L8" s="888"/>
    </row>
    <row r="9" spans="1:13" s="43" customFormat="1" ht="13.5">
      <c r="A9" s="33"/>
      <c r="B9" s="893" t="s">
        <v>418</v>
      </c>
      <c r="C9" s="33"/>
      <c r="D9" s="951" t="s">
        <v>419</v>
      </c>
      <c r="E9" s="1893" t="s">
        <v>420</v>
      </c>
      <c r="F9" s="1893"/>
      <c r="G9" s="1893"/>
      <c r="H9" s="45"/>
      <c r="I9" s="1893" t="s">
        <v>421</v>
      </c>
      <c r="J9" s="1893"/>
      <c r="K9" s="1893"/>
      <c r="L9" s="33"/>
    </row>
    <row r="10" spans="1:13" s="43" customFormat="1" ht="13.5">
      <c r="A10" s="33"/>
      <c r="B10" s="47" t="s">
        <v>422</v>
      </c>
      <c r="C10" s="33"/>
      <c r="D10" s="952" t="s">
        <v>423</v>
      </c>
      <c r="E10" s="1895" t="s">
        <v>424</v>
      </c>
      <c r="F10" s="1895"/>
      <c r="G10" s="1895"/>
      <c r="H10" s="953"/>
      <c r="I10" s="1895" t="s">
        <v>377</v>
      </c>
      <c r="J10" s="1895"/>
      <c r="K10" s="1895"/>
      <c r="L10" s="33"/>
    </row>
    <row r="11" spans="1:13" s="43" customFormat="1" ht="15.75">
      <c r="A11" s="33"/>
      <c r="B11" s="33"/>
      <c r="C11" s="33"/>
      <c r="D11" s="901"/>
      <c r="E11" s="902" t="s">
        <v>4</v>
      </c>
      <c r="F11" s="902" t="s">
        <v>37</v>
      </c>
      <c r="G11" s="902" t="s">
        <v>38</v>
      </c>
      <c r="H11" s="903"/>
      <c r="I11" s="902" t="s">
        <v>4</v>
      </c>
      <c r="J11" s="902" t="s">
        <v>37</v>
      </c>
      <c r="K11" s="902" t="s">
        <v>38</v>
      </c>
      <c r="L11" s="954"/>
    </row>
    <row r="12" spans="1:13" s="43" customFormat="1" ht="15" customHeight="1">
      <c r="A12" s="33"/>
      <c r="B12" s="33"/>
      <c r="C12" s="33"/>
      <c r="D12" s="901"/>
      <c r="E12" s="905" t="s">
        <v>9</v>
      </c>
      <c r="F12" s="905" t="s">
        <v>39</v>
      </c>
      <c r="G12" s="905" t="s">
        <v>40</v>
      </c>
      <c r="H12" s="905"/>
      <c r="I12" s="905" t="s">
        <v>9</v>
      </c>
      <c r="J12" s="905" t="s">
        <v>39</v>
      </c>
      <c r="K12" s="905" t="s">
        <v>40</v>
      </c>
      <c r="L12" s="955"/>
    </row>
    <row r="13" spans="1:13" s="32" customFormat="1" ht="5.25" customHeight="1">
      <c r="A13" s="907"/>
      <c r="B13" s="907"/>
      <c r="C13" s="907"/>
      <c r="D13" s="908"/>
      <c r="E13" s="909"/>
      <c r="F13" s="910"/>
      <c r="G13" s="910"/>
      <c r="H13" s="910"/>
      <c r="I13" s="909"/>
      <c r="J13" s="910"/>
      <c r="K13" s="910"/>
      <c r="L13" s="956"/>
    </row>
    <row r="14" spans="1:13" ht="8.1" customHeight="1">
      <c r="A14" s="40"/>
      <c r="B14" s="40"/>
      <c r="C14" s="40"/>
      <c r="D14" s="950"/>
      <c r="E14" s="912"/>
      <c r="F14" s="906"/>
      <c r="G14" s="906"/>
      <c r="H14" s="906"/>
      <c r="I14" s="912"/>
      <c r="J14" s="906"/>
      <c r="K14" s="906"/>
      <c r="L14" s="40"/>
      <c r="M14" s="32"/>
    </row>
    <row r="15" spans="1:13" ht="12.95" customHeight="1">
      <c r="A15" s="10"/>
      <c r="B15" s="10" t="s">
        <v>21</v>
      </c>
      <c r="C15" s="33"/>
      <c r="D15" s="41"/>
      <c r="E15" s="39"/>
      <c r="F15" s="39"/>
      <c r="G15" s="39"/>
      <c r="H15" s="48"/>
      <c r="I15" s="39"/>
      <c r="J15" s="39"/>
      <c r="K15" s="39"/>
      <c r="L15" s="950"/>
      <c r="M15" s="32"/>
    </row>
    <row r="16" spans="1:13" ht="12.95" customHeight="1">
      <c r="A16" s="35"/>
      <c r="B16" s="35" t="s">
        <v>451</v>
      </c>
      <c r="C16" s="33"/>
      <c r="D16" s="219">
        <v>2020</v>
      </c>
      <c r="E16" s="36">
        <f>SUM(F16:G16)</f>
        <v>120</v>
      </c>
      <c r="F16" s="957">
        <v>57</v>
      </c>
      <c r="G16" s="957">
        <v>63</v>
      </c>
      <c r="H16" s="958"/>
      <c r="I16" s="36">
        <f>SUM(J16:K16)</f>
        <v>888</v>
      </c>
      <c r="J16" s="36">
        <v>279</v>
      </c>
      <c r="K16" s="36">
        <v>609</v>
      </c>
    </row>
    <row r="17" spans="1:11" ht="12.95" customHeight="1">
      <c r="A17" s="47"/>
      <c r="B17" s="47" t="s">
        <v>452</v>
      </c>
      <c r="C17" s="33"/>
      <c r="D17" s="219">
        <v>2021</v>
      </c>
      <c r="E17" s="36">
        <f>SUM(F17:G17)</f>
        <v>110</v>
      </c>
      <c r="F17" s="957">
        <v>52</v>
      </c>
      <c r="G17" s="957">
        <v>58</v>
      </c>
      <c r="H17" s="958"/>
      <c r="I17" s="36">
        <f>SUM(J17:K17)</f>
        <v>597</v>
      </c>
      <c r="J17" s="36">
        <v>164</v>
      </c>
      <c r="K17" s="36">
        <v>433</v>
      </c>
    </row>
    <row r="18" spans="1:11" ht="12.95" customHeight="1">
      <c r="A18" s="47"/>
      <c r="B18" s="47"/>
      <c r="C18" s="33"/>
      <c r="D18" s="219">
        <v>2022</v>
      </c>
      <c r="E18" s="36">
        <f>SUM(F18:G18)</f>
        <v>111</v>
      </c>
      <c r="F18" s="957">
        <v>52</v>
      </c>
      <c r="G18" s="957">
        <v>59</v>
      </c>
      <c r="H18" s="958"/>
      <c r="I18" s="36">
        <f>SUM(J18:K18)</f>
        <v>645</v>
      </c>
      <c r="J18" s="36">
        <v>173</v>
      </c>
      <c r="K18" s="36">
        <v>472</v>
      </c>
    </row>
    <row r="19" spans="1:11" ht="6.95" customHeight="1">
      <c r="A19" s="47"/>
      <c r="B19" s="47"/>
      <c r="C19" s="33"/>
      <c r="D19" s="219"/>
      <c r="E19" s="36"/>
      <c r="F19" s="957"/>
      <c r="G19" s="957"/>
      <c r="H19" s="958"/>
      <c r="I19" s="36"/>
      <c r="J19" s="36"/>
      <c r="K19" s="36"/>
    </row>
    <row r="20" spans="1:11" ht="12.95" customHeight="1">
      <c r="A20" s="35"/>
      <c r="B20" s="35" t="s">
        <v>453</v>
      </c>
      <c r="C20" s="33"/>
      <c r="D20" s="219">
        <v>2020</v>
      </c>
      <c r="E20" s="36">
        <f>SUM(F20:G20)</f>
        <v>136</v>
      </c>
      <c r="F20" s="957">
        <v>73</v>
      </c>
      <c r="G20" s="957">
        <v>63</v>
      </c>
      <c r="H20" s="958"/>
      <c r="I20" s="36">
        <f>SUM(J20:K20)</f>
        <v>910</v>
      </c>
      <c r="J20" s="36">
        <v>257</v>
      </c>
      <c r="K20" s="36">
        <v>653</v>
      </c>
    </row>
    <row r="21" spans="1:11" ht="12.95" customHeight="1">
      <c r="A21" s="47"/>
      <c r="B21" s="47" t="s">
        <v>454</v>
      </c>
      <c r="C21" s="33"/>
      <c r="D21" s="219">
        <v>2021</v>
      </c>
      <c r="E21" s="36">
        <f>SUM(F21:G21)</f>
        <v>122</v>
      </c>
      <c r="F21" s="957">
        <v>66</v>
      </c>
      <c r="G21" s="957">
        <v>56</v>
      </c>
      <c r="H21" s="958"/>
      <c r="I21" s="36">
        <f>SUM(J21:K21)</f>
        <v>1072</v>
      </c>
      <c r="J21" s="36">
        <v>270</v>
      </c>
      <c r="K21" s="36">
        <v>802</v>
      </c>
    </row>
    <row r="22" spans="1:11" ht="12.95" customHeight="1">
      <c r="A22" s="47"/>
      <c r="B22" s="47"/>
      <c r="C22" s="33"/>
      <c r="D22" s="219">
        <v>2022</v>
      </c>
      <c r="E22" s="36">
        <f>SUM(F22:G22)</f>
        <v>119</v>
      </c>
      <c r="F22" s="957">
        <v>66</v>
      </c>
      <c r="G22" s="957">
        <v>53</v>
      </c>
      <c r="H22" s="958"/>
      <c r="I22" s="36">
        <f>SUM(J22:K22)</f>
        <v>1177</v>
      </c>
      <c r="J22" s="36">
        <v>271</v>
      </c>
      <c r="K22" s="36">
        <v>906</v>
      </c>
    </row>
    <row r="23" spans="1:11" ht="6.95" customHeight="1">
      <c r="A23" s="47"/>
      <c r="B23" s="47"/>
      <c r="C23" s="33"/>
      <c r="D23" s="219"/>
      <c r="E23" s="36"/>
      <c r="F23" s="957"/>
      <c r="G23" s="957"/>
      <c r="H23" s="958"/>
      <c r="I23" s="36"/>
      <c r="J23" s="36"/>
      <c r="K23" s="36"/>
    </row>
    <row r="24" spans="1:11" ht="12.95" customHeight="1">
      <c r="A24" s="10"/>
      <c r="B24" s="10" t="s">
        <v>53</v>
      </c>
      <c r="C24" s="33"/>
      <c r="D24" s="219"/>
      <c r="E24" s="36"/>
      <c r="F24" s="957"/>
      <c r="G24" s="957"/>
      <c r="H24" s="958"/>
      <c r="I24" s="36"/>
      <c r="J24" s="36"/>
      <c r="K24" s="36"/>
    </row>
    <row r="25" spans="1:11" ht="12.95" customHeight="1">
      <c r="A25" s="35"/>
      <c r="B25" s="35" t="s">
        <v>455</v>
      </c>
      <c r="C25" s="33"/>
      <c r="D25" s="219">
        <v>2020</v>
      </c>
      <c r="E25" s="36">
        <f>SUM(F25:G25)</f>
        <v>87</v>
      </c>
      <c r="F25" s="957">
        <v>42</v>
      </c>
      <c r="G25" s="957">
        <v>45</v>
      </c>
      <c r="H25" s="958"/>
      <c r="I25" s="36">
        <f>SUM(J25:K25)</f>
        <v>830</v>
      </c>
      <c r="J25" s="36">
        <v>255</v>
      </c>
      <c r="K25" s="36">
        <v>575</v>
      </c>
    </row>
    <row r="26" spans="1:11" ht="12.95" customHeight="1">
      <c r="A26" s="47"/>
      <c r="B26" s="47" t="s">
        <v>456</v>
      </c>
      <c r="C26" s="33"/>
      <c r="D26" s="219">
        <v>2021</v>
      </c>
      <c r="E26" s="36">
        <f>SUM(F26:G26)</f>
        <v>84</v>
      </c>
      <c r="F26" s="957">
        <v>39</v>
      </c>
      <c r="G26" s="957">
        <v>45</v>
      </c>
      <c r="H26" s="958"/>
      <c r="I26" s="36">
        <f>SUM(J26:K26)</f>
        <v>1109</v>
      </c>
      <c r="J26" s="36">
        <v>355</v>
      </c>
      <c r="K26" s="36">
        <v>754</v>
      </c>
    </row>
    <row r="27" spans="1:11" ht="12.95" customHeight="1">
      <c r="A27" s="47"/>
      <c r="B27" s="47"/>
      <c r="C27" s="33"/>
      <c r="D27" s="219">
        <v>2022</v>
      </c>
      <c r="E27" s="36">
        <f>SUM(F27:G27)</f>
        <v>85</v>
      </c>
      <c r="F27" s="957">
        <v>38</v>
      </c>
      <c r="G27" s="957">
        <v>47</v>
      </c>
      <c r="H27" s="958"/>
      <c r="I27" s="36">
        <f>SUM(J27:K27)</f>
        <v>1348</v>
      </c>
      <c r="J27" s="36">
        <v>386</v>
      </c>
      <c r="K27" s="36">
        <v>962</v>
      </c>
    </row>
    <row r="28" spans="1:11" ht="6.95" customHeight="1">
      <c r="A28" s="47"/>
      <c r="B28" s="47"/>
      <c r="C28" s="33"/>
      <c r="D28" s="219"/>
      <c r="E28" s="36"/>
      <c r="F28" s="957"/>
      <c r="G28" s="957"/>
      <c r="H28" s="958"/>
      <c r="I28" s="36"/>
      <c r="J28" s="36"/>
      <c r="K28" s="36"/>
    </row>
    <row r="29" spans="1:11" ht="12.95" customHeight="1">
      <c r="A29" s="35"/>
      <c r="B29" s="35" t="s">
        <v>457</v>
      </c>
      <c r="C29" s="33"/>
      <c r="D29" s="219">
        <v>2020</v>
      </c>
      <c r="E29" s="36">
        <f>SUM(F29:G29)</f>
        <v>79</v>
      </c>
      <c r="F29" s="957">
        <v>42</v>
      </c>
      <c r="G29" s="957">
        <v>37</v>
      </c>
      <c r="H29" s="958"/>
      <c r="I29" s="36">
        <f>SUM(J29:K29)</f>
        <v>581</v>
      </c>
      <c r="J29" s="36">
        <v>143</v>
      </c>
      <c r="K29" s="36">
        <v>438</v>
      </c>
    </row>
    <row r="30" spans="1:11" ht="12.95" customHeight="1">
      <c r="A30" s="47"/>
      <c r="B30" s="47" t="s">
        <v>458</v>
      </c>
      <c r="C30" s="47"/>
      <c r="D30" s="219">
        <v>2021</v>
      </c>
      <c r="E30" s="36">
        <f>SUM(F30:G30)</f>
        <v>75</v>
      </c>
      <c r="F30" s="957">
        <v>42</v>
      </c>
      <c r="G30" s="957">
        <v>33</v>
      </c>
      <c r="H30" s="958"/>
      <c r="I30" s="36">
        <f>SUM(J30:K30)</f>
        <v>830</v>
      </c>
      <c r="J30" s="36">
        <v>213</v>
      </c>
      <c r="K30" s="36">
        <v>617</v>
      </c>
    </row>
    <row r="31" spans="1:11" ht="12.95" customHeight="1">
      <c r="A31" s="47"/>
      <c r="B31" s="47"/>
      <c r="C31" s="47"/>
      <c r="D31" s="219">
        <v>2022</v>
      </c>
      <c r="E31" s="36">
        <f>SUM(F31:G31)</f>
        <v>82</v>
      </c>
      <c r="F31" s="957">
        <v>47</v>
      </c>
      <c r="G31" s="957">
        <v>35</v>
      </c>
      <c r="H31" s="958"/>
      <c r="I31" s="36">
        <f>SUM(J31:K31)</f>
        <v>788</v>
      </c>
      <c r="J31" s="36">
        <v>193</v>
      </c>
      <c r="K31" s="36">
        <v>595</v>
      </c>
    </row>
    <row r="32" spans="1:11" ht="6.95" customHeight="1">
      <c r="A32" s="47"/>
      <c r="B32" s="47"/>
      <c r="C32" s="47"/>
      <c r="D32" s="219"/>
      <c r="E32" s="36"/>
      <c r="F32" s="957"/>
      <c r="G32" s="957"/>
      <c r="H32" s="958"/>
      <c r="I32" s="36"/>
      <c r="J32" s="36"/>
      <c r="K32" s="36"/>
    </row>
    <row r="33" spans="1:11" ht="12.95" customHeight="1">
      <c r="A33" s="35"/>
      <c r="B33" s="35" t="s">
        <v>459</v>
      </c>
      <c r="C33" s="33"/>
      <c r="D33" s="219">
        <v>2020</v>
      </c>
      <c r="E33" s="36">
        <f>SUM(F33:G33)</f>
        <v>44</v>
      </c>
      <c r="F33" s="957">
        <v>28</v>
      </c>
      <c r="G33" s="957">
        <v>16</v>
      </c>
      <c r="H33" s="958"/>
      <c r="I33" s="36">
        <f>SUM(J33:K33)</f>
        <v>236</v>
      </c>
      <c r="J33" s="36">
        <v>86</v>
      </c>
      <c r="K33" s="36">
        <v>150</v>
      </c>
    </row>
    <row r="34" spans="1:11" ht="12.95" customHeight="1">
      <c r="A34" s="47"/>
      <c r="B34" s="47" t="s">
        <v>460</v>
      </c>
      <c r="C34" s="33"/>
      <c r="D34" s="219">
        <v>2021</v>
      </c>
      <c r="E34" s="36">
        <f>SUM(F34:G34)</f>
        <v>40</v>
      </c>
      <c r="F34" s="957">
        <v>26</v>
      </c>
      <c r="G34" s="957">
        <v>14</v>
      </c>
      <c r="H34" s="958"/>
      <c r="I34" s="36">
        <f>SUM(J34:K34)</f>
        <v>504</v>
      </c>
      <c r="J34" s="36">
        <v>182</v>
      </c>
      <c r="K34" s="36">
        <v>322</v>
      </c>
    </row>
    <row r="35" spans="1:11" ht="12.95" customHeight="1">
      <c r="A35" s="47"/>
      <c r="B35" s="47"/>
      <c r="C35" s="33"/>
      <c r="D35" s="219">
        <v>2022</v>
      </c>
      <c r="E35" s="36">
        <f>SUM(F35:G35)</f>
        <v>47</v>
      </c>
      <c r="F35" s="957">
        <v>30</v>
      </c>
      <c r="G35" s="957">
        <v>17</v>
      </c>
      <c r="H35" s="958"/>
      <c r="I35" s="36">
        <f>SUM(J35:K35)</f>
        <v>431</v>
      </c>
      <c r="J35" s="36">
        <v>134</v>
      </c>
      <c r="K35" s="36">
        <v>297</v>
      </c>
    </row>
    <row r="36" spans="1:11" ht="6.95" customHeight="1">
      <c r="A36" s="47"/>
      <c r="B36" s="47"/>
      <c r="C36" s="33"/>
      <c r="D36" s="219"/>
      <c r="E36" s="36"/>
      <c r="F36" s="957"/>
      <c r="G36" s="957"/>
      <c r="H36" s="958"/>
      <c r="I36" s="36"/>
      <c r="J36" s="36"/>
      <c r="K36" s="36"/>
    </row>
    <row r="37" spans="1:11" ht="12.95" customHeight="1">
      <c r="A37" s="35"/>
      <c r="B37" s="35" t="s">
        <v>461</v>
      </c>
      <c r="C37" s="33"/>
      <c r="D37" s="219">
        <v>2020</v>
      </c>
      <c r="E37" s="36">
        <f>SUM(F37:G37)</f>
        <v>35</v>
      </c>
      <c r="F37" s="957">
        <v>21</v>
      </c>
      <c r="G37" s="957">
        <v>14</v>
      </c>
      <c r="H37" s="958"/>
      <c r="I37" s="36">
        <f>SUM(J37:K37)</f>
        <v>107</v>
      </c>
      <c r="J37" s="36">
        <v>34</v>
      </c>
      <c r="K37" s="36">
        <v>73</v>
      </c>
    </row>
    <row r="38" spans="1:11" ht="12.95" customHeight="1">
      <c r="A38" s="47"/>
      <c r="B38" s="47" t="s">
        <v>462</v>
      </c>
      <c r="C38" s="33"/>
      <c r="D38" s="219">
        <v>2021</v>
      </c>
      <c r="E38" s="36">
        <f>SUM(F38:G38)</f>
        <v>35</v>
      </c>
      <c r="F38" s="957">
        <v>22</v>
      </c>
      <c r="G38" s="957">
        <v>13</v>
      </c>
      <c r="H38" s="958"/>
      <c r="I38" s="36">
        <f>SUM(J38:K38)</f>
        <v>482</v>
      </c>
      <c r="J38" s="36">
        <v>154</v>
      </c>
      <c r="K38" s="36">
        <v>328</v>
      </c>
    </row>
    <row r="39" spans="1:11" ht="12.95" customHeight="1">
      <c r="A39" s="33"/>
      <c r="B39" s="33"/>
      <c r="C39" s="33"/>
      <c r="D39" s="219">
        <v>2022</v>
      </c>
      <c r="E39" s="36">
        <f>SUM(F39:G39)</f>
        <v>40</v>
      </c>
      <c r="F39" s="957">
        <v>21</v>
      </c>
      <c r="G39" s="957">
        <v>19</v>
      </c>
      <c r="H39" s="958"/>
      <c r="I39" s="36">
        <f>SUM(J39:K39)</f>
        <v>371</v>
      </c>
      <c r="J39" s="36">
        <v>100</v>
      </c>
      <c r="K39" s="36">
        <v>271</v>
      </c>
    </row>
    <row r="40" spans="1:11" ht="6.95" customHeight="1">
      <c r="A40" s="33"/>
      <c r="B40" s="33"/>
      <c r="C40" s="33"/>
      <c r="D40" s="219"/>
      <c r="E40" s="36"/>
      <c r="F40" s="957"/>
      <c r="G40" s="957"/>
      <c r="H40" s="958"/>
      <c r="I40" s="36"/>
      <c r="J40" s="36"/>
      <c r="K40" s="36"/>
    </row>
    <row r="41" spans="1:11" ht="12.95" customHeight="1">
      <c r="A41" s="10"/>
      <c r="B41" s="10" t="s">
        <v>27</v>
      </c>
      <c r="C41" s="47"/>
      <c r="D41" s="219"/>
      <c r="E41" s="36"/>
      <c r="F41" s="957"/>
      <c r="G41" s="957"/>
      <c r="H41" s="958"/>
      <c r="I41" s="36"/>
      <c r="J41" s="36"/>
      <c r="K41" s="36"/>
    </row>
    <row r="42" spans="1:11" ht="12.95" customHeight="1">
      <c r="A42" s="35"/>
      <c r="B42" s="35" t="s">
        <v>463</v>
      </c>
      <c r="C42" s="33"/>
      <c r="D42" s="219">
        <v>2020</v>
      </c>
      <c r="E42" s="36">
        <f>SUM(F42:G42)</f>
        <v>83</v>
      </c>
      <c r="F42" s="957">
        <v>47</v>
      </c>
      <c r="G42" s="957">
        <v>36</v>
      </c>
      <c r="H42" s="958"/>
      <c r="I42" s="36">
        <f>SUM(J42:K42)</f>
        <v>938</v>
      </c>
      <c r="J42" s="36">
        <v>244</v>
      </c>
      <c r="K42" s="36">
        <v>694</v>
      </c>
    </row>
    <row r="43" spans="1:11" ht="12.95" customHeight="1">
      <c r="A43" s="47"/>
      <c r="B43" s="47" t="s">
        <v>464</v>
      </c>
      <c r="C43" s="33"/>
      <c r="D43" s="219">
        <v>2021</v>
      </c>
      <c r="E43" s="36">
        <f>SUM(F43:G43)</f>
        <v>80</v>
      </c>
      <c r="F43" s="957">
        <v>44</v>
      </c>
      <c r="G43" s="957">
        <v>36</v>
      </c>
      <c r="H43" s="958"/>
      <c r="I43" s="36">
        <f>SUM(J43:K43)</f>
        <v>947</v>
      </c>
      <c r="J43" s="36">
        <v>298</v>
      </c>
      <c r="K43" s="36">
        <v>649</v>
      </c>
    </row>
    <row r="44" spans="1:11" ht="12.95" customHeight="1">
      <c r="A44" s="47"/>
      <c r="B44" s="47"/>
      <c r="C44" s="33"/>
      <c r="D44" s="219">
        <v>2022</v>
      </c>
      <c r="E44" s="36">
        <f>SUM(F44:G44)</f>
        <v>81</v>
      </c>
      <c r="F44" s="957">
        <v>44</v>
      </c>
      <c r="G44" s="957">
        <v>37</v>
      </c>
      <c r="H44" s="958"/>
      <c r="I44" s="36">
        <f>SUM(J44:K44)</f>
        <v>890</v>
      </c>
      <c r="J44" s="36">
        <v>246</v>
      </c>
      <c r="K44" s="36">
        <v>644</v>
      </c>
    </row>
    <row r="45" spans="1:11" ht="6.95" customHeight="1">
      <c r="A45" s="47"/>
      <c r="B45" s="47"/>
      <c r="C45" s="33"/>
      <c r="D45" s="219"/>
      <c r="E45" s="36"/>
      <c r="F45" s="957"/>
      <c r="G45" s="957"/>
      <c r="H45" s="958"/>
      <c r="I45" s="36"/>
      <c r="J45" s="36"/>
      <c r="K45" s="36"/>
    </row>
    <row r="46" spans="1:11" ht="12.95" customHeight="1">
      <c r="A46" s="35"/>
      <c r="B46" s="35" t="s">
        <v>465</v>
      </c>
      <c r="C46" s="33"/>
      <c r="D46" s="219">
        <v>2020</v>
      </c>
      <c r="E46" s="36">
        <f>SUM(F46:G46)</f>
        <v>34</v>
      </c>
      <c r="F46" s="957">
        <v>19</v>
      </c>
      <c r="G46" s="957">
        <v>15</v>
      </c>
      <c r="H46" s="958"/>
      <c r="I46" s="36">
        <f>SUM(J46:K46)</f>
        <v>75</v>
      </c>
      <c r="J46" s="36">
        <v>23</v>
      </c>
      <c r="K46" s="36">
        <v>52</v>
      </c>
    </row>
    <row r="47" spans="1:11" ht="12.95" customHeight="1">
      <c r="A47" s="47"/>
      <c r="B47" s="47" t="s">
        <v>466</v>
      </c>
      <c r="C47" s="33"/>
      <c r="D47" s="219">
        <v>2021</v>
      </c>
      <c r="E47" s="36">
        <f>SUM(F47:G47)</f>
        <v>30</v>
      </c>
      <c r="F47" s="957">
        <v>15</v>
      </c>
      <c r="G47" s="957">
        <v>15</v>
      </c>
      <c r="H47" s="958"/>
      <c r="I47" s="36">
        <f>SUM(J47:K47)</f>
        <v>307</v>
      </c>
      <c r="J47" s="36">
        <v>88</v>
      </c>
      <c r="K47" s="36">
        <v>219</v>
      </c>
    </row>
    <row r="48" spans="1:11" ht="12.95" customHeight="1">
      <c r="A48" s="47"/>
      <c r="B48" s="47"/>
      <c r="C48" s="33"/>
      <c r="D48" s="219">
        <v>2022</v>
      </c>
      <c r="E48" s="36">
        <f>SUM(F48:G48)</f>
        <v>32</v>
      </c>
      <c r="F48" s="957">
        <v>15</v>
      </c>
      <c r="G48" s="957">
        <v>17</v>
      </c>
      <c r="H48" s="958"/>
      <c r="I48" s="36">
        <f>SUM(J48:K48)</f>
        <v>314</v>
      </c>
      <c r="J48" s="36">
        <v>76</v>
      </c>
      <c r="K48" s="36">
        <v>238</v>
      </c>
    </row>
    <row r="49" spans="1:11" ht="6.95" customHeight="1">
      <c r="A49" s="47"/>
      <c r="B49" s="47"/>
      <c r="C49" s="33"/>
      <c r="D49" s="219"/>
      <c r="E49" s="36"/>
      <c r="F49" s="957"/>
      <c r="G49" s="957"/>
      <c r="H49" s="958"/>
      <c r="I49" s="36"/>
      <c r="J49" s="36"/>
      <c r="K49" s="36"/>
    </row>
    <row r="50" spans="1:11" ht="12.95" customHeight="1">
      <c r="A50" s="35"/>
      <c r="B50" s="35" t="s">
        <v>467</v>
      </c>
      <c r="C50" s="33"/>
      <c r="D50" s="219">
        <v>2020</v>
      </c>
      <c r="E50" s="36">
        <f>SUM(F50:G50)</f>
        <v>32</v>
      </c>
      <c r="F50" s="957">
        <v>17</v>
      </c>
      <c r="G50" s="957">
        <v>15</v>
      </c>
      <c r="H50" s="958"/>
      <c r="I50" s="36">
        <f>SUM(J50:K50)</f>
        <v>270</v>
      </c>
      <c r="J50" s="36">
        <v>53</v>
      </c>
      <c r="K50" s="36">
        <v>217</v>
      </c>
    </row>
    <row r="51" spans="1:11" ht="12.95" customHeight="1">
      <c r="A51" s="47"/>
      <c r="B51" s="47" t="s">
        <v>468</v>
      </c>
      <c r="C51" s="33"/>
      <c r="D51" s="219">
        <v>2021</v>
      </c>
      <c r="E51" s="36">
        <f>SUM(F51:G51)</f>
        <v>35</v>
      </c>
      <c r="F51" s="957">
        <v>16</v>
      </c>
      <c r="G51" s="957">
        <v>19</v>
      </c>
      <c r="H51" s="958"/>
      <c r="I51" s="36">
        <f>SUM(J51:K51)</f>
        <v>357</v>
      </c>
      <c r="J51" s="36">
        <v>74</v>
      </c>
      <c r="K51" s="36">
        <v>283</v>
      </c>
    </row>
    <row r="52" spans="1:11" ht="12.95" customHeight="1">
      <c r="A52" s="47"/>
      <c r="B52" s="47"/>
      <c r="C52" s="33"/>
      <c r="D52" s="219">
        <v>2022</v>
      </c>
      <c r="E52" s="36">
        <f>SUM(F52:G52)</f>
        <v>30</v>
      </c>
      <c r="F52" s="957">
        <v>13</v>
      </c>
      <c r="G52" s="957">
        <v>17</v>
      </c>
      <c r="H52" s="958"/>
      <c r="I52" s="36">
        <f>SUM(J52:K52)</f>
        <v>330</v>
      </c>
      <c r="J52" s="36">
        <v>64</v>
      </c>
      <c r="K52" s="36">
        <v>266</v>
      </c>
    </row>
    <row r="53" spans="1:11" ht="6.95" customHeight="1">
      <c r="A53" s="47"/>
      <c r="B53" s="47"/>
      <c r="C53" s="33"/>
      <c r="D53" s="219"/>
      <c r="E53" s="36"/>
      <c r="F53" s="957"/>
      <c r="G53" s="957"/>
      <c r="H53" s="958"/>
      <c r="I53" s="36"/>
      <c r="J53" s="36"/>
      <c r="K53" s="36"/>
    </row>
    <row r="54" spans="1:11" ht="12.95" customHeight="1">
      <c r="A54" s="35"/>
      <c r="B54" s="35" t="s">
        <v>469</v>
      </c>
      <c r="C54" s="33"/>
      <c r="D54" s="219">
        <v>2020</v>
      </c>
      <c r="E54" s="36">
        <f>SUM(F54:G54)</f>
        <v>76</v>
      </c>
      <c r="F54" s="957">
        <v>44</v>
      </c>
      <c r="G54" s="957">
        <v>32</v>
      </c>
      <c r="H54" s="958"/>
      <c r="I54" s="36">
        <f>SUM(J54:K54)</f>
        <v>1051</v>
      </c>
      <c r="J54" s="36">
        <v>285</v>
      </c>
      <c r="K54" s="36">
        <v>766</v>
      </c>
    </row>
    <row r="55" spans="1:11" ht="12.95" customHeight="1">
      <c r="A55" s="47"/>
      <c r="B55" s="47" t="s">
        <v>470</v>
      </c>
      <c r="C55" s="33"/>
      <c r="D55" s="219">
        <v>2021</v>
      </c>
      <c r="E55" s="36">
        <f>SUM(F55:G55)</f>
        <v>74</v>
      </c>
      <c r="F55" s="957">
        <v>42</v>
      </c>
      <c r="G55" s="957">
        <v>32</v>
      </c>
      <c r="H55" s="958"/>
      <c r="I55" s="36">
        <f>SUM(J55:K55)</f>
        <v>1227</v>
      </c>
      <c r="J55" s="36">
        <v>359</v>
      </c>
      <c r="K55" s="36">
        <v>868</v>
      </c>
    </row>
    <row r="56" spans="1:11" ht="12.95" customHeight="1">
      <c r="A56" s="47"/>
      <c r="B56" s="47"/>
      <c r="C56" s="33"/>
      <c r="D56" s="219">
        <v>2022</v>
      </c>
      <c r="E56" s="36">
        <f>SUM(F56:G56)</f>
        <v>82</v>
      </c>
      <c r="F56" s="957">
        <v>43</v>
      </c>
      <c r="G56" s="957">
        <v>39</v>
      </c>
      <c r="H56" s="958"/>
      <c r="I56" s="36">
        <f>SUM(J56:K56)</f>
        <v>971</v>
      </c>
      <c r="J56" s="36">
        <v>261</v>
      </c>
      <c r="K56" s="36">
        <v>710</v>
      </c>
    </row>
    <row r="57" spans="1:11" ht="6.95" customHeight="1">
      <c r="A57" s="47"/>
      <c r="B57" s="47"/>
      <c r="C57" s="33"/>
      <c r="D57" s="219"/>
      <c r="E57" s="36"/>
      <c r="F57" s="957"/>
      <c r="G57" s="957"/>
      <c r="H57" s="958"/>
      <c r="I57" s="36"/>
      <c r="J57" s="36"/>
      <c r="K57" s="36"/>
    </row>
    <row r="58" spans="1:11" ht="12.95" customHeight="1">
      <c r="A58" s="10"/>
      <c r="B58" s="10" t="s">
        <v>54</v>
      </c>
      <c r="C58" s="33"/>
      <c r="D58" s="219"/>
      <c r="E58" s="36"/>
      <c r="F58" s="957"/>
      <c r="G58" s="957"/>
      <c r="H58" s="958"/>
      <c r="I58" s="36"/>
      <c r="J58" s="36"/>
      <c r="K58" s="36"/>
    </row>
    <row r="59" spans="1:11" ht="12.95" customHeight="1">
      <c r="A59" s="35"/>
      <c r="B59" s="35" t="s">
        <v>471</v>
      </c>
      <c r="C59" s="33"/>
      <c r="D59" s="219">
        <v>2020</v>
      </c>
      <c r="E59" s="36">
        <f>SUM(F59:G59)</f>
        <v>170</v>
      </c>
      <c r="F59" s="957">
        <v>76</v>
      </c>
      <c r="G59" s="957">
        <v>94</v>
      </c>
      <c r="H59" s="958"/>
      <c r="I59" s="36">
        <f>SUM(J59:K59)</f>
        <v>1123</v>
      </c>
      <c r="J59" s="36">
        <v>410</v>
      </c>
      <c r="K59" s="36">
        <v>713</v>
      </c>
    </row>
    <row r="60" spans="1:11" ht="12.95" customHeight="1">
      <c r="A60" s="47"/>
      <c r="B60" s="47" t="s">
        <v>472</v>
      </c>
      <c r="C60" s="33"/>
      <c r="D60" s="219">
        <v>2021</v>
      </c>
      <c r="E60" s="36">
        <f>SUM(F60:G60)</f>
        <v>147</v>
      </c>
      <c r="F60" s="957">
        <v>64</v>
      </c>
      <c r="G60" s="957">
        <v>83</v>
      </c>
      <c r="H60" s="958"/>
      <c r="I60" s="36">
        <f>SUM(J60:K60)</f>
        <v>1392</v>
      </c>
      <c r="J60" s="36">
        <v>498</v>
      </c>
      <c r="K60" s="36">
        <v>894</v>
      </c>
    </row>
    <row r="61" spans="1:11" ht="12.95" customHeight="1">
      <c r="A61" s="47"/>
      <c r="B61" s="47"/>
      <c r="C61" s="33"/>
      <c r="D61" s="219">
        <v>2022</v>
      </c>
      <c r="E61" s="36">
        <f>SUM(F61:G61)</f>
        <v>142</v>
      </c>
      <c r="F61" s="957">
        <v>60</v>
      </c>
      <c r="G61" s="957">
        <v>82</v>
      </c>
      <c r="H61" s="958"/>
      <c r="I61" s="36">
        <f>SUM(J61:K61)</f>
        <v>1428</v>
      </c>
      <c r="J61" s="36">
        <v>455</v>
      </c>
      <c r="K61" s="36">
        <v>973</v>
      </c>
    </row>
    <row r="62" spans="1:11" ht="6.95" customHeight="1">
      <c r="A62" s="47"/>
      <c r="B62" s="47"/>
      <c r="C62" s="33"/>
      <c r="D62" s="219"/>
      <c r="E62" s="36"/>
      <c r="F62" s="957"/>
      <c r="G62" s="957"/>
      <c r="H62" s="958"/>
      <c r="I62" s="36"/>
      <c r="J62" s="36"/>
      <c r="K62" s="36"/>
    </row>
    <row r="63" spans="1:11" ht="12.95" customHeight="1">
      <c r="A63" s="10"/>
      <c r="B63" s="10" t="s">
        <v>25</v>
      </c>
      <c r="C63" s="33"/>
      <c r="D63" s="219"/>
      <c r="E63" s="36"/>
      <c r="F63" s="957"/>
      <c r="G63" s="957"/>
      <c r="H63" s="958"/>
      <c r="I63" s="36"/>
      <c r="J63" s="36"/>
      <c r="K63" s="36"/>
    </row>
    <row r="64" spans="1:11" ht="12.95" customHeight="1">
      <c r="A64" s="35"/>
      <c r="B64" s="35" t="s">
        <v>473</v>
      </c>
      <c r="C64" s="33"/>
      <c r="D64" s="219">
        <v>2020</v>
      </c>
      <c r="E64" s="36">
        <f>SUM(F64:G64)</f>
        <v>111</v>
      </c>
      <c r="F64" s="957">
        <v>77</v>
      </c>
      <c r="G64" s="957">
        <v>34</v>
      </c>
      <c r="H64" s="958"/>
      <c r="I64" s="36">
        <f>SUM(J64:K64)</f>
        <v>1218</v>
      </c>
      <c r="J64" s="36">
        <v>436</v>
      </c>
      <c r="K64" s="36">
        <v>782</v>
      </c>
    </row>
    <row r="65" spans="1:11" ht="12.95" customHeight="1">
      <c r="A65" s="47"/>
      <c r="B65" s="47" t="s">
        <v>474</v>
      </c>
      <c r="C65" s="33"/>
      <c r="D65" s="219">
        <v>2021</v>
      </c>
      <c r="E65" s="36">
        <f>SUM(F65:G65)</f>
        <v>113</v>
      </c>
      <c r="F65" s="957">
        <v>75</v>
      </c>
      <c r="G65" s="957">
        <v>38</v>
      </c>
      <c r="H65" s="958"/>
      <c r="I65" s="36">
        <f>SUM(J65:K65)</f>
        <v>1037</v>
      </c>
      <c r="J65" s="36">
        <v>345</v>
      </c>
      <c r="K65" s="36">
        <v>692</v>
      </c>
    </row>
    <row r="66" spans="1:11" ht="12.95" customHeight="1">
      <c r="A66" s="47"/>
      <c r="B66" s="47"/>
      <c r="C66" s="33"/>
      <c r="D66" s="219">
        <v>2022</v>
      </c>
      <c r="E66" s="36">
        <f>SUM(F66:G66)</f>
        <v>109</v>
      </c>
      <c r="F66" s="957">
        <v>70</v>
      </c>
      <c r="G66" s="957">
        <v>39</v>
      </c>
      <c r="H66" s="958"/>
      <c r="I66" s="36">
        <f>SUM(J66:K66)</f>
        <v>1217</v>
      </c>
      <c r="J66" s="36">
        <v>366</v>
      </c>
      <c r="K66" s="36">
        <v>851</v>
      </c>
    </row>
    <row r="67" spans="1:11" ht="6.95" customHeight="1">
      <c r="A67" s="47"/>
      <c r="B67" s="47"/>
      <c r="C67" s="33"/>
      <c r="D67" s="219"/>
      <c r="E67" s="36"/>
      <c r="F67" s="957"/>
      <c r="G67" s="957"/>
      <c r="H67" s="958"/>
      <c r="I67" s="36"/>
      <c r="J67" s="36"/>
      <c r="K67" s="36"/>
    </row>
    <row r="68" spans="1:11" ht="12.95" customHeight="1">
      <c r="A68" s="35"/>
      <c r="B68" s="35" t="s">
        <v>475</v>
      </c>
      <c r="C68" s="33"/>
      <c r="D68" s="219">
        <v>2020</v>
      </c>
      <c r="E68" s="36">
        <f>SUM(F68:G68)</f>
        <v>102</v>
      </c>
      <c r="F68" s="957">
        <v>82</v>
      </c>
      <c r="G68" s="957">
        <v>20</v>
      </c>
      <c r="H68" s="958"/>
      <c r="I68" s="36">
        <f>SUM(J68:K68)</f>
        <v>261</v>
      </c>
      <c r="J68" s="36">
        <v>90</v>
      </c>
      <c r="K68" s="36">
        <v>171</v>
      </c>
    </row>
    <row r="69" spans="1:11" ht="12.95" customHeight="1">
      <c r="A69" s="47"/>
      <c r="B69" s="47" t="s">
        <v>476</v>
      </c>
      <c r="C69" s="33"/>
      <c r="D69" s="219">
        <v>2021</v>
      </c>
      <c r="E69" s="36">
        <f>SUM(F69:G69)</f>
        <v>90</v>
      </c>
      <c r="F69" s="957">
        <v>72</v>
      </c>
      <c r="G69" s="957">
        <v>18</v>
      </c>
      <c r="H69" s="958"/>
      <c r="I69" s="36">
        <f>SUM(J69:K69)</f>
        <v>410</v>
      </c>
      <c r="J69" s="36">
        <v>115</v>
      </c>
      <c r="K69" s="36">
        <v>295</v>
      </c>
    </row>
    <row r="70" spans="1:11" ht="12.95" customHeight="1">
      <c r="A70" s="47"/>
      <c r="B70" s="47"/>
      <c r="C70" s="33"/>
      <c r="D70" s="219">
        <v>2022</v>
      </c>
      <c r="E70" s="36">
        <f>SUM(F70:G70)</f>
        <v>85</v>
      </c>
      <c r="F70" s="957">
        <v>64</v>
      </c>
      <c r="G70" s="957">
        <v>21</v>
      </c>
      <c r="H70" s="958"/>
      <c r="I70" s="36">
        <f>SUM(J70:K70)</f>
        <v>533</v>
      </c>
      <c r="J70" s="36">
        <v>134</v>
      </c>
      <c r="K70" s="36">
        <v>399</v>
      </c>
    </row>
    <row r="71" spans="1:11" ht="6.95" customHeight="1">
      <c r="A71" s="47"/>
      <c r="B71" s="47"/>
      <c r="C71" s="33"/>
      <c r="D71" s="219"/>
      <c r="E71" s="36"/>
      <c r="F71" s="957"/>
      <c r="G71" s="957"/>
      <c r="H71" s="958"/>
      <c r="I71" s="36"/>
      <c r="J71" s="36"/>
      <c r="K71" s="36"/>
    </row>
    <row r="72" spans="1:11">
      <c r="A72" s="10"/>
      <c r="B72" s="10" t="s">
        <v>28</v>
      </c>
      <c r="C72" s="33"/>
      <c r="D72" s="219"/>
      <c r="E72" s="36"/>
      <c r="F72" s="957"/>
      <c r="G72" s="957"/>
      <c r="H72" s="958"/>
      <c r="I72" s="36"/>
      <c r="J72" s="36"/>
      <c r="K72" s="36"/>
    </row>
    <row r="73" spans="1:11" ht="12.95" customHeight="1">
      <c r="A73" s="35"/>
      <c r="B73" s="35" t="s">
        <v>477</v>
      </c>
      <c r="C73" s="33"/>
      <c r="D73" s="219">
        <v>2020</v>
      </c>
      <c r="E73" s="957">
        <f>SUM(F73:G73)</f>
        <v>108</v>
      </c>
      <c r="F73" s="957">
        <v>45</v>
      </c>
      <c r="G73" s="957">
        <v>63</v>
      </c>
      <c r="H73" s="957"/>
      <c r="I73" s="957">
        <f>SUM(J73:K73)</f>
        <v>894</v>
      </c>
      <c r="J73" s="957">
        <v>300</v>
      </c>
      <c r="K73" s="957">
        <v>594</v>
      </c>
    </row>
    <row r="74" spans="1:11" ht="12.95" customHeight="1">
      <c r="A74" s="47"/>
      <c r="B74" s="47" t="s">
        <v>478</v>
      </c>
      <c r="C74" s="47"/>
      <c r="D74" s="219">
        <v>2021</v>
      </c>
      <c r="E74" s="957">
        <f>SUM(F74:G74)</f>
        <v>103</v>
      </c>
      <c r="F74" s="957">
        <v>42</v>
      </c>
      <c r="G74" s="957">
        <v>61</v>
      </c>
      <c r="H74" s="957"/>
      <c r="I74" s="957">
        <f>SUM(J74:K74)</f>
        <v>856</v>
      </c>
      <c r="J74" s="957">
        <v>264</v>
      </c>
      <c r="K74" s="957">
        <v>592</v>
      </c>
    </row>
    <row r="75" spans="1:11" ht="12.95" customHeight="1">
      <c r="A75" s="47"/>
      <c r="B75" s="47"/>
      <c r="C75" s="47"/>
      <c r="D75" s="219">
        <v>2022</v>
      </c>
      <c r="E75" s="36">
        <f>SUM(F75:G75)</f>
        <v>96</v>
      </c>
      <c r="F75" s="957">
        <v>36</v>
      </c>
      <c r="G75" s="957">
        <v>60</v>
      </c>
      <c r="H75" s="957"/>
      <c r="I75" s="36">
        <f>SUM(J75:K75)</f>
        <v>1086</v>
      </c>
      <c r="J75" s="957">
        <v>317</v>
      </c>
      <c r="K75" s="957">
        <v>769</v>
      </c>
    </row>
    <row r="76" spans="1:11" ht="6.95" customHeight="1">
      <c r="A76" s="47"/>
      <c r="B76" s="47"/>
      <c r="C76" s="47"/>
      <c r="D76" s="219"/>
      <c r="E76" s="957"/>
      <c r="F76" s="957"/>
      <c r="G76" s="957"/>
      <c r="H76" s="957"/>
      <c r="I76" s="957"/>
      <c r="J76" s="957"/>
      <c r="K76" s="957"/>
    </row>
    <row r="77" spans="1:11" ht="12.95" customHeight="1">
      <c r="A77" s="35"/>
      <c r="B77" s="35" t="s">
        <v>479</v>
      </c>
      <c r="C77" s="33"/>
      <c r="D77" s="219">
        <v>2020</v>
      </c>
      <c r="E77" s="957">
        <f>SUM(F77:G77)</f>
        <v>96</v>
      </c>
      <c r="F77" s="957">
        <v>31</v>
      </c>
      <c r="G77" s="957">
        <v>65</v>
      </c>
      <c r="H77" s="957"/>
      <c r="I77" s="957">
        <f>SUM(J77:K77)</f>
        <v>849</v>
      </c>
      <c r="J77" s="957">
        <v>188</v>
      </c>
      <c r="K77" s="957">
        <v>661</v>
      </c>
    </row>
    <row r="78" spans="1:11" ht="12.95" customHeight="1">
      <c r="A78" s="47"/>
      <c r="B78" s="47" t="s">
        <v>480</v>
      </c>
      <c r="C78" s="33"/>
      <c r="D78" s="219">
        <v>2021</v>
      </c>
      <c r="E78" s="957">
        <f>SUM(F78:G78)</f>
        <v>89</v>
      </c>
      <c r="F78" s="957">
        <v>30</v>
      </c>
      <c r="G78" s="957">
        <v>59</v>
      </c>
      <c r="H78" s="957"/>
      <c r="I78" s="957">
        <f>SUM(J78:K78)</f>
        <v>879</v>
      </c>
      <c r="J78" s="957">
        <v>208</v>
      </c>
      <c r="K78" s="957">
        <v>671</v>
      </c>
    </row>
    <row r="79" spans="1:11" ht="12.95" customHeight="1">
      <c r="A79" s="47"/>
      <c r="B79" s="47"/>
      <c r="C79" s="33"/>
      <c r="D79" s="219">
        <v>2022</v>
      </c>
      <c r="E79" s="36">
        <f>SUM(F79:G79)</f>
        <v>90</v>
      </c>
      <c r="F79" s="957">
        <v>27</v>
      </c>
      <c r="G79" s="957">
        <v>63</v>
      </c>
      <c r="H79" s="957"/>
      <c r="I79" s="36">
        <f>SUM(J79:K79)</f>
        <v>1035</v>
      </c>
      <c r="J79" s="957">
        <v>219</v>
      </c>
      <c r="K79" s="957">
        <v>816</v>
      </c>
    </row>
    <row r="80" spans="1:11" ht="6.95" customHeight="1">
      <c r="A80" s="47"/>
      <c r="B80" s="47"/>
      <c r="C80" s="33"/>
      <c r="D80" s="219"/>
      <c r="E80" s="957"/>
      <c r="F80" s="957"/>
      <c r="G80" s="957"/>
      <c r="H80" s="957"/>
      <c r="I80" s="957"/>
      <c r="J80" s="957"/>
      <c r="K80" s="957"/>
    </row>
    <row r="81" spans="1:13" ht="12.95" customHeight="1">
      <c r="A81" s="35"/>
      <c r="B81" s="35" t="s">
        <v>481</v>
      </c>
      <c r="C81" s="33"/>
      <c r="D81" s="219">
        <v>2020</v>
      </c>
      <c r="E81" s="957">
        <f>SUM(F81:G81)</f>
        <v>132</v>
      </c>
      <c r="F81" s="957">
        <v>53</v>
      </c>
      <c r="G81" s="957">
        <v>79</v>
      </c>
      <c r="H81" s="957"/>
      <c r="I81" s="957">
        <f>SUM(J81:K81)</f>
        <v>957</v>
      </c>
      <c r="J81" s="957">
        <v>358</v>
      </c>
      <c r="K81" s="957">
        <v>599</v>
      </c>
    </row>
    <row r="82" spans="1:13" ht="12.95" customHeight="1">
      <c r="A82" s="47"/>
      <c r="B82" s="47" t="s">
        <v>482</v>
      </c>
      <c r="C82" s="47"/>
      <c r="D82" s="219">
        <v>2021</v>
      </c>
      <c r="E82" s="957">
        <f>SUM(F82:G82)</f>
        <v>127</v>
      </c>
      <c r="F82" s="957">
        <v>51</v>
      </c>
      <c r="G82" s="957">
        <v>76</v>
      </c>
      <c r="H82" s="957"/>
      <c r="I82" s="957">
        <f>SUM(J82:K82)</f>
        <v>977</v>
      </c>
      <c r="J82" s="957">
        <v>393</v>
      </c>
      <c r="K82" s="957">
        <v>584</v>
      </c>
    </row>
    <row r="83" spans="1:13" ht="12.95" customHeight="1">
      <c r="A83" s="33"/>
      <c r="B83" s="33"/>
      <c r="C83" s="33"/>
      <c r="D83" s="219">
        <v>2022</v>
      </c>
      <c r="E83" s="36">
        <f>SUM(F83:G83)</f>
        <v>125</v>
      </c>
      <c r="F83" s="957">
        <v>49</v>
      </c>
      <c r="G83" s="957">
        <v>76</v>
      </c>
      <c r="H83" s="957"/>
      <c r="I83" s="36">
        <f>SUM(J83:K83)</f>
        <v>1076</v>
      </c>
      <c r="J83" s="957">
        <v>411</v>
      </c>
      <c r="K83" s="957">
        <v>665</v>
      </c>
      <c r="L83" s="950"/>
      <c r="M83" s="40"/>
    </row>
    <row r="84" spans="1:13" ht="6.95" customHeight="1">
      <c r="A84" s="47"/>
      <c r="B84" s="47"/>
      <c r="C84" s="33"/>
      <c r="D84" s="219"/>
      <c r="E84" s="957"/>
      <c r="F84" s="957"/>
      <c r="G84" s="957"/>
      <c r="H84" s="957"/>
      <c r="I84" s="957"/>
      <c r="J84" s="957"/>
      <c r="K84" s="957"/>
    </row>
    <row r="85" spans="1:13" ht="12.95" customHeight="1">
      <c r="A85" s="35"/>
      <c r="B85" s="959" t="s">
        <v>439</v>
      </c>
      <c r="C85" s="33"/>
      <c r="D85" s="219">
        <v>2020</v>
      </c>
      <c r="E85" s="957">
        <f>SUM(F85:G85)</f>
        <v>148</v>
      </c>
      <c r="F85" s="957">
        <v>65</v>
      </c>
      <c r="G85" s="957">
        <v>83</v>
      </c>
      <c r="H85" s="957"/>
      <c r="I85" s="957">
        <f>SUM(J85:K85)</f>
        <v>956</v>
      </c>
      <c r="J85" s="957">
        <v>267</v>
      </c>
      <c r="K85" s="957">
        <v>689</v>
      </c>
    </row>
    <row r="86" spans="1:13" ht="12.95" customHeight="1">
      <c r="A86" s="47"/>
      <c r="B86" s="960" t="s">
        <v>851</v>
      </c>
      <c r="C86" s="47"/>
      <c r="D86" s="219">
        <v>2021</v>
      </c>
      <c r="E86" s="957">
        <f>SUM(F86:G86)</f>
        <v>136</v>
      </c>
      <c r="F86" s="957">
        <v>65</v>
      </c>
      <c r="G86" s="957">
        <v>71</v>
      </c>
      <c r="H86" s="957"/>
      <c r="I86" s="957">
        <f>SUM(J86:K86)</f>
        <v>1311</v>
      </c>
      <c r="J86" s="957">
        <v>337</v>
      </c>
      <c r="K86" s="957">
        <v>974</v>
      </c>
    </row>
    <row r="87" spans="1:13" ht="12.95" customHeight="1">
      <c r="A87" s="33"/>
      <c r="B87" s="33"/>
      <c r="C87" s="33"/>
      <c r="D87" s="219">
        <v>2022</v>
      </c>
      <c r="E87" s="36">
        <f>SUM(F87:G87)</f>
        <v>143</v>
      </c>
      <c r="F87" s="957">
        <v>69</v>
      </c>
      <c r="G87" s="957">
        <v>74</v>
      </c>
      <c r="H87" s="957"/>
      <c r="I87" s="36">
        <f>SUM(J87:K87)</f>
        <v>1303</v>
      </c>
      <c r="J87" s="957">
        <v>335</v>
      </c>
      <c r="K87" s="957">
        <v>968</v>
      </c>
      <c r="L87" s="950"/>
      <c r="M87" s="40"/>
    </row>
    <row r="88" spans="1:13" ht="6.95" customHeight="1">
      <c r="A88" s="914"/>
      <c r="B88" s="914"/>
      <c r="C88" s="914"/>
      <c r="D88" s="961"/>
      <c r="E88" s="962"/>
      <c r="F88" s="914"/>
      <c r="G88" s="914"/>
      <c r="H88" s="914"/>
      <c r="I88" s="963"/>
      <c r="J88" s="914"/>
      <c r="K88" s="914"/>
      <c r="L88" s="961"/>
      <c r="M88" s="40"/>
    </row>
    <row r="89" spans="1:13" s="681" customFormat="1" ht="16.5" customHeight="1">
      <c r="A89" s="919"/>
      <c r="B89" s="919"/>
      <c r="C89" s="919"/>
      <c r="D89" s="964"/>
      <c r="E89" s="920"/>
      <c r="F89" s="921"/>
      <c r="G89" s="921"/>
      <c r="H89" s="833"/>
      <c r="I89" s="833"/>
      <c r="J89" s="833"/>
      <c r="L89" s="965" t="s">
        <v>32</v>
      </c>
      <c r="M89" s="919"/>
    </row>
    <row r="90" spans="1:13" s="681" customFormat="1" ht="15" customHeight="1">
      <c r="A90" s="919"/>
      <c r="B90" s="919"/>
      <c r="C90" s="833"/>
      <c r="D90" s="966"/>
      <c r="E90" s="923"/>
      <c r="F90" s="833"/>
      <c r="G90" s="921"/>
      <c r="H90" s="833"/>
      <c r="I90" s="833"/>
      <c r="J90" s="833"/>
      <c r="L90" s="425" t="s">
        <v>285</v>
      </c>
      <c r="M90" s="919"/>
    </row>
  </sheetData>
  <mergeCells count="4">
    <mergeCell ref="E9:G9"/>
    <mergeCell ref="I9:K9"/>
    <mergeCell ref="E10:G10"/>
    <mergeCell ref="I10:K10"/>
  </mergeCells>
  <printOptions horizontalCentered="1"/>
  <pageMargins left="0.55118110236220497" right="0.55118110236220497" top="0.39370078740157499" bottom="0.59055008748906401" header="0.39370078740157499" footer="0.39370078740157499"/>
  <pageSetup paperSize="9" scale="75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68">
    <tabColor rgb="FF92D050"/>
  </sheetPr>
  <dimension ref="A1:O77"/>
  <sheetViews>
    <sheetView tabSelected="1" view="pageBreakPreview" zoomScaleNormal="100" zoomScaleSheetLayoutView="100" workbookViewId="0">
      <selection activeCell="O48" sqref="O48"/>
    </sheetView>
  </sheetViews>
  <sheetFormatPr defaultColWidth="12.5703125" defaultRowHeight="17.25"/>
  <cols>
    <col min="1" max="1" width="1.28515625" style="654" customWidth="1"/>
    <col min="2" max="2" width="12.5703125" style="654" customWidth="1"/>
    <col min="3" max="3" width="36.28515625" style="654" customWidth="1"/>
    <col min="4" max="4" width="10.28515625" style="702" customWidth="1"/>
    <col min="5" max="5" width="7" style="654" customWidth="1"/>
    <col min="6" max="6" width="11.28515625" style="654" customWidth="1"/>
    <col min="7" max="7" width="12.28515625" style="654" customWidth="1"/>
    <col min="8" max="8" width="1.140625" style="654" customWidth="1"/>
    <col min="9" max="9" width="7.7109375" style="654" customWidth="1"/>
    <col min="10" max="10" width="11.28515625" style="654" customWidth="1"/>
    <col min="11" max="11" width="12.28515625" style="654" customWidth="1"/>
    <col min="12" max="12" width="1.140625" style="654" customWidth="1"/>
    <col min="13" max="16384" width="12.5703125" style="654"/>
  </cols>
  <sheetData>
    <row r="1" spans="1:15">
      <c r="A1" s="32"/>
      <c r="B1" s="32"/>
      <c r="C1" s="32"/>
      <c r="D1" s="883"/>
      <c r="E1" s="53"/>
      <c r="F1" s="32"/>
      <c r="G1" s="32"/>
      <c r="H1" s="32"/>
      <c r="I1" s="53"/>
      <c r="J1" s="858"/>
      <c r="K1" s="884"/>
      <c r="L1" s="32"/>
    </row>
    <row r="2" spans="1:15" ht="16.5" customHeight="1">
      <c r="A2" s="885"/>
      <c r="B2" s="885" t="s">
        <v>739</v>
      </c>
      <c r="C2" s="851" t="s">
        <v>1157</v>
      </c>
      <c r="D2" s="886"/>
      <c r="E2" s="53"/>
      <c r="F2" s="32"/>
      <c r="G2" s="32"/>
      <c r="H2" s="32"/>
      <c r="I2" s="53"/>
      <c r="J2" s="32"/>
      <c r="K2" s="32"/>
      <c r="L2" s="32"/>
    </row>
    <row r="3" spans="1:15" ht="16.5" customHeight="1">
      <c r="A3" s="884"/>
      <c r="B3" s="884" t="s">
        <v>741</v>
      </c>
      <c r="C3" s="858" t="s">
        <v>1158</v>
      </c>
      <c r="D3" s="887"/>
      <c r="E3" s="53"/>
      <c r="F3" s="32"/>
      <c r="G3" s="32"/>
      <c r="H3" s="32"/>
      <c r="I3" s="53"/>
      <c r="J3" s="32"/>
      <c r="K3" s="32"/>
      <c r="L3" s="32"/>
    </row>
    <row r="4" spans="1:15" ht="10.15" customHeight="1" thickBot="1">
      <c r="A4" s="32"/>
      <c r="B4" s="32"/>
      <c r="C4" s="32"/>
      <c r="D4" s="883"/>
      <c r="E4" s="53"/>
      <c r="F4" s="32"/>
      <c r="G4" s="32"/>
      <c r="H4" s="32"/>
      <c r="I4" s="53"/>
      <c r="J4" s="32"/>
      <c r="K4" s="32"/>
      <c r="L4" s="32"/>
    </row>
    <row r="5" spans="1:15" ht="5.0999999999999996" customHeight="1" thickTop="1">
      <c r="A5" s="888"/>
      <c r="B5" s="888"/>
      <c r="C5" s="888"/>
      <c r="D5" s="889"/>
      <c r="E5" s="890"/>
      <c r="F5" s="888"/>
      <c r="G5" s="888"/>
      <c r="H5" s="888"/>
      <c r="I5" s="891"/>
      <c r="J5" s="888"/>
      <c r="K5" s="888"/>
      <c r="L5" s="888"/>
    </row>
    <row r="6" spans="1:15">
      <c r="A6" s="892"/>
      <c r="B6" s="893" t="s">
        <v>978</v>
      </c>
      <c r="C6" s="33"/>
      <c r="D6" s="894" t="s">
        <v>3</v>
      </c>
      <c r="E6" s="1893" t="s">
        <v>420</v>
      </c>
      <c r="F6" s="1893"/>
      <c r="G6" s="1893"/>
      <c r="H6" s="45"/>
      <c r="I6" s="1893" t="s">
        <v>421</v>
      </c>
      <c r="J6" s="1893"/>
      <c r="K6" s="1893"/>
      <c r="L6" s="895"/>
    </row>
    <row r="7" spans="1:15" s="709" customFormat="1">
      <c r="A7" s="896"/>
      <c r="B7" s="897" t="s">
        <v>979</v>
      </c>
      <c r="C7" s="898"/>
      <c r="D7" s="899" t="s">
        <v>8</v>
      </c>
      <c r="E7" s="1896" t="s">
        <v>424</v>
      </c>
      <c r="F7" s="1896"/>
      <c r="G7" s="1896"/>
      <c r="H7" s="828"/>
      <c r="I7" s="1896" t="s">
        <v>377</v>
      </c>
      <c r="J7" s="1896"/>
      <c r="K7" s="1896"/>
      <c r="L7" s="900"/>
    </row>
    <row r="8" spans="1:15">
      <c r="A8" s="40"/>
      <c r="B8" s="33"/>
      <c r="C8" s="33"/>
      <c r="D8" s="901"/>
      <c r="E8" s="902" t="s">
        <v>4</v>
      </c>
      <c r="F8" s="902" t="s">
        <v>37</v>
      </c>
      <c r="G8" s="902" t="s">
        <v>38</v>
      </c>
      <c r="H8" s="903"/>
      <c r="I8" s="902" t="s">
        <v>4</v>
      </c>
      <c r="J8" s="902" t="s">
        <v>37</v>
      </c>
      <c r="K8" s="902" t="s">
        <v>38</v>
      </c>
      <c r="L8" s="904"/>
    </row>
    <row r="9" spans="1:15">
      <c r="A9" s="40"/>
      <c r="B9" s="33"/>
      <c r="C9" s="33"/>
      <c r="D9" s="901"/>
      <c r="E9" s="905" t="s">
        <v>9</v>
      </c>
      <c r="F9" s="905" t="s">
        <v>39</v>
      </c>
      <c r="G9" s="905" t="s">
        <v>40</v>
      </c>
      <c r="H9" s="905"/>
      <c r="I9" s="905" t="s">
        <v>9</v>
      </c>
      <c r="J9" s="905" t="s">
        <v>39</v>
      </c>
      <c r="K9" s="905" t="s">
        <v>40</v>
      </c>
      <c r="L9" s="906"/>
    </row>
    <row r="10" spans="1:15" ht="8.1" customHeight="1">
      <c r="A10" s="907"/>
      <c r="B10" s="907"/>
      <c r="C10" s="907"/>
      <c r="D10" s="908"/>
      <c r="E10" s="909"/>
      <c r="F10" s="910"/>
      <c r="G10" s="910"/>
      <c r="H10" s="910"/>
      <c r="I10" s="909"/>
      <c r="J10" s="910"/>
      <c r="K10" s="910"/>
      <c r="L10" s="910"/>
    </row>
    <row r="11" spans="1:15" s="745" customFormat="1" ht="8.1" customHeight="1">
      <c r="A11" s="40"/>
      <c r="B11" s="40"/>
      <c r="C11" s="40"/>
      <c r="D11" s="911"/>
      <c r="E11" s="912"/>
      <c r="F11" s="906"/>
      <c r="G11" s="906"/>
      <c r="H11" s="906"/>
      <c r="I11" s="912"/>
      <c r="J11" s="906"/>
      <c r="K11" s="906"/>
      <c r="L11" s="906"/>
    </row>
    <row r="12" spans="1:15" s="745" customFormat="1" ht="16.5">
      <c r="A12" s="892"/>
      <c r="B12" s="893" t="s">
        <v>52</v>
      </c>
      <c r="C12" s="33"/>
      <c r="D12" s="878">
        <v>2020</v>
      </c>
      <c r="E12" s="935">
        <f>SUM(F12:G12)</f>
        <v>31508</v>
      </c>
      <c r="F12" s="935">
        <f>SUM(F17,F21,F25,F29,F34,F38,F43,F47,F51,F55,F60,F64,F69,'6.25 (samb) (2)'!F13,'6.25 (samb) (2)'!F17,'6.25 (samb) (2)'!F21,'6.25 (samb) (2)'!F25,'6.25 (samb) (2)'!F30,'6.25 (samb) (2)'!F34,'6.25 (samb) (2)'!F39,'6.25 (samb) (2)'!F43,'6.25 (samb) (2)'!F48,'6.25 (samb) (2)'!F52,'6.25 (samb) (2)'!F57,'6.25 (samb) (2)'!F61,'6.25 (samb) (2)'!F66,'6.25 (samb)2'!F13,'6.25 (samb)2'!F17,'6.25 (samb)2'!F22,'6.25 (samb)2'!F26,'6.25 (samb)2'!F30,'6.25 (samb)2'!F34,'6.25 (samb)2'!F39,'6.25 (samb)2'!F43,'6.25 (samb)2'!F47,'6.25 (samb)2'!F52,'6.25 (samb)2'!F56,'6.25 (samb)2'!F60,'6.25 (samb)2'!F64,'6.25 (samb)2 (2)'!F14,'6.25 (samb)2 (2)'!F18,'6.25 (samb)2 (2)'!F22,'6.25 (samb)2 (2)'!F27)</f>
        <v>13690</v>
      </c>
      <c r="G12" s="935">
        <f>SUM(G17,G21,G25,G29,G34,G38,G43,G47,G51,G55,G60,G64,G69,'6.25 (samb) (2)'!G13,'6.25 (samb) (2)'!G17,'6.25 (samb) (2)'!G21,'6.25 (samb) (2)'!G25,'6.25 (samb) (2)'!G30,'6.25 (samb) (2)'!G34,'6.25 (samb) (2)'!G39,'6.25 (samb) (2)'!G43,'6.25 (samb) (2)'!G48,'6.25 (samb) (2)'!G52,'6.25 (samb) (2)'!G57,'6.25 (samb) (2)'!G61,'6.25 (samb) (2)'!G66,'6.25 (samb)2'!G13,'6.25 (samb)2'!G17,'6.25 (samb)2'!G22,'6.25 (samb)2'!G26,'6.25 (samb)2'!G30,'6.25 (samb)2'!G34,'6.25 (samb)2'!G39,'6.25 (samb)2'!G43,'6.25 (samb)2'!G47,'6.25 (samb)2'!G52,'6.25 (samb)2'!G56,'6.25 (samb)2'!G60,'6.25 (samb)2'!G64,'6.25 (samb)2 (2)'!G14,'6.25 (samb)2 (2)'!G18,'6.25 (samb)2 (2)'!G22,'6.25 (samb)2 (2)'!G27)</f>
        <v>17818</v>
      </c>
      <c r="H12" s="935"/>
      <c r="I12" s="935">
        <f>SUM(J12:K12)</f>
        <v>584576</v>
      </c>
      <c r="J12" s="935">
        <f>SUM(J17,J21,J25,J29,J34,J38,J43,J47,J51,J55,J60,J64,J69,'6.25 (samb) (2)'!J13,'6.25 (samb) (2)'!J17,'6.25 (samb) (2)'!J21,'6.25 (samb) (2)'!J25,'6.25 (samb) (2)'!J30,'6.25 (samb) (2)'!J34,'6.25 (samb) (2)'!J39,'6.25 (samb) (2)'!J43,'6.25 (samb) (2)'!J48,'6.25 (samb) (2)'!J52,'6.25 (samb) (2)'!J57,'6.25 (samb) (2)'!J61,'6.25 (samb) (2)'!J66,'6.25 (samb)2'!J13,'6.25 (samb)2'!J17,'6.25 (samb)2'!J22,'6.25 (samb)2'!J26,'6.25 (samb)2'!J30,'6.25 (samb)2'!J34,'6.25 (samb)2'!J39,'6.25 (samb)2'!J43,'6.25 (samb)2'!J47,'6.25 (samb)2'!J52,'6.25 (samb)2'!J56,'6.25 (samb)2'!J60,'6.25 (samb)2'!J64,'6.25 (samb)2 (2)'!J14,'6.25 (samb)2 (2)'!J18,'6.25 (samb)2 (2)'!J22,'6.25 (samb)2 (2)'!J27)</f>
        <v>227620</v>
      </c>
      <c r="K12" s="935">
        <f>SUM(K17,K21,K25,K29,K34,K38,K43,K47,K51,K55,K60,K64,K69,'6.25 (samb) (2)'!K13,'6.25 (samb) (2)'!K17,'6.25 (samb) (2)'!K21,'6.25 (samb) (2)'!K25,'6.25 (samb) (2)'!K30,'6.25 (samb) (2)'!K34,'6.25 (samb) (2)'!K39,'6.25 (samb) (2)'!K43,'6.25 (samb) (2)'!K48,'6.25 (samb) (2)'!K52,'6.25 (samb) (2)'!K57,'6.25 (samb) (2)'!K61,'6.25 (samb) (2)'!K66,'6.25 (samb)2'!K13,'6.25 (samb)2'!K17,'6.25 (samb)2'!K22,'6.25 (samb)2'!K26,'6.25 (samb)2'!K30,'6.25 (samb)2'!K34,'6.25 (samb)2'!K39,'6.25 (samb)2'!K43,'6.25 (samb)2'!K47,'6.25 (samb)2'!K52,'6.25 (samb)2'!K56,'6.25 (samb)2'!K60,'6.25 (samb)2'!K64,'6.25 (samb)2 (2)'!K14,'6.25 (samb)2 (2)'!K18,'6.25 (samb)2 (2)'!K22,'6.25 (samb)2 (2)'!K27)</f>
        <v>356956</v>
      </c>
      <c r="L12" s="935"/>
      <c r="N12" s="936"/>
    </row>
    <row r="13" spans="1:15" s="745" customFormat="1" ht="16.5">
      <c r="A13" s="892"/>
      <c r="B13" s="893"/>
      <c r="C13" s="33"/>
      <c r="D13" s="878">
        <v>2021</v>
      </c>
      <c r="E13" s="935">
        <f>SUM(F13:G13)</f>
        <v>31568</v>
      </c>
      <c r="F13" s="935">
        <f>SUM(F18,F22,F26,F30,F35,F39,F44,F48,F52,F56,F61,F65,F70,'6.25 (samb) (2)'!F14,'6.25 (samb) (2)'!F18,'6.25 (samb) (2)'!F22,'6.25 (samb) (2)'!F26,'6.25 (samb) (2)'!F31,'6.25 (samb) (2)'!F35,'6.25 (samb) (2)'!F40,'6.25 (samb) (2)'!F44,'6.25 (samb) (2)'!F49,'6.25 (samb) (2)'!F53,'6.25 (samb) (2)'!F58,'6.25 (samb) (2)'!F62,'6.25 (samb) (2)'!F67,'6.25 (samb)2'!F14,'6.25 (samb)2'!F18,'6.25 (samb)2'!F23,'6.25 (samb)2'!F27,'6.25 (samb)2'!F31,'6.25 (samb)2'!F35,'6.25 (samb)2'!F40,'6.25 (samb)2'!F44,'6.25 (samb)2'!F48,'6.25 (samb)2'!F53,'6.25 (samb)2'!F57,'6.25 (samb)2'!F61,'6.25 (samb)2'!F65,'6.25 (samb)2 (2)'!F15,'6.25 (samb)2 (2)'!F19,'6.25 (samb)2 (2)'!F23,'6.25 (samb)2 (2)'!F28)</f>
        <v>13563</v>
      </c>
      <c r="G13" s="935">
        <f>SUM(G18,G22,G26,G30,G35,G39,G44,G48,G52,G56,G61,G65,G70,'6.25 (samb) (2)'!G14,'6.25 (samb) (2)'!G18,'6.25 (samb) (2)'!G22,'6.25 (samb) (2)'!G26,'6.25 (samb) (2)'!G31,'6.25 (samb) (2)'!G35,'6.25 (samb) (2)'!G40,'6.25 (samb) (2)'!G44,'6.25 (samb) (2)'!G49,'6.25 (samb) (2)'!G53,'6.25 (samb) (2)'!G58,'6.25 (samb) (2)'!G62,'6.25 (samb) (2)'!G67,'6.25 (samb)2'!G14,'6.25 (samb)2'!G18,'6.25 (samb)2'!G23,'6.25 (samb)2'!G27,'6.25 (samb)2'!G31,'6.25 (samb)2'!G35,'6.25 (samb)2'!G40,'6.25 (samb)2'!G44,'6.25 (samb)2'!G48,'6.25 (samb)2'!G53,'6.25 (samb)2'!G57,'6.25 (samb)2'!G61,'6.25 (samb)2'!G65,'6.25 (samb)2 (2)'!G15,'6.25 (samb)2 (2)'!G19,'6.25 (samb)2 (2)'!G23,'6.25 (samb)2 (2)'!G28)</f>
        <v>18005</v>
      </c>
      <c r="H13" s="935"/>
      <c r="I13" s="935">
        <f>SUM(J13:K13)</f>
        <v>589879</v>
      </c>
      <c r="J13" s="935">
        <f>SUM(J18,J22,J26,J30,J35,J39,J44,J48,J52,J56,J61,J65,J70,'6.25 (samb) (2)'!J14,'6.25 (samb) (2)'!J18,'6.25 (samb) (2)'!J22,'6.25 (samb) (2)'!J26,'6.25 (samb) (2)'!J31,'6.25 (samb) (2)'!J35,'6.25 (samb) (2)'!J40,'6.25 (samb) (2)'!J44,'6.25 (samb) (2)'!J49,'6.25 (samb) (2)'!J53,'6.25 (samb) (2)'!J58,'6.25 (samb) (2)'!J62,'6.25 (samb) (2)'!J67,'6.25 (samb)2'!J14,'6.25 (samb)2'!J18,'6.25 (samb)2'!J23,'6.25 (samb)2'!J27,'6.25 (samb)2'!J31,'6.25 (samb)2'!J35,'6.25 (samb)2'!J40,'6.25 (samb)2'!J44,'6.25 (samb)2'!J48,'6.25 (samb)2'!J53,'6.25 (samb)2'!J57,'6.25 (samb)2'!J61,'6.25 (samb)2'!J65,'6.25 (samb)2 (2)'!J15,'6.25 (samb)2 (2)'!J19,'6.25 (samb)2 (2)'!J23,'6.25 (samb)2 (2)'!J28)</f>
        <v>230161</v>
      </c>
      <c r="K13" s="935">
        <f>SUM(K18,K22,K26,K30,K35,K39,K44,K48,K52,K56,K61,K65,K70,'6.25 (samb) (2)'!K14,'6.25 (samb) (2)'!K18,'6.25 (samb) (2)'!K22,'6.25 (samb) (2)'!K26,'6.25 (samb) (2)'!K31,'6.25 (samb) (2)'!K35,'6.25 (samb) (2)'!K40,'6.25 (samb) (2)'!K44,'6.25 (samb) (2)'!K49,'6.25 (samb) (2)'!K53,'6.25 (samb) (2)'!K58,'6.25 (samb) (2)'!K62,'6.25 (samb) (2)'!K67,'6.25 (samb)2'!K14,'6.25 (samb)2'!K18,'6.25 (samb)2'!K23,'6.25 (samb)2'!K27,'6.25 (samb)2'!K31,'6.25 (samb)2'!K35,'6.25 (samb)2'!K40,'6.25 (samb)2'!K44,'6.25 (samb)2'!K48,'6.25 (samb)2'!K53,'6.25 (samb)2'!K57,'6.25 (samb)2'!K61,'6.25 (samb)2'!K65,'6.25 (samb)2 (2)'!K15,'6.25 (samb)2 (2)'!K19,'6.25 (samb)2 (2)'!K23,'6.25 (samb)2 (2)'!K28)</f>
        <v>359718</v>
      </c>
      <c r="L13" s="935"/>
      <c r="N13" s="936"/>
      <c r="O13" s="936"/>
    </row>
    <row r="14" spans="1:15" s="745" customFormat="1" ht="16.5">
      <c r="A14" s="892"/>
      <c r="B14" s="893"/>
      <c r="C14" s="33"/>
      <c r="D14" s="878">
        <v>2022</v>
      </c>
      <c r="E14" s="935">
        <f>SUM(F14:G14)</f>
        <v>31392</v>
      </c>
      <c r="F14" s="935">
        <f>SUM(F19,F23,F27,F31,F36,F40,F45,F49,F53,F57,F62,F66,F71,'6.25 (samb) (2)'!F15,'6.25 (samb) (2)'!F19,'6.25 (samb) (2)'!F23,'6.25 (samb) (2)'!F27,'6.25 (samb) (2)'!F32,'6.25 (samb) (2)'!F36,'6.25 (samb) (2)'!F41,'6.25 (samb) (2)'!F45,'6.25 (samb) (2)'!F50,'6.25 (samb) (2)'!F54,'6.25 (samb) (2)'!F59,'6.25 (samb) (2)'!F63,'6.25 (samb) (2)'!F68,'6.25 (samb)2'!F15,'6.25 (samb)2'!F19,'6.25 (samb)2'!F24,'6.25 (samb)2'!F28,'6.25 (samb)2'!F32,'6.25 (samb)2'!F36,'6.25 (samb)2'!F41,'6.25 (samb)2'!F45,'6.25 (samb)2'!F49,'6.25 (samb)2'!F54,'6.25 (samb)2'!F58,'6.25 (samb)2'!F62,'6.25 (samb)2'!F66,'6.25 (samb)2 (2)'!F16,'6.25 (samb)2 (2)'!F20,'6.25 (samb)2 (2)'!F24,'6.25 (samb)2 (2)'!F29)</f>
        <v>13367</v>
      </c>
      <c r="G14" s="935">
        <f>SUM(G19,G23,G27,G31,G36,G40,G45,G49,G53,G57,G62,G66,G71,'6.25 (samb) (2)'!G15,'6.25 (samb) (2)'!G19,'6.25 (samb) (2)'!G23,'6.25 (samb) (2)'!G27,'6.25 (samb) (2)'!G32,'6.25 (samb) (2)'!G36,'6.25 (samb) (2)'!G41,'6.25 (samb) (2)'!G45,'6.25 (samb) (2)'!G50,'6.25 (samb) (2)'!G54,'6.25 (samb) (2)'!G59,'6.25 (samb) (2)'!G63,'6.25 (samb) (2)'!G68,'6.25 (samb)2'!G15,'6.25 (samb)2'!G19,'6.25 (samb)2'!G24,'6.25 (samb)2'!G28,'6.25 (samb)2'!G32,'6.25 (samb)2'!G36,'6.25 (samb)2'!G41,'6.25 (samb)2'!G45,'6.25 (samb)2'!G49,'6.25 (samb)2'!G54,'6.25 (samb)2'!G58,'6.25 (samb)2'!G62,'6.25 (samb)2'!G66,'6.25 (samb)2 (2)'!G16,'6.25 (samb)2 (2)'!G20,'6.25 (samb)2 (2)'!G24,'6.25 (samb)2 (2)'!G29)</f>
        <v>18025</v>
      </c>
      <c r="H14" s="935"/>
      <c r="I14" s="935">
        <f>SUM(J14:K14)</f>
        <v>595624</v>
      </c>
      <c r="J14" s="935">
        <f>SUM(J19,J23,J27,J31,J36,J40,J45,J49,J53,J57,J62,J66,J71,'6.25 (samb) (2)'!J15,'6.25 (samb) (2)'!J19,'6.25 (samb) (2)'!J23,'6.25 (samb) (2)'!J27,'6.25 (samb) (2)'!J32,'6.25 (samb) (2)'!J36,'6.25 (samb) (2)'!J41,'6.25 (samb) (2)'!J45,'6.25 (samb) (2)'!J50,'6.25 (samb) (2)'!J54,'6.25 (samb) (2)'!J59,'6.25 (samb) (2)'!J63,'6.25 (samb) (2)'!J68,'6.25 (samb)2'!J15,'6.25 (samb)2'!J19,'6.25 (samb)2'!J24,'6.25 (samb)2'!J28,'6.25 (samb)2'!J32,'6.25 (samb)2'!J36,'6.25 (samb)2'!J41,'6.25 (samb)2'!J45,'6.25 (samb)2'!J49,'6.25 (samb)2'!J54,'6.25 (samb)2'!J58,'6.25 (samb)2'!J62,'6.25 (samb)2'!J66,'6.25 (samb)2 (2)'!J16,'6.25 (samb)2 (2)'!J20,'6.25 (samb)2 (2)'!J24,'6.25 (samb)2 (2)'!J29)</f>
        <v>229918</v>
      </c>
      <c r="K14" s="935">
        <f>SUM(K19,K23,K27,K31,K36,K40,K45,K49,K53,K57,K62,K66,K71,'6.25 (samb) (2)'!K15,'6.25 (samb) (2)'!K19,'6.25 (samb) (2)'!K23,'6.25 (samb) (2)'!K27,'6.25 (samb) (2)'!K32,'6.25 (samb) (2)'!K36,'6.25 (samb) (2)'!K41,'6.25 (samb) (2)'!K45,'6.25 (samb) (2)'!K50,'6.25 (samb) (2)'!K54,'6.25 (samb) (2)'!K59,'6.25 (samb) (2)'!K63,'6.25 (samb) (2)'!K68,'6.25 (samb)2'!K15,'6.25 (samb)2'!K19,'6.25 (samb)2'!K24,'6.25 (samb)2'!K28,'6.25 (samb)2'!K32,'6.25 (samb)2'!K36,'6.25 (samb)2'!K41,'6.25 (samb)2'!K45,'6.25 (samb)2'!K49,'6.25 (samb)2'!K54,'6.25 (samb)2'!K58,'6.25 (samb)2'!K62,'6.25 (samb)2'!K66,'6.25 (samb)2 (2)'!K16,'6.25 (samb)2 (2)'!K20,'6.25 (samb)2 (2)'!K24,'6.25 (samb)2 (2)'!K29)</f>
        <v>365706</v>
      </c>
      <c r="L14" s="935"/>
      <c r="N14" s="936"/>
    </row>
    <row r="15" spans="1:15" s="745" customFormat="1" ht="8.1" customHeight="1">
      <c r="A15" s="892"/>
      <c r="B15" s="893"/>
      <c r="C15" s="33"/>
      <c r="D15" s="809"/>
      <c r="E15" s="36"/>
      <c r="F15" s="36"/>
      <c r="G15" s="36"/>
      <c r="H15" s="49"/>
      <c r="I15" s="36"/>
      <c r="J15" s="937"/>
      <c r="K15" s="937"/>
      <c r="L15" s="935"/>
    </row>
    <row r="16" spans="1:15" s="745" customFormat="1" ht="16.5">
      <c r="A16" s="15"/>
      <c r="B16" s="10" t="s">
        <v>15</v>
      </c>
      <c r="C16" s="33"/>
      <c r="D16" s="809"/>
      <c r="E16" s="36"/>
      <c r="F16" s="36"/>
      <c r="G16" s="36"/>
      <c r="H16" s="36"/>
      <c r="I16" s="36"/>
      <c r="J16" s="36"/>
      <c r="K16" s="36"/>
      <c r="L16" s="36"/>
    </row>
    <row r="17" spans="1:12" s="745" customFormat="1" ht="16.5">
      <c r="A17" s="34"/>
      <c r="B17" s="35" t="s">
        <v>493</v>
      </c>
      <c r="C17" s="33"/>
      <c r="D17" s="809">
        <v>2020</v>
      </c>
      <c r="E17" s="36">
        <f>SUM(F17:G17)</f>
        <v>1364</v>
      </c>
      <c r="F17" s="36">
        <v>778</v>
      </c>
      <c r="G17" s="36">
        <v>586</v>
      </c>
      <c r="H17" s="36"/>
      <c r="I17" s="36">
        <f>SUM(J17:K17)</f>
        <v>26002</v>
      </c>
      <c r="J17" s="36">
        <v>14506</v>
      </c>
      <c r="K17" s="36">
        <v>11496</v>
      </c>
      <c r="L17" s="49"/>
    </row>
    <row r="18" spans="1:12" s="745" customFormat="1" ht="16.5">
      <c r="A18" s="37"/>
      <c r="B18" s="38" t="s">
        <v>494</v>
      </c>
      <c r="C18" s="33"/>
      <c r="D18" s="809">
        <v>2021</v>
      </c>
      <c r="E18" s="36">
        <f t="shared" ref="E18:E19" si="0">SUM(F18:G18)</f>
        <v>1344</v>
      </c>
      <c r="F18" s="36">
        <v>741</v>
      </c>
      <c r="G18" s="36">
        <v>603</v>
      </c>
      <c r="H18" s="36"/>
      <c r="I18" s="36">
        <f t="shared" ref="I18:I19" si="1">SUM(J18:K18)</f>
        <v>25679</v>
      </c>
      <c r="J18" s="36">
        <v>14242</v>
      </c>
      <c r="K18" s="36">
        <v>11437</v>
      </c>
      <c r="L18" s="49"/>
    </row>
    <row r="19" spans="1:12" s="745" customFormat="1" ht="16.5">
      <c r="A19" s="37"/>
      <c r="B19" s="38"/>
      <c r="C19" s="33"/>
      <c r="D19" s="809">
        <v>2022</v>
      </c>
      <c r="E19" s="36">
        <f t="shared" si="0"/>
        <v>1330</v>
      </c>
      <c r="F19" s="36">
        <v>704</v>
      </c>
      <c r="G19" s="36">
        <v>626</v>
      </c>
      <c r="H19" s="36"/>
      <c r="I19" s="36">
        <f t="shared" si="1"/>
        <v>26538</v>
      </c>
      <c r="J19" s="36">
        <v>14173</v>
      </c>
      <c r="K19" s="36">
        <v>12365</v>
      </c>
      <c r="L19" s="753"/>
    </row>
    <row r="20" spans="1:12" s="745" customFormat="1" ht="8.1" customHeight="1">
      <c r="A20" s="37"/>
      <c r="B20" s="38"/>
      <c r="C20" s="33"/>
      <c r="D20" s="809"/>
      <c r="E20" s="946"/>
      <c r="F20" s="946"/>
      <c r="G20" s="946"/>
      <c r="H20" s="36"/>
      <c r="I20" s="36"/>
      <c r="J20" s="36"/>
      <c r="K20" s="36"/>
      <c r="L20" s="753"/>
    </row>
    <row r="21" spans="1:12" s="745" customFormat="1" ht="16.5">
      <c r="A21" s="34"/>
      <c r="B21" s="35" t="s">
        <v>497</v>
      </c>
      <c r="C21" s="33"/>
      <c r="D21" s="809">
        <v>2020</v>
      </c>
      <c r="E21" s="946" t="s">
        <v>31</v>
      </c>
      <c r="F21" s="946" t="s">
        <v>31</v>
      </c>
      <c r="G21" s="946" t="s">
        <v>31</v>
      </c>
      <c r="H21" s="36"/>
      <c r="I21" s="36">
        <f>SUM(J21:K21)</f>
        <v>618</v>
      </c>
      <c r="J21" s="36">
        <v>152</v>
      </c>
      <c r="K21" s="36">
        <v>466</v>
      </c>
      <c r="L21" s="48"/>
    </row>
    <row r="22" spans="1:12" s="745" customFormat="1" ht="16.5">
      <c r="A22" s="37"/>
      <c r="B22" s="38" t="s">
        <v>498</v>
      </c>
      <c r="C22" s="33"/>
      <c r="D22" s="809">
        <v>2021</v>
      </c>
      <c r="E22" s="946" t="s">
        <v>31</v>
      </c>
      <c r="F22" s="946" t="s">
        <v>31</v>
      </c>
      <c r="G22" s="946" t="s">
        <v>31</v>
      </c>
      <c r="H22" s="36"/>
      <c r="I22" s="36">
        <f t="shared" ref="I22:I23" si="2">SUM(J22:K22)</f>
        <v>703</v>
      </c>
      <c r="J22" s="36">
        <v>158</v>
      </c>
      <c r="K22" s="36">
        <v>545</v>
      </c>
      <c r="L22" s="48"/>
    </row>
    <row r="23" spans="1:12" s="745" customFormat="1" ht="16.5">
      <c r="A23" s="37"/>
      <c r="B23" s="947"/>
      <c r="C23" s="33"/>
      <c r="D23" s="809">
        <v>2022</v>
      </c>
      <c r="E23" s="946" t="s">
        <v>31</v>
      </c>
      <c r="F23" s="946" t="s">
        <v>31</v>
      </c>
      <c r="G23" s="946" t="s">
        <v>31</v>
      </c>
      <c r="H23" s="36"/>
      <c r="I23" s="36">
        <f t="shared" si="2"/>
        <v>934</v>
      </c>
      <c r="J23" s="36">
        <v>218</v>
      </c>
      <c r="K23" s="36">
        <v>716</v>
      </c>
      <c r="L23" s="753"/>
    </row>
    <row r="24" spans="1:12" s="745" customFormat="1" ht="8.1" customHeight="1">
      <c r="A24" s="37"/>
      <c r="B24" s="947"/>
      <c r="C24" s="33"/>
      <c r="D24" s="809"/>
      <c r="E24" s="36"/>
      <c r="F24" s="36"/>
      <c r="G24" s="36"/>
      <c r="H24" s="36"/>
      <c r="I24" s="36"/>
      <c r="J24" s="36"/>
      <c r="K24" s="36"/>
      <c r="L24" s="753"/>
    </row>
    <row r="25" spans="1:12" s="745" customFormat="1" ht="16.5">
      <c r="A25" s="34"/>
      <c r="B25" s="35" t="s">
        <v>505</v>
      </c>
      <c r="C25" s="33"/>
      <c r="D25" s="809">
        <v>2020</v>
      </c>
      <c r="E25" s="36">
        <f>SUM(F25:G25)</f>
        <v>471</v>
      </c>
      <c r="F25" s="36">
        <v>149</v>
      </c>
      <c r="G25" s="36">
        <v>322</v>
      </c>
      <c r="H25" s="36"/>
      <c r="I25" s="36">
        <f>SUM(J25:K25)</f>
        <v>10089</v>
      </c>
      <c r="J25" s="36">
        <v>3870</v>
      </c>
      <c r="K25" s="36">
        <v>6219</v>
      </c>
      <c r="L25" s="938"/>
    </row>
    <row r="26" spans="1:12" s="745" customFormat="1" ht="16.5">
      <c r="A26" s="37"/>
      <c r="B26" s="38" t="s">
        <v>506</v>
      </c>
      <c r="C26" s="33"/>
      <c r="D26" s="809">
        <v>2021</v>
      </c>
      <c r="E26" s="36">
        <f t="shared" ref="E26:E27" si="3">SUM(F26:G26)</f>
        <v>489</v>
      </c>
      <c r="F26" s="36">
        <v>152</v>
      </c>
      <c r="G26" s="36">
        <v>337</v>
      </c>
      <c r="H26" s="36"/>
      <c r="I26" s="36">
        <f t="shared" ref="I26:I27" si="4">SUM(J26:K26)</f>
        <v>10023</v>
      </c>
      <c r="J26" s="36">
        <v>3935</v>
      </c>
      <c r="K26" s="36">
        <v>6088</v>
      </c>
      <c r="L26" s="49"/>
    </row>
    <row r="27" spans="1:12" s="745" customFormat="1" ht="16.5">
      <c r="A27" s="37"/>
      <c r="B27" s="947"/>
      <c r="C27" s="33"/>
      <c r="D27" s="809">
        <v>2022</v>
      </c>
      <c r="E27" s="36">
        <f t="shared" si="3"/>
        <v>486</v>
      </c>
      <c r="F27" s="36">
        <v>144</v>
      </c>
      <c r="G27" s="36">
        <v>342</v>
      </c>
      <c r="H27" s="36"/>
      <c r="I27" s="36">
        <f t="shared" si="4"/>
        <v>10713</v>
      </c>
      <c r="J27" s="36">
        <v>4155</v>
      </c>
      <c r="K27" s="36">
        <v>6558</v>
      </c>
      <c r="L27" s="49"/>
    </row>
    <row r="28" spans="1:12" s="745" customFormat="1" ht="8.1" customHeight="1">
      <c r="A28" s="37"/>
      <c r="B28" s="947"/>
      <c r="C28" s="33"/>
      <c r="D28" s="809"/>
      <c r="E28" s="36"/>
      <c r="F28" s="36"/>
      <c r="G28" s="36"/>
      <c r="H28" s="36"/>
      <c r="I28" s="36"/>
      <c r="J28" s="36"/>
      <c r="K28" s="36"/>
      <c r="L28" s="753"/>
    </row>
    <row r="29" spans="1:12" s="745" customFormat="1" ht="16.5">
      <c r="A29" s="34"/>
      <c r="B29" s="35" t="s">
        <v>513</v>
      </c>
      <c r="C29" s="33"/>
      <c r="D29" s="809">
        <v>2020</v>
      </c>
      <c r="E29" s="36">
        <f>SUM(F29:G29)</f>
        <v>1092</v>
      </c>
      <c r="F29" s="36">
        <v>579</v>
      </c>
      <c r="G29" s="36">
        <v>513</v>
      </c>
      <c r="H29" s="36"/>
      <c r="I29" s="36">
        <f>SUM(J29:K29)</f>
        <v>18581</v>
      </c>
      <c r="J29" s="36">
        <v>10056</v>
      </c>
      <c r="K29" s="36">
        <v>8525</v>
      </c>
      <c r="L29" s="939"/>
    </row>
    <row r="30" spans="1:12" s="745" customFormat="1" ht="16.5">
      <c r="A30" s="37"/>
      <c r="B30" s="38" t="s">
        <v>514</v>
      </c>
      <c r="C30" s="33"/>
      <c r="D30" s="809">
        <v>2021</v>
      </c>
      <c r="E30" s="36">
        <f t="shared" ref="E30:E31" si="5">SUM(F30:G30)</f>
        <v>1121</v>
      </c>
      <c r="F30" s="36">
        <v>586</v>
      </c>
      <c r="G30" s="36">
        <v>535</v>
      </c>
      <c r="H30" s="36"/>
      <c r="I30" s="36">
        <f t="shared" ref="I30:I31" si="6">SUM(J30:K30)</f>
        <v>19254</v>
      </c>
      <c r="J30" s="36">
        <v>10636</v>
      </c>
      <c r="K30" s="36">
        <v>8618</v>
      </c>
      <c r="L30" s="49"/>
    </row>
    <row r="31" spans="1:12" s="745" customFormat="1" ht="16.5">
      <c r="A31" s="37"/>
      <c r="B31" s="38"/>
      <c r="C31" s="33"/>
      <c r="D31" s="809">
        <v>2022</v>
      </c>
      <c r="E31" s="36">
        <f t="shared" si="5"/>
        <v>1133</v>
      </c>
      <c r="F31" s="36">
        <v>592</v>
      </c>
      <c r="G31" s="36">
        <v>541</v>
      </c>
      <c r="H31" s="36"/>
      <c r="I31" s="36">
        <f t="shared" si="6"/>
        <v>19099</v>
      </c>
      <c r="J31" s="36">
        <v>10622</v>
      </c>
      <c r="K31" s="36">
        <v>8477</v>
      </c>
      <c r="L31" s="939"/>
    </row>
    <row r="32" spans="1:12" s="745" customFormat="1" ht="8.1" customHeight="1">
      <c r="A32" s="37"/>
      <c r="B32" s="38"/>
      <c r="C32" s="33"/>
      <c r="D32" s="809"/>
      <c r="E32" s="36"/>
      <c r="F32" s="36"/>
      <c r="G32" s="36"/>
      <c r="H32" s="36"/>
      <c r="I32" s="36"/>
      <c r="J32" s="36"/>
      <c r="K32" s="36"/>
      <c r="L32" s="939"/>
    </row>
    <row r="33" spans="1:12" s="745" customFormat="1" ht="16.5">
      <c r="A33" s="15"/>
      <c r="B33" s="10" t="s">
        <v>16</v>
      </c>
      <c r="C33" s="33"/>
      <c r="D33" s="809"/>
      <c r="E33" s="36"/>
      <c r="F33" s="36"/>
      <c r="G33" s="36"/>
      <c r="H33" s="36"/>
      <c r="I33" s="36"/>
      <c r="J33" s="36"/>
      <c r="K33" s="36"/>
      <c r="L33" s="753"/>
    </row>
    <row r="34" spans="1:12" s="745" customFormat="1" ht="16.5">
      <c r="A34" s="34"/>
      <c r="B34" s="35" t="s">
        <v>495</v>
      </c>
      <c r="C34" s="33"/>
      <c r="D34" s="809">
        <v>2020</v>
      </c>
      <c r="E34" s="36">
        <f>SUM(F34:G34)</f>
        <v>1232</v>
      </c>
      <c r="F34" s="36">
        <v>535</v>
      </c>
      <c r="G34" s="36">
        <v>697</v>
      </c>
      <c r="H34" s="36"/>
      <c r="I34" s="36">
        <f>SUM(J34:K34)</f>
        <v>31660</v>
      </c>
      <c r="J34" s="36">
        <v>12241</v>
      </c>
      <c r="K34" s="36">
        <v>19419</v>
      </c>
      <c r="L34" s="48"/>
    </row>
    <row r="35" spans="1:12" s="745" customFormat="1" ht="16.5">
      <c r="A35" s="37"/>
      <c r="B35" s="38" t="s">
        <v>496</v>
      </c>
      <c r="C35" s="33"/>
      <c r="D35" s="809">
        <v>2021</v>
      </c>
      <c r="E35" s="36">
        <f t="shared" ref="E35:E36" si="7">SUM(F35:G35)</f>
        <v>1219</v>
      </c>
      <c r="F35" s="36">
        <v>523</v>
      </c>
      <c r="G35" s="36">
        <v>696</v>
      </c>
      <c r="H35" s="36"/>
      <c r="I35" s="36">
        <f t="shared" ref="I35:I36" si="8">SUM(J35:K35)</f>
        <v>32468</v>
      </c>
      <c r="J35" s="36">
        <v>12659</v>
      </c>
      <c r="K35" s="36">
        <v>19809</v>
      </c>
      <c r="L35" s="48"/>
    </row>
    <row r="36" spans="1:12" s="745" customFormat="1" ht="16.5">
      <c r="A36" s="37"/>
      <c r="B36" s="38"/>
      <c r="C36" s="33"/>
      <c r="D36" s="809">
        <v>2022</v>
      </c>
      <c r="E36" s="36">
        <f t="shared" si="7"/>
        <v>1165</v>
      </c>
      <c r="F36" s="36">
        <v>496</v>
      </c>
      <c r="G36" s="36">
        <v>669</v>
      </c>
      <c r="H36" s="36"/>
      <c r="I36" s="36">
        <f t="shared" si="8"/>
        <v>31219</v>
      </c>
      <c r="J36" s="36">
        <v>11871</v>
      </c>
      <c r="K36" s="36">
        <v>19348</v>
      </c>
      <c r="L36" s="753"/>
    </row>
    <row r="37" spans="1:12" s="745" customFormat="1" ht="8.1" customHeight="1">
      <c r="A37" s="37"/>
      <c r="B37" s="38"/>
      <c r="C37" s="33"/>
      <c r="D37" s="809"/>
      <c r="E37" s="36"/>
      <c r="F37" s="36"/>
      <c r="G37" s="36"/>
      <c r="H37" s="36"/>
      <c r="I37" s="36"/>
      <c r="J37" s="36"/>
      <c r="K37" s="36"/>
      <c r="L37" s="753"/>
    </row>
    <row r="38" spans="1:12" s="745" customFormat="1" ht="16.5">
      <c r="A38" s="34"/>
      <c r="B38" s="35" t="s">
        <v>505</v>
      </c>
      <c r="C38" s="33"/>
      <c r="D38" s="809">
        <v>2020</v>
      </c>
      <c r="E38" s="36">
        <f>SUM(F38:G38)</f>
        <v>298</v>
      </c>
      <c r="F38" s="36">
        <v>95</v>
      </c>
      <c r="G38" s="36">
        <v>203</v>
      </c>
      <c r="H38" s="36"/>
      <c r="I38" s="36">
        <f>SUM(J38:K38)</f>
        <v>8198</v>
      </c>
      <c r="J38" s="36">
        <v>2141</v>
      </c>
      <c r="K38" s="36">
        <v>6057</v>
      </c>
      <c r="L38" s="48"/>
    </row>
    <row r="39" spans="1:12" s="745" customFormat="1" ht="16.5">
      <c r="A39" s="37"/>
      <c r="B39" s="38" t="s">
        <v>506</v>
      </c>
      <c r="C39" s="33"/>
      <c r="D39" s="809">
        <v>2021</v>
      </c>
      <c r="E39" s="36">
        <f t="shared" ref="E39:E40" si="9">SUM(F39:G39)</f>
        <v>301</v>
      </c>
      <c r="F39" s="36">
        <v>94</v>
      </c>
      <c r="G39" s="36">
        <v>207</v>
      </c>
      <c r="H39" s="36"/>
      <c r="I39" s="36">
        <f t="shared" ref="I39:I40" si="10">SUM(J39:K39)</f>
        <v>8054</v>
      </c>
      <c r="J39" s="36">
        <v>2176</v>
      </c>
      <c r="K39" s="36">
        <v>5878</v>
      </c>
      <c r="L39" s="48"/>
    </row>
    <row r="40" spans="1:12" s="745" customFormat="1" ht="16.5">
      <c r="A40" s="37"/>
      <c r="B40" s="38"/>
      <c r="C40" s="33"/>
      <c r="D40" s="809">
        <v>2022</v>
      </c>
      <c r="E40" s="36">
        <f t="shared" si="9"/>
        <v>302</v>
      </c>
      <c r="F40" s="36">
        <v>92</v>
      </c>
      <c r="G40" s="36">
        <v>210</v>
      </c>
      <c r="H40" s="36"/>
      <c r="I40" s="36">
        <f t="shared" si="10"/>
        <v>8321</v>
      </c>
      <c r="J40" s="36">
        <v>2229</v>
      </c>
      <c r="K40" s="36">
        <v>6092</v>
      </c>
      <c r="L40" s="48"/>
    </row>
    <row r="41" spans="1:12" s="745" customFormat="1" ht="8.1" customHeight="1">
      <c r="A41" s="37"/>
      <c r="B41" s="38"/>
      <c r="C41" s="33"/>
      <c r="D41" s="809"/>
      <c r="E41" s="36"/>
      <c r="F41" s="36"/>
      <c r="G41" s="36"/>
      <c r="H41" s="36"/>
      <c r="I41" s="36"/>
      <c r="J41" s="36"/>
      <c r="K41" s="36"/>
      <c r="L41" s="48"/>
    </row>
    <row r="42" spans="1:12" s="745" customFormat="1" ht="16.5">
      <c r="A42" s="15"/>
      <c r="B42" s="10" t="s">
        <v>17</v>
      </c>
      <c r="C42" s="33"/>
      <c r="D42" s="809"/>
      <c r="E42" s="36"/>
      <c r="F42" s="36"/>
      <c r="G42" s="36"/>
      <c r="H42" s="36"/>
      <c r="I42" s="946"/>
      <c r="J42" s="946"/>
      <c r="K42" s="946"/>
      <c r="L42" s="48"/>
    </row>
    <row r="43" spans="1:12" s="745" customFormat="1" ht="16.5">
      <c r="A43" s="34"/>
      <c r="B43" s="35" t="s">
        <v>485</v>
      </c>
      <c r="C43" s="33"/>
      <c r="D43" s="809">
        <v>2020</v>
      </c>
      <c r="E43" s="36">
        <f>SUM(F43:G43)</f>
        <v>15</v>
      </c>
      <c r="F43" s="36">
        <v>10</v>
      </c>
      <c r="G43" s="36">
        <v>5</v>
      </c>
      <c r="H43" s="36"/>
      <c r="I43" s="36">
        <f>SUM(J43:K43)</f>
        <v>1</v>
      </c>
      <c r="J43" s="36">
        <v>1</v>
      </c>
      <c r="K43" s="946"/>
      <c r="L43" s="48"/>
    </row>
    <row r="44" spans="1:12" s="745" customFormat="1" ht="16.5">
      <c r="A44" s="37"/>
      <c r="B44" s="38" t="s">
        <v>486</v>
      </c>
      <c r="C44" s="33"/>
      <c r="D44" s="809">
        <v>2021</v>
      </c>
      <c r="E44" s="36">
        <f t="shared" ref="E44:E45" si="11">SUM(F44:G44)</f>
        <v>16</v>
      </c>
      <c r="F44" s="36">
        <v>10</v>
      </c>
      <c r="G44" s="36">
        <v>6</v>
      </c>
      <c r="H44" s="36"/>
      <c r="I44" s="36">
        <f t="shared" ref="I44:I45" si="12">SUM(J44:K44)</f>
        <v>2</v>
      </c>
      <c r="J44" s="36">
        <v>2</v>
      </c>
      <c r="K44" s="946"/>
      <c r="L44" s="48"/>
    </row>
    <row r="45" spans="1:12" s="745" customFormat="1" ht="16.5">
      <c r="A45" s="37"/>
      <c r="B45" s="947"/>
      <c r="C45" s="33"/>
      <c r="D45" s="809">
        <v>2022</v>
      </c>
      <c r="E45" s="36">
        <f t="shared" si="11"/>
        <v>3</v>
      </c>
      <c r="F45" s="36">
        <v>1</v>
      </c>
      <c r="G45" s="36">
        <v>2</v>
      </c>
      <c r="H45" s="36"/>
      <c r="I45" s="36">
        <f t="shared" si="12"/>
        <v>308</v>
      </c>
      <c r="J45" s="36">
        <v>131</v>
      </c>
      <c r="K45" s="36">
        <v>177</v>
      </c>
      <c r="L45" s="753"/>
    </row>
    <row r="46" spans="1:12" s="745" customFormat="1" ht="8.1" customHeight="1">
      <c r="A46" s="37"/>
      <c r="B46" s="947"/>
      <c r="C46" s="33"/>
      <c r="D46" s="809"/>
      <c r="E46" s="36"/>
      <c r="F46" s="36"/>
      <c r="G46" s="36"/>
      <c r="H46" s="36"/>
      <c r="I46" s="36"/>
      <c r="J46" s="36"/>
      <c r="K46" s="36"/>
      <c r="L46" s="753"/>
    </row>
    <row r="47" spans="1:12" s="745" customFormat="1" ht="16.5">
      <c r="A47" s="34"/>
      <c r="B47" s="35" t="s">
        <v>487</v>
      </c>
      <c r="C47" s="39"/>
      <c r="D47" s="809">
        <v>2020</v>
      </c>
      <c r="E47" s="36">
        <f>SUM(F47:G47)</f>
        <v>625</v>
      </c>
      <c r="F47" s="36">
        <v>257</v>
      </c>
      <c r="G47" s="36">
        <v>368</v>
      </c>
      <c r="H47" s="36"/>
      <c r="I47" s="36">
        <f>SUM(J47:K47)</f>
        <v>4262</v>
      </c>
      <c r="J47" s="36">
        <v>1420</v>
      </c>
      <c r="K47" s="36">
        <v>2842</v>
      </c>
      <c r="L47" s="48"/>
    </row>
    <row r="48" spans="1:12" s="745" customFormat="1" ht="16.5">
      <c r="A48" s="37"/>
      <c r="B48" s="38" t="s">
        <v>488</v>
      </c>
      <c r="C48" s="39"/>
      <c r="D48" s="809">
        <v>2021</v>
      </c>
      <c r="E48" s="36">
        <f t="shared" ref="E48:E49" si="13">SUM(F48:G48)</f>
        <v>626</v>
      </c>
      <c r="F48" s="36">
        <v>258</v>
      </c>
      <c r="G48" s="36">
        <v>368</v>
      </c>
      <c r="H48" s="36"/>
      <c r="I48" s="36">
        <f t="shared" ref="I48:I49" si="14">SUM(J48:K48)</f>
        <v>4349</v>
      </c>
      <c r="J48" s="36">
        <v>1446</v>
      </c>
      <c r="K48" s="36">
        <v>2903</v>
      </c>
      <c r="L48" s="753"/>
    </row>
    <row r="49" spans="1:12" s="745" customFormat="1" ht="16.5">
      <c r="A49" s="46"/>
      <c r="B49" s="47"/>
      <c r="C49" s="33"/>
      <c r="D49" s="809">
        <v>2022</v>
      </c>
      <c r="E49" s="36">
        <f t="shared" si="13"/>
        <v>624</v>
      </c>
      <c r="F49" s="36">
        <v>256</v>
      </c>
      <c r="G49" s="36">
        <v>368</v>
      </c>
      <c r="H49" s="36"/>
      <c r="I49" s="36">
        <f t="shared" si="14"/>
        <v>4604</v>
      </c>
      <c r="J49" s="36">
        <v>1520</v>
      </c>
      <c r="K49" s="36">
        <v>3084</v>
      </c>
      <c r="L49" s="48"/>
    </row>
    <row r="50" spans="1:12" s="745" customFormat="1" ht="8.1" customHeight="1">
      <c r="A50" s="37"/>
      <c r="B50" s="38"/>
      <c r="C50" s="33"/>
      <c r="D50" s="809"/>
      <c r="E50" s="36"/>
      <c r="F50" s="36"/>
      <c r="G50" s="36"/>
      <c r="H50" s="36"/>
      <c r="I50" s="36"/>
      <c r="J50" s="36"/>
      <c r="K50" s="36"/>
      <c r="L50" s="753"/>
    </row>
    <row r="51" spans="1:12" s="745" customFormat="1" ht="16.5">
      <c r="A51" s="34"/>
      <c r="B51" s="35" t="s">
        <v>505</v>
      </c>
      <c r="C51" s="39"/>
      <c r="D51" s="809">
        <v>2020</v>
      </c>
      <c r="E51" s="36">
        <f>SUM(F51:G51)</f>
        <v>349</v>
      </c>
      <c r="F51" s="36">
        <v>110</v>
      </c>
      <c r="G51" s="36">
        <v>239</v>
      </c>
      <c r="H51" s="36"/>
      <c r="I51" s="36">
        <f>SUM(J51:K51)</f>
        <v>7942</v>
      </c>
      <c r="J51" s="36">
        <v>1998</v>
      </c>
      <c r="K51" s="36">
        <v>5944</v>
      </c>
      <c r="L51" s="48"/>
    </row>
    <row r="52" spans="1:12" s="745" customFormat="1" ht="16.5">
      <c r="A52" s="37"/>
      <c r="B52" s="38" t="s">
        <v>506</v>
      </c>
      <c r="C52" s="39"/>
      <c r="D52" s="809">
        <v>2021</v>
      </c>
      <c r="E52" s="36">
        <f t="shared" ref="E52:E53" si="15">SUM(F52:G52)</f>
        <v>348</v>
      </c>
      <c r="F52" s="36">
        <v>106</v>
      </c>
      <c r="G52" s="36">
        <v>242</v>
      </c>
      <c r="H52" s="36"/>
      <c r="I52" s="36">
        <f t="shared" ref="I52:I53" si="16">SUM(J52:K52)</f>
        <v>7703</v>
      </c>
      <c r="J52" s="36">
        <v>1979</v>
      </c>
      <c r="K52" s="36">
        <v>5724</v>
      </c>
      <c r="L52" s="753"/>
    </row>
    <row r="53" spans="1:12" s="745" customFormat="1" ht="20.25" customHeight="1">
      <c r="A53" s="46"/>
      <c r="B53" s="47"/>
      <c r="C53" s="33"/>
      <c r="D53" s="809">
        <v>2022</v>
      </c>
      <c r="E53" s="36">
        <f t="shared" si="15"/>
        <v>350</v>
      </c>
      <c r="F53" s="36">
        <v>107</v>
      </c>
      <c r="G53" s="36">
        <v>243</v>
      </c>
      <c r="H53" s="36"/>
      <c r="I53" s="36">
        <f t="shared" si="16"/>
        <v>8010</v>
      </c>
      <c r="J53" s="36">
        <v>2175</v>
      </c>
      <c r="K53" s="36">
        <v>5835</v>
      </c>
      <c r="L53" s="48"/>
    </row>
    <row r="54" spans="1:12" s="745" customFormat="1" ht="8.1" customHeight="1">
      <c r="A54" s="37"/>
      <c r="B54" s="38"/>
      <c r="C54" s="33"/>
      <c r="D54" s="809"/>
      <c r="E54" s="36"/>
      <c r="F54" s="36"/>
      <c r="G54" s="36"/>
      <c r="H54" s="36"/>
      <c r="I54" s="36"/>
      <c r="J54" s="36"/>
      <c r="K54" s="36"/>
      <c r="L54" s="753"/>
    </row>
    <row r="55" spans="1:12" s="745" customFormat="1" ht="16.5">
      <c r="A55" s="34"/>
      <c r="B55" s="35" t="s">
        <v>521</v>
      </c>
      <c r="C55" s="39"/>
      <c r="D55" s="809">
        <v>2020</v>
      </c>
      <c r="E55" s="36">
        <f>SUM(F55:G55)</f>
        <v>521</v>
      </c>
      <c r="F55" s="36">
        <v>220</v>
      </c>
      <c r="G55" s="36">
        <v>301</v>
      </c>
      <c r="H55" s="36"/>
      <c r="I55" s="36">
        <f>SUM(J55:K55)</f>
        <v>11058</v>
      </c>
      <c r="J55" s="36">
        <v>3146</v>
      </c>
      <c r="K55" s="36">
        <v>7912</v>
      </c>
      <c r="L55" s="48"/>
    </row>
    <row r="56" spans="1:12" s="745" customFormat="1" ht="16.5">
      <c r="A56" s="37"/>
      <c r="B56" s="38" t="s">
        <v>522</v>
      </c>
      <c r="C56" s="39"/>
      <c r="D56" s="809">
        <v>2021</v>
      </c>
      <c r="E56" s="36">
        <f t="shared" ref="E56:E57" si="17">SUM(F56:G56)</f>
        <v>545</v>
      </c>
      <c r="F56" s="36">
        <v>237</v>
      </c>
      <c r="G56" s="36">
        <v>308</v>
      </c>
      <c r="H56" s="36"/>
      <c r="I56" s="36">
        <f t="shared" ref="I56:I57" si="18">SUM(J56:K56)</f>
        <v>12213</v>
      </c>
      <c r="J56" s="36">
        <v>3632</v>
      </c>
      <c r="K56" s="36">
        <v>8581</v>
      </c>
      <c r="L56" s="753"/>
    </row>
    <row r="57" spans="1:12" s="745" customFormat="1" ht="20.25" customHeight="1">
      <c r="A57" s="46"/>
      <c r="B57" s="47"/>
      <c r="C57" s="33"/>
      <c r="D57" s="809">
        <v>2022</v>
      </c>
      <c r="E57" s="36">
        <f t="shared" si="17"/>
        <v>534</v>
      </c>
      <c r="F57" s="36">
        <v>231</v>
      </c>
      <c r="G57" s="36">
        <v>303</v>
      </c>
      <c r="H57" s="36"/>
      <c r="I57" s="36">
        <f t="shared" si="18"/>
        <v>12854</v>
      </c>
      <c r="J57" s="36">
        <v>3838</v>
      </c>
      <c r="K57" s="36">
        <v>9016</v>
      </c>
      <c r="L57" s="48"/>
    </row>
    <row r="58" spans="1:12" s="745" customFormat="1" ht="8.1" customHeight="1">
      <c r="A58" s="46"/>
      <c r="B58" s="47"/>
      <c r="C58" s="33"/>
      <c r="D58" s="809"/>
      <c r="E58" s="36"/>
      <c r="F58" s="36"/>
      <c r="G58" s="36"/>
      <c r="H58" s="36"/>
      <c r="I58" s="36"/>
      <c r="J58" s="36"/>
      <c r="K58" s="36"/>
      <c r="L58" s="48"/>
    </row>
    <row r="59" spans="1:12" s="745" customFormat="1" ht="16.5">
      <c r="A59" s="15"/>
      <c r="B59" s="10" t="s">
        <v>18</v>
      </c>
      <c r="C59" s="33"/>
      <c r="D59" s="809"/>
      <c r="E59" s="36"/>
      <c r="F59" s="36"/>
      <c r="G59" s="36"/>
      <c r="H59" s="36"/>
      <c r="I59" s="36"/>
      <c r="J59" s="36"/>
      <c r="K59" s="36"/>
      <c r="L59" s="753"/>
    </row>
    <row r="60" spans="1:12" s="745" customFormat="1" ht="16.5">
      <c r="A60" s="34"/>
      <c r="B60" s="35" t="s">
        <v>505</v>
      </c>
      <c r="C60" s="33"/>
      <c r="D60" s="809">
        <v>2020</v>
      </c>
      <c r="E60" s="36">
        <f>SUM(F60:G60)</f>
        <v>632</v>
      </c>
      <c r="F60" s="36">
        <v>186</v>
      </c>
      <c r="G60" s="36">
        <v>446</v>
      </c>
      <c r="H60" s="36"/>
      <c r="I60" s="36">
        <f>SUM(J60:K60)</f>
        <v>14583</v>
      </c>
      <c r="J60" s="36">
        <v>4647</v>
      </c>
      <c r="K60" s="36">
        <v>9936</v>
      </c>
      <c r="L60" s="48"/>
    </row>
    <row r="61" spans="1:12" s="745" customFormat="1" ht="16.5">
      <c r="A61" s="37"/>
      <c r="B61" s="38" t="s">
        <v>506</v>
      </c>
      <c r="C61" s="33"/>
      <c r="D61" s="809">
        <v>2021</v>
      </c>
      <c r="E61" s="36">
        <f t="shared" ref="E61:E62" si="19">SUM(F61:G61)</f>
        <v>642</v>
      </c>
      <c r="F61" s="36">
        <v>191</v>
      </c>
      <c r="G61" s="36">
        <v>451</v>
      </c>
      <c r="H61" s="36"/>
      <c r="I61" s="36">
        <f t="shared" ref="I61:I62" si="20">SUM(J61:K61)</f>
        <v>14014</v>
      </c>
      <c r="J61" s="36">
        <v>4587</v>
      </c>
      <c r="K61" s="36">
        <v>9427</v>
      </c>
      <c r="L61" s="48"/>
    </row>
    <row r="62" spans="1:12" s="745" customFormat="1" ht="16.5">
      <c r="A62" s="37"/>
      <c r="B62" s="38"/>
      <c r="C62" s="33"/>
      <c r="D62" s="809">
        <v>2022</v>
      </c>
      <c r="E62" s="36">
        <f t="shared" si="19"/>
        <v>639</v>
      </c>
      <c r="F62" s="36">
        <v>186</v>
      </c>
      <c r="G62" s="36">
        <v>453</v>
      </c>
      <c r="H62" s="36"/>
      <c r="I62" s="36">
        <f t="shared" si="20"/>
        <v>14274</v>
      </c>
      <c r="J62" s="36">
        <v>4767</v>
      </c>
      <c r="K62" s="36">
        <v>9507</v>
      </c>
      <c r="L62" s="753"/>
    </row>
    <row r="63" spans="1:12" s="745" customFormat="1" ht="8.1" customHeight="1">
      <c r="A63" s="37"/>
      <c r="B63" s="38"/>
      <c r="C63" s="33"/>
      <c r="D63" s="809"/>
      <c r="E63" s="36"/>
      <c r="F63" s="36"/>
      <c r="G63" s="36"/>
      <c r="H63" s="36"/>
      <c r="I63" s="36"/>
      <c r="J63" s="36"/>
      <c r="K63" s="36"/>
      <c r="L63" s="753"/>
    </row>
    <row r="64" spans="1:12" s="745" customFormat="1" ht="16.5">
      <c r="A64" s="34"/>
      <c r="B64" s="35" t="s">
        <v>515</v>
      </c>
      <c r="C64" s="33"/>
      <c r="D64" s="809">
        <v>2020</v>
      </c>
      <c r="E64" s="36">
        <f>SUM(F64:G64)</f>
        <v>866</v>
      </c>
      <c r="F64" s="36">
        <v>530</v>
      </c>
      <c r="G64" s="36">
        <v>336</v>
      </c>
      <c r="H64" s="36"/>
      <c r="I64" s="36">
        <f>SUM(J64:K64)</f>
        <v>14937</v>
      </c>
      <c r="J64" s="36">
        <v>9216</v>
      </c>
      <c r="K64" s="36">
        <v>5721</v>
      </c>
      <c r="L64" s="48"/>
    </row>
    <row r="65" spans="1:12" s="745" customFormat="1" ht="16.5">
      <c r="A65" s="37"/>
      <c r="B65" s="38" t="s">
        <v>516</v>
      </c>
      <c r="C65" s="33"/>
      <c r="D65" s="809">
        <v>2021</v>
      </c>
      <c r="E65" s="36">
        <f t="shared" ref="E65:E66" si="21">SUM(F65:G65)</f>
        <v>856</v>
      </c>
      <c r="F65" s="36">
        <v>520</v>
      </c>
      <c r="G65" s="36">
        <v>336</v>
      </c>
      <c r="H65" s="36"/>
      <c r="I65" s="36">
        <f t="shared" ref="I65:I66" si="22">SUM(J65:K65)</f>
        <v>14721</v>
      </c>
      <c r="J65" s="36">
        <v>9209</v>
      </c>
      <c r="K65" s="36">
        <v>5512</v>
      </c>
      <c r="L65" s="48"/>
    </row>
    <row r="66" spans="1:12" s="745" customFormat="1" ht="16.5">
      <c r="A66" s="46"/>
      <c r="B66" s="47"/>
      <c r="C66" s="33"/>
      <c r="D66" s="809">
        <v>2022</v>
      </c>
      <c r="E66" s="36">
        <f t="shared" si="21"/>
        <v>856</v>
      </c>
      <c r="F66" s="36">
        <v>519</v>
      </c>
      <c r="G66" s="36">
        <v>337</v>
      </c>
      <c r="H66" s="36"/>
      <c r="I66" s="36">
        <f t="shared" si="22"/>
        <v>13582</v>
      </c>
      <c r="J66" s="36">
        <v>8650</v>
      </c>
      <c r="K66" s="36">
        <v>4932</v>
      </c>
      <c r="L66" s="48"/>
    </row>
    <row r="67" spans="1:12" s="745" customFormat="1" ht="8.1" customHeight="1">
      <c r="A67" s="46"/>
      <c r="B67" s="47"/>
      <c r="C67" s="33"/>
      <c r="D67" s="809"/>
      <c r="E67" s="36"/>
      <c r="F67" s="36"/>
      <c r="G67" s="36"/>
      <c r="H67" s="36"/>
      <c r="I67" s="36"/>
      <c r="J67" s="36"/>
      <c r="K67" s="36"/>
      <c r="L67" s="48"/>
    </row>
    <row r="68" spans="1:12" s="745" customFormat="1" ht="16.5">
      <c r="A68" s="15"/>
      <c r="B68" s="10" t="s">
        <v>19</v>
      </c>
      <c r="C68" s="33"/>
      <c r="D68" s="809"/>
      <c r="E68" s="36"/>
      <c r="F68" s="36"/>
      <c r="G68" s="36"/>
      <c r="H68" s="36"/>
      <c r="I68" s="36"/>
      <c r="J68" s="36"/>
      <c r="K68" s="36"/>
      <c r="L68" s="753"/>
    </row>
    <row r="69" spans="1:12" s="745" customFormat="1" ht="16.5">
      <c r="A69" s="34"/>
      <c r="B69" s="35" t="s">
        <v>505</v>
      </c>
      <c r="C69" s="33"/>
      <c r="D69" s="809">
        <v>2020</v>
      </c>
      <c r="E69" s="36">
        <f>SUM(F69:G69)</f>
        <v>475</v>
      </c>
      <c r="F69" s="36">
        <v>108</v>
      </c>
      <c r="G69" s="36">
        <v>367</v>
      </c>
      <c r="H69" s="36"/>
      <c r="I69" s="36">
        <f>SUM(J69:K69)</f>
        <v>11325</v>
      </c>
      <c r="J69" s="36">
        <v>3175</v>
      </c>
      <c r="K69" s="36">
        <v>8150</v>
      </c>
      <c r="L69" s="48"/>
    </row>
    <row r="70" spans="1:12" s="745" customFormat="1" ht="16.5">
      <c r="A70" s="37"/>
      <c r="B70" s="38" t="s">
        <v>512</v>
      </c>
      <c r="C70" s="33"/>
      <c r="D70" s="809">
        <v>2021</v>
      </c>
      <c r="E70" s="36">
        <f>SUM(F70:G70)</f>
        <v>482</v>
      </c>
      <c r="F70" s="36">
        <v>107</v>
      </c>
      <c r="G70" s="36">
        <v>375</v>
      </c>
      <c r="H70" s="36"/>
      <c r="I70" s="36">
        <f t="shared" ref="I70:I71" si="23">SUM(J70:K70)</f>
        <v>10896</v>
      </c>
      <c r="J70" s="36">
        <v>2991</v>
      </c>
      <c r="K70" s="36">
        <v>7905</v>
      </c>
      <c r="L70" s="48"/>
    </row>
    <row r="71" spans="1:12" s="745" customFormat="1" ht="16.5">
      <c r="A71" s="46"/>
      <c r="B71" s="47"/>
      <c r="C71" s="33"/>
      <c r="D71" s="809">
        <v>2022</v>
      </c>
      <c r="E71" s="36">
        <f>SUM(F71:G71)</f>
        <v>490</v>
      </c>
      <c r="F71" s="36">
        <v>109</v>
      </c>
      <c r="G71" s="36">
        <v>381</v>
      </c>
      <c r="H71" s="36"/>
      <c r="I71" s="36">
        <f t="shared" si="23"/>
        <v>11188</v>
      </c>
      <c r="J71" s="36">
        <v>3186</v>
      </c>
      <c r="K71" s="36">
        <v>8002</v>
      </c>
      <c r="L71" s="48"/>
    </row>
    <row r="72" spans="1:12" s="745" customFormat="1" ht="8.1" customHeight="1" thickBot="1">
      <c r="A72" s="925"/>
      <c r="B72" s="926"/>
      <c r="C72" s="915"/>
      <c r="D72" s="940"/>
      <c r="E72" s="941"/>
      <c r="F72" s="941"/>
      <c r="G72" s="941"/>
      <c r="H72" s="942"/>
      <c r="I72" s="941"/>
      <c r="J72" s="941"/>
      <c r="K72" s="941"/>
      <c r="L72" s="942"/>
    </row>
    <row r="73" spans="1:12" s="681" customFormat="1" ht="16.149999999999999" customHeight="1">
      <c r="A73" s="919">
        <v>5</v>
      </c>
      <c r="B73" s="919"/>
      <c r="C73" s="919"/>
      <c r="D73" s="943"/>
      <c r="E73" s="920"/>
      <c r="F73" s="921"/>
      <c r="G73" s="921"/>
      <c r="H73" s="833"/>
      <c r="I73" s="833"/>
      <c r="J73" s="833"/>
      <c r="K73" s="921"/>
      <c r="L73" s="424" t="s">
        <v>909</v>
      </c>
    </row>
    <row r="74" spans="1:12" s="681" customFormat="1" ht="15" customHeight="1">
      <c r="A74" s="922"/>
      <c r="B74" s="922"/>
      <c r="C74" s="833"/>
      <c r="D74" s="944"/>
      <c r="E74" s="923"/>
      <c r="F74" s="833"/>
      <c r="G74" s="921"/>
      <c r="H74" s="833"/>
      <c r="I74" s="833"/>
      <c r="J74" s="833"/>
      <c r="K74" s="921"/>
      <c r="L74" s="425" t="s">
        <v>885</v>
      </c>
    </row>
    <row r="75" spans="1:12">
      <c r="A75" s="46"/>
      <c r="B75" s="46"/>
      <c r="C75" s="40"/>
      <c r="D75" s="911"/>
      <c r="E75" s="932"/>
      <c r="F75" s="932"/>
      <c r="G75" s="932"/>
      <c r="H75" s="945"/>
      <c r="I75" s="932"/>
      <c r="J75" s="932"/>
      <c r="K75" s="932"/>
      <c r="L75" s="945"/>
    </row>
    <row r="76" spans="1:12">
      <c r="A76" s="40"/>
      <c r="B76" s="40"/>
      <c r="C76" s="40"/>
      <c r="D76" s="911"/>
      <c r="E76" s="895"/>
      <c r="F76" s="40"/>
      <c r="G76" s="40"/>
      <c r="H76" s="40"/>
      <c r="I76" s="895"/>
      <c r="J76" s="46"/>
      <c r="K76" s="40"/>
      <c r="L76" s="40"/>
    </row>
    <row r="77" spans="1:12">
      <c r="A77" s="40"/>
      <c r="B77" s="40"/>
      <c r="C77" s="40"/>
      <c r="D77" s="911"/>
      <c r="E77" s="895"/>
      <c r="F77" s="40"/>
      <c r="G77" s="40"/>
      <c r="H77" s="40"/>
      <c r="I77" s="895"/>
      <c r="J77" s="46"/>
      <c r="K77" s="906"/>
      <c r="L77" s="40"/>
    </row>
  </sheetData>
  <mergeCells count="4">
    <mergeCell ref="E6:G6"/>
    <mergeCell ref="I6:K6"/>
    <mergeCell ref="E7:G7"/>
    <mergeCell ref="I7:K7"/>
  </mergeCells>
  <printOptions horizontalCentered="1"/>
  <pageMargins left="0.55118110236220474" right="0.55118110236220474" top="0.55118110236220474" bottom="0.55118110236220474" header="0.39370078740157483" footer="0.39370078740157483"/>
  <pageSetup paperSize="9" scale="6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69">
    <tabColor rgb="FF92D050"/>
  </sheetPr>
  <dimension ref="A1:L72"/>
  <sheetViews>
    <sheetView tabSelected="1" view="pageBreakPreview" zoomScale="90" zoomScaleNormal="100" zoomScaleSheetLayoutView="90" workbookViewId="0">
      <selection activeCell="O48" sqref="O48"/>
    </sheetView>
  </sheetViews>
  <sheetFormatPr defaultColWidth="12.5703125" defaultRowHeight="17.25"/>
  <cols>
    <col min="1" max="1" width="1.28515625" style="654" customWidth="1"/>
    <col min="2" max="2" width="12.42578125" style="654" customWidth="1"/>
    <col min="3" max="3" width="33.5703125" style="654" customWidth="1"/>
    <col min="4" max="4" width="9.28515625" style="655" customWidth="1"/>
    <col min="5" max="5" width="9.140625" style="654" customWidth="1"/>
    <col min="6" max="6" width="11.28515625" style="654" customWidth="1"/>
    <col min="7" max="7" width="13.85546875" style="654" customWidth="1"/>
    <col min="8" max="8" width="1.140625" style="654" customWidth="1"/>
    <col min="9" max="9" width="9.140625" style="654" customWidth="1"/>
    <col min="10" max="10" width="11.28515625" style="654" customWidth="1"/>
    <col min="11" max="11" width="13.85546875" style="654" customWidth="1"/>
    <col min="12" max="12" width="1.7109375" style="654" customWidth="1"/>
    <col min="13" max="16384" width="12.5703125" style="654"/>
  </cols>
  <sheetData>
    <row r="1" spans="1:12">
      <c r="A1" s="32"/>
      <c r="B1" s="32"/>
      <c r="C1" s="32"/>
      <c r="D1" s="883"/>
      <c r="E1" s="53"/>
      <c r="F1" s="32"/>
      <c r="G1" s="32"/>
      <c r="H1" s="32"/>
      <c r="I1" s="53"/>
      <c r="J1" s="858"/>
      <c r="K1" s="884"/>
      <c r="L1" s="32"/>
    </row>
    <row r="2" spans="1:12">
      <c r="A2" s="885"/>
      <c r="B2" s="885" t="s">
        <v>739</v>
      </c>
      <c r="C2" s="851" t="s">
        <v>980</v>
      </c>
      <c r="D2" s="886"/>
      <c r="E2" s="53"/>
      <c r="F2" s="32"/>
      <c r="G2" s="32"/>
      <c r="H2" s="32"/>
      <c r="I2" s="53"/>
      <c r="J2" s="32"/>
      <c r="K2" s="32"/>
      <c r="L2" s="32"/>
    </row>
    <row r="3" spans="1:12">
      <c r="A3" s="885"/>
      <c r="B3" s="884"/>
      <c r="C3" s="851" t="s">
        <v>1124</v>
      </c>
      <c r="D3" s="886"/>
      <c r="E3" s="53"/>
      <c r="F3" s="32"/>
      <c r="G3" s="32"/>
      <c r="H3" s="32"/>
      <c r="I3" s="53"/>
      <c r="J3" s="32"/>
      <c r="K3" s="32"/>
      <c r="L3" s="32"/>
    </row>
    <row r="4" spans="1:12">
      <c r="A4" s="884"/>
      <c r="B4" s="884" t="s">
        <v>741</v>
      </c>
      <c r="C4" s="858" t="s">
        <v>1156</v>
      </c>
      <c r="D4" s="887"/>
      <c r="E4" s="53"/>
      <c r="F4" s="32"/>
      <c r="G4" s="32"/>
      <c r="H4" s="32"/>
      <c r="I4" s="53"/>
      <c r="J4" s="32"/>
      <c r="K4" s="32"/>
      <c r="L4" s="32"/>
    </row>
    <row r="5" spans="1:12" ht="10.15" customHeight="1" thickBot="1">
      <c r="A5" s="32"/>
      <c r="B5" s="32"/>
      <c r="C5" s="32"/>
      <c r="D5" s="883"/>
      <c r="E5" s="53"/>
      <c r="F5" s="32"/>
      <c r="G5" s="32"/>
      <c r="H5" s="32"/>
      <c r="I5" s="53"/>
      <c r="J5" s="32"/>
      <c r="K5" s="32"/>
      <c r="L5" s="32"/>
    </row>
    <row r="6" spans="1:12" ht="8.1" customHeight="1" thickTop="1">
      <c r="A6" s="888"/>
      <c r="B6" s="888"/>
      <c r="C6" s="888"/>
      <c r="D6" s="889"/>
      <c r="E6" s="890"/>
      <c r="F6" s="888"/>
      <c r="G6" s="888"/>
      <c r="H6" s="888"/>
      <c r="I6" s="891"/>
      <c r="J6" s="888"/>
      <c r="K6" s="888"/>
      <c r="L6" s="888"/>
    </row>
    <row r="7" spans="1:12">
      <c r="A7" s="892"/>
      <c r="B7" s="893" t="s">
        <v>978</v>
      </c>
      <c r="C7" s="33"/>
      <c r="D7" s="894" t="s">
        <v>3</v>
      </c>
      <c r="E7" s="1893" t="s">
        <v>420</v>
      </c>
      <c r="F7" s="1893"/>
      <c r="G7" s="1893"/>
      <c r="H7" s="45"/>
      <c r="I7" s="1893" t="s">
        <v>421</v>
      </c>
      <c r="J7" s="1893"/>
      <c r="K7" s="1893"/>
      <c r="L7" s="895"/>
    </row>
    <row r="8" spans="1:12" s="709" customFormat="1">
      <c r="A8" s="896"/>
      <c r="B8" s="897" t="s">
        <v>979</v>
      </c>
      <c r="C8" s="898"/>
      <c r="D8" s="899" t="s">
        <v>8</v>
      </c>
      <c r="E8" s="1896" t="s">
        <v>424</v>
      </c>
      <c r="F8" s="1896"/>
      <c r="G8" s="1896"/>
      <c r="H8" s="828"/>
      <c r="I8" s="1896" t="s">
        <v>377</v>
      </c>
      <c r="J8" s="1896"/>
      <c r="K8" s="1896"/>
      <c r="L8" s="900"/>
    </row>
    <row r="9" spans="1:12">
      <c r="A9" s="40"/>
      <c r="B9" s="33"/>
      <c r="C9" s="33"/>
      <c r="D9" s="901"/>
      <c r="E9" s="902" t="s">
        <v>4</v>
      </c>
      <c r="F9" s="902" t="s">
        <v>37</v>
      </c>
      <c r="G9" s="902" t="s">
        <v>38</v>
      </c>
      <c r="H9" s="903"/>
      <c r="I9" s="902" t="s">
        <v>4</v>
      </c>
      <c r="J9" s="902" t="s">
        <v>37</v>
      </c>
      <c r="K9" s="902" t="s">
        <v>38</v>
      </c>
      <c r="L9" s="904"/>
    </row>
    <row r="10" spans="1:12">
      <c r="A10" s="40"/>
      <c r="B10" s="33"/>
      <c r="C10" s="33"/>
      <c r="D10" s="901"/>
      <c r="E10" s="905" t="s">
        <v>9</v>
      </c>
      <c r="F10" s="905" t="s">
        <v>39</v>
      </c>
      <c r="G10" s="905" t="s">
        <v>40</v>
      </c>
      <c r="H10" s="905"/>
      <c r="I10" s="905" t="s">
        <v>9</v>
      </c>
      <c r="J10" s="905" t="s">
        <v>39</v>
      </c>
      <c r="K10" s="905" t="s">
        <v>40</v>
      </c>
      <c r="L10" s="906"/>
    </row>
    <row r="11" spans="1:12" ht="8.1" customHeight="1">
      <c r="A11" s="907"/>
      <c r="B11" s="907"/>
      <c r="C11" s="907"/>
      <c r="D11" s="908"/>
      <c r="E11" s="909"/>
      <c r="F11" s="910"/>
      <c r="G11" s="910"/>
      <c r="H11" s="910"/>
      <c r="I11" s="909"/>
      <c r="J11" s="910"/>
      <c r="K11" s="910"/>
      <c r="L11" s="910"/>
    </row>
    <row r="12" spans="1:12" s="745" customFormat="1" ht="8.1" customHeight="1">
      <c r="A12" s="40"/>
      <c r="B12" s="40"/>
      <c r="C12" s="40"/>
      <c r="D12" s="911"/>
      <c r="E12" s="912"/>
      <c r="F12" s="906"/>
      <c r="G12" s="906"/>
      <c r="H12" s="906"/>
      <c r="I12" s="912"/>
      <c r="J12" s="906"/>
      <c r="K12" s="906"/>
      <c r="L12" s="906"/>
    </row>
    <row r="13" spans="1:12" s="745" customFormat="1" ht="16.5">
      <c r="A13" s="34"/>
      <c r="B13" s="35" t="s">
        <v>511</v>
      </c>
      <c r="C13" s="33"/>
      <c r="D13" s="809">
        <v>2020</v>
      </c>
      <c r="E13" s="36">
        <f>SUM(F13:G13)</f>
        <v>605</v>
      </c>
      <c r="F13" s="36">
        <v>274</v>
      </c>
      <c r="G13" s="36">
        <v>331</v>
      </c>
      <c r="H13" s="36"/>
      <c r="I13" s="36">
        <f>SUM(J13:K13)</f>
        <v>13353</v>
      </c>
      <c r="J13" s="36">
        <v>4592</v>
      </c>
      <c r="K13" s="36">
        <v>8761</v>
      </c>
      <c r="L13" s="48"/>
    </row>
    <row r="14" spans="1:12" s="745" customFormat="1" ht="16.5">
      <c r="A14" s="37"/>
      <c r="B14" s="38" t="s">
        <v>512</v>
      </c>
      <c r="C14" s="33"/>
      <c r="D14" s="809">
        <v>2021</v>
      </c>
      <c r="E14" s="36">
        <f t="shared" ref="E14:E15" si="0">SUM(F14:G14)</f>
        <v>623</v>
      </c>
      <c r="F14" s="36">
        <v>278</v>
      </c>
      <c r="G14" s="36">
        <v>345</v>
      </c>
      <c r="H14" s="36"/>
      <c r="I14" s="36">
        <f t="shared" ref="I14:I15" si="1">SUM(J14:K14)</f>
        <v>13372</v>
      </c>
      <c r="J14" s="36">
        <v>4692</v>
      </c>
      <c r="K14" s="36">
        <v>8680</v>
      </c>
      <c r="L14" s="48"/>
    </row>
    <row r="15" spans="1:12" s="745" customFormat="1" ht="16.5">
      <c r="A15" s="37"/>
      <c r="B15" s="38"/>
      <c r="C15" s="33"/>
      <c r="D15" s="809">
        <v>2022</v>
      </c>
      <c r="E15" s="36">
        <f t="shared" si="0"/>
        <v>661</v>
      </c>
      <c r="F15" s="36">
        <v>287</v>
      </c>
      <c r="G15" s="36">
        <v>374</v>
      </c>
      <c r="H15" s="36"/>
      <c r="I15" s="36">
        <f t="shared" si="1"/>
        <v>13319</v>
      </c>
      <c r="J15" s="36">
        <v>4693</v>
      </c>
      <c r="K15" s="36">
        <v>8626</v>
      </c>
      <c r="L15" s="753"/>
    </row>
    <row r="16" spans="1:12" s="745" customFormat="1" ht="16.5">
      <c r="A16" s="15"/>
      <c r="B16" s="10" t="s">
        <v>20</v>
      </c>
      <c r="C16" s="33"/>
      <c r="D16" s="809"/>
      <c r="E16" s="36"/>
      <c r="F16" s="36"/>
      <c r="G16" s="36"/>
      <c r="H16" s="36"/>
      <c r="I16" s="36"/>
      <c r="J16" s="36"/>
      <c r="K16" s="36"/>
      <c r="L16" s="753"/>
    </row>
    <row r="17" spans="1:12" s="745" customFormat="1" ht="16.5">
      <c r="A17" s="34"/>
      <c r="B17" s="35" t="s">
        <v>497</v>
      </c>
      <c r="C17" s="33"/>
      <c r="D17" s="809">
        <v>2020</v>
      </c>
      <c r="E17" s="36">
        <f>SUM(F17:G17)</f>
        <v>853</v>
      </c>
      <c r="F17" s="36">
        <v>376</v>
      </c>
      <c r="G17" s="36">
        <v>477</v>
      </c>
      <c r="H17" s="36"/>
      <c r="I17" s="36">
        <f>SUM(J17:K17)</f>
        <v>7548</v>
      </c>
      <c r="J17" s="36">
        <v>2446</v>
      </c>
      <c r="K17" s="36">
        <v>5102</v>
      </c>
      <c r="L17" s="48"/>
    </row>
    <row r="18" spans="1:12" s="745" customFormat="1" ht="16.5">
      <c r="A18" s="37"/>
      <c r="B18" s="38" t="s">
        <v>498</v>
      </c>
      <c r="C18" s="33"/>
      <c r="D18" s="809">
        <v>2021</v>
      </c>
      <c r="E18" s="36">
        <f>SUM(F18:G18)</f>
        <v>848</v>
      </c>
      <c r="F18" s="36">
        <v>370</v>
      </c>
      <c r="G18" s="36">
        <v>478</v>
      </c>
      <c r="H18" s="36"/>
      <c r="I18" s="36">
        <f>SUM(J18:K18)</f>
        <v>7954</v>
      </c>
      <c r="J18" s="36">
        <v>2710</v>
      </c>
      <c r="K18" s="36">
        <v>5244</v>
      </c>
      <c r="L18" s="48"/>
    </row>
    <row r="19" spans="1:12" s="745" customFormat="1" ht="16.5">
      <c r="A19" s="37"/>
      <c r="B19" s="947"/>
      <c r="C19" s="33"/>
      <c r="D19" s="809">
        <v>2022</v>
      </c>
      <c r="E19" s="36">
        <f>SUM(F19:G19)</f>
        <v>881</v>
      </c>
      <c r="F19" s="36">
        <v>381</v>
      </c>
      <c r="G19" s="36">
        <v>500</v>
      </c>
      <c r="H19" s="36"/>
      <c r="I19" s="36">
        <f>SUM(J19:K19)</f>
        <v>8247</v>
      </c>
      <c r="J19" s="36">
        <v>2730</v>
      </c>
      <c r="K19" s="36">
        <v>5517</v>
      </c>
      <c r="L19" s="753"/>
    </row>
    <row r="20" spans="1:12" s="745" customFormat="1" ht="8.1" customHeight="1">
      <c r="A20" s="37"/>
      <c r="B20" s="947"/>
      <c r="C20" s="33"/>
      <c r="D20" s="809"/>
      <c r="E20" s="36"/>
      <c r="F20" s="36"/>
      <c r="G20" s="36"/>
      <c r="H20" s="36"/>
      <c r="I20" s="36"/>
      <c r="J20" s="36"/>
      <c r="K20" s="36"/>
      <c r="L20" s="753"/>
    </row>
    <row r="21" spans="1:12" s="745" customFormat="1" ht="16.5">
      <c r="A21" s="34"/>
      <c r="B21" s="35" t="s">
        <v>505</v>
      </c>
      <c r="C21" s="33"/>
      <c r="D21" s="809">
        <v>2020</v>
      </c>
      <c r="E21" s="36">
        <f>SUM(F21:G21)</f>
        <v>366</v>
      </c>
      <c r="F21" s="36">
        <v>132</v>
      </c>
      <c r="G21" s="36">
        <v>234</v>
      </c>
      <c r="H21" s="36"/>
      <c r="I21" s="36">
        <f>SUM(J21:K21)</f>
        <v>9058</v>
      </c>
      <c r="J21" s="36">
        <v>3008</v>
      </c>
      <c r="K21" s="36">
        <v>6050</v>
      </c>
      <c r="L21" s="48"/>
    </row>
    <row r="22" spans="1:12" s="745" customFormat="1" ht="16.5">
      <c r="A22" s="37"/>
      <c r="B22" s="38" t="s">
        <v>506</v>
      </c>
      <c r="C22" s="33"/>
      <c r="D22" s="809">
        <v>2021</v>
      </c>
      <c r="E22" s="36">
        <f>SUM(F22:G22)</f>
        <v>372</v>
      </c>
      <c r="F22" s="36">
        <v>130</v>
      </c>
      <c r="G22" s="36">
        <v>242</v>
      </c>
      <c r="H22" s="36"/>
      <c r="I22" s="36">
        <f>SUM(J22:K22)</f>
        <v>8332</v>
      </c>
      <c r="J22" s="36">
        <v>2761</v>
      </c>
      <c r="K22" s="36">
        <v>5571</v>
      </c>
      <c r="L22" s="48"/>
    </row>
    <row r="23" spans="1:12" s="745" customFormat="1" ht="16.5">
      <c r="A23" s="37"/>
      <c r="B23" s="38"/>
      <c r="C23" s="33"/>
      <c r="D23" s="809">
        <v>2022</v>
      </c>
      <c r="E23" s="36">
        <f>SUM(F23:G23)</f>
        <v>375</v>
      </c>
      <c r="F23" s="946">
        <v>129</v>
      </c>
      <c r="G23" s="946">
        <v>246</v>
      </c>
      <c r="H23" s="36"/>
      <c r="I23" s="36">
        <f>SUM(J23:K23)</f>
        <v>8434</v>
      </c>
      <c r="J23" s="36">
        <v>2782</v>
      </c>
      <c r="K23" s="36">
        <v>5652</v>
      </c>
      <c r="L23" s="753"/>
    </row>
    <row r="24" spans="1:12" s="745" customFormat="1" ht="8.1" customHeight="1">
      <c r="A24" s="37"/>
      <c r="B24" s="38"/>
      <c r="C24" s="33"/>
      <c r="D24" s="809"/>
      <c r="E24" s="36"/>
      <c r="F24" s="36"/>
      <c r="G24" s="36"/>
      <c r="H24" s="36"/>
      <c r="I24" s="36"/>
      <c r="J24" s="36"/>
      <c r="K24" s="36"/>
      <c r="L24" s="48"/>
    </row>
    <row r="25" spans="1:12" s="745" customFormat="1" ht="18" customHeight="1">
      <c r="A25" s="34"/>
      <c r="B25" s="35" t="s">
        <v>517</v>
      </c>
      <c r="C25" s="33"/>
      <c r="D25" s="809">
        <v>2020</v>
      </c>
      <c r="E25" s="36">
        <f>SUM(F25:G25)</f>
        <v>764</v>
      </c>
      <c r="F25" s="36">
        <v>397</v>
      </c>
      <c r="G25" s="36">
        <v>367</v>
      </c>
      <c r="H25" s="36"/>
      <c r="I25" s="36">
        <f>SUM(J25:K25)</f>
        <v>13607</v>
      </c>
      <c r="J25" s="36">
        <v>7245</v>
      </c>
      <c r="K25" s="36">
        <v>6362</v>
      </c>
      <c r="L25" s="49"/>
    </row>
    <row r="26" spans="1:12" s="745" customFormat="1" ht="18" customHeight="1">
      <c r="A26" s="37"/>
      <c r="B26" s="38" t="s">
        <v>518</v>
      </c>
      <c r="C26" s="33"/>
      <c r="D26" s="809">
        <v>2021</v>
      </c>
      <c r="E26" s="36">
        <f>SUM(F26:G26)</f>
        <v>764</v>
      </c>
      <c r="F26" s="36">
        <v>394</v>
      </c>
      <c r="G26" s="36">
        <v>370</v>
      </c>
      <c r="H26" s="36"/>
      <c r="I26" s="36">
        <f>SUM(J26:K26)</f>
        <v>13685</v>
      </c>
      <c r="J26" s="36">
        <v>7431</v>
      </c>
      <c r="K26" s="36">
        <v>6254</v>
      </c>
      <c r="L26" s="48"/>
    </row>
    <row r="27" spans="1:12" s="745" customFormat="1" ht="18" customHeight="1">
      <c r="A27" s="37"/>
      <c r="B27" s="38"/>
      <c r="C27" s="33"/>
      <c r="D27" s="809">
        <v>2022</v>
      </c>
      <c r="E27" s="36">
        <f>SUM(F27:G27)</f>
        <v>759</v>
      </c>
      <c r="F27" s="36">
        <v>384</v>
      </c>
      <c r="G27" s="36">
        <v>375</v>
      </c>
      <c r="H27" s="36"/>
      <c r="I27" s="36">
        <f>SUM(J27:K27)</f>
        <v>13134</v>
      </c>
      <c r="J27" s="36">
        <v>7125</v>
      </c>
      <c r="K27" s="36">
        <v>6009</v>
      </c>
      <c r="L27" s="48"/>
    </row>
    <row r="28" spans="1:12" s="745" customFormat="1" ht="8.1" customHeight="1">
      <c r="A28" s="37"/>
      <c r="B28" s="38"/>
      <c r="C28" s="33"/>
      <c r="D28" s="809"/>
      <c r="E28" s="36"/>
      <c r="F28" s="36"/>
      <c r="G28" s="36"/>
      <c r="H28" s="36"/>
      <c r="I28" s="36"/>
      <c r="J28" s="36"/>
      <c r="K28" s="36"/>
      <c r="L28" s="48"/>
    </row>
    <row r="29" spans="1:12" s="745" customFormat="1" ht="18" customHeight="1">
      <c r="A29" s="15"/>
      <c r="B29" s="10" t="s">
        <v>22</v>
      </c>
      <c r="C29" s="33"/>
      <c r="D29" s="809"/>
      <c r="E29" s="36"/>
      <c r="F29" s="36"/>
      <c r="G29" s="36"/>
      <c r="H29" s="36"/>
      <c r="I29" s="36"/>
      <c r="J29" s="36"/>
      <c r="K29" s="36"/>
      <c r="L29" s="49"/>
    </row>
    <row r="30" spans="1:12" s="745" customFormat="1" ht="18" customHeight="1">
      <c r="A30" s="34"/>
      <c r="B30" s="35" t="s">
        <v>503</v>
      </c>
      <c r="C30" s="45"/>
      <c r="D30" s="809">
        <v>2020</v>
      </c>
      <c r="E30" s="36">
        <f>SUM(F30:G30)</f>
        <v>872</v>
      </c>
      <c r="F30" s="36">
        <v>404</v>
      </c>
      <c r="G30" s="36">
        <v>468</v>
      </c>
      <c r="H30" s="36"/>
      <c r="I30" s="36">
        <f>SUM(J30:K30)</f>
        <v>26554</v>
      </c>
      <c r="J30" s="36">
        <v>8190</v>
      </c>
      <c r="K30" s="36">
        <v>18364</v>
      </c>
      <c r="L30" s="924"/>
    </row>
    <row r="31" spans="1:12" s="745" customFormat="1" ht="18" customHeight="1">
      <c r="A31" s="37"/>
      <c r="B31" s="38" t="s">
        <v>504</v>
      </c>
      <c r="C31" s="33"/>
      <c r="D31" s="809">
        <v>2021</v>
      </c>
      <c r="E31" s="36">
        <f t="shared" ref="E31:E32" si="2">SUM(F31:G31)</f>
        <v>876</v>
      </c>
      <c r="F31" s="39">
        <v>402</v>
      </c>
      <c r="G31" s="39">
        <v>474</v>
      </c>
      <c r="H31" s="39"/>
      <c r="I31" s="36">
        <f t="shared" ref="I31:I32" si="3">SUM(J31:K31)</f>
        <v>30036</v>
      </c>
      <c r="J31" s="39">
        <v>8941</v>
      </c>
      <c r="K31" s="39">
        <v>21095</v>
      </c>
      <c r="L31" s="48"/>
    </row>
    <row r="32" spans="1:12" s="745" customFormat="1" ht="18" customHeight="1">
      <c r="A32" s="37"/>
      <c r="B32" s="38"/>
      <c r="C32" s="33"/>
      <c r="D32" s="809">
        <v>2022</v>
      </c>
      <c r="E32" s="36">
        <f t="shared" si="2"/>
        <v>852</v>
      </c>
      <c r="F32" s="39">
        <v>387</v>
      </c>
      <c r="G32" s="39">
        <v>465</v>
      </c>
      <c r="H32" s="39"/>
      <c r="I32" s="36">
        <f t="shared" si="3"/>
        <v>29636</v>
      </c>
      <c r="J32" s="39">
        <v>8763</v>
      </c>
      <c r="K32" s="39">
        <v>20873</v>
      </c>
      <c r="L32" s="48"/>
    </row>
    <row r="33" spans="1:12" s="745" customFormat="1" ht="8.1" customHeight="1">
      <c r="A33" s="37"/>
      <c r="B33" s="38"/>
      <c r="C33" s="33"/>
      <c r="D33" s="809"/>
      <c r="E33" s="36"/>
      <c r="F33" s="714"/>
      <c r="G33" s="714"/>
      <c r="H33" s="714"/>
      <c r="I33" s="36"/>
      <c r="J33" s="714"/>
      <c r="K33" s="714"/>
      <c r="L33" s="48"/>
    </row>
    <row r="34" spans="1:12" ht="18" customHeight="1">
      <c r="A34" s="34"/>
      <c r="B34" s="35" t="s">
        <v>505</v>
      </c>
      <c r="C34" s="33"/>
      <c r="D34" s="809">
        <v>2020</v>
      </c>
      <c r="E34" s="36">
        <f>SUM(F34:G34)</f>
        <v>672</v>
      </c>
      <c r="F34" s="714">
        <v>265</v>
      </c>
      <c r="G34" s="714">
        <v>407</v>
      </c>
      <c r="H34" s="714"/>
      <c r="I34" s="36">
        <f>SUM(J34:K34)</f>
        <v>14043</v>
      </c>
      <c r="J34" s="714">
        <v>5309</v>
      </c>
      <c r="K34" s="714">
        <v>8734</v>
      </c>
      <c r="L34" s="660"/>
    </row>
    <row r="35" spans="1:12" ht="18" customHeight="1">
      <c r="A35" s="37"/>
      <c r="B35" s="38" t="s">
        <v>506</v>
      </c>
      <c r="C35" s="33"/>
      <c r="D35" s="809">
        <v>2021</v>
      </c>
      <c r="E35" s="36">
        <f t="shared" ref="E35:E36" si="4">SUM(F35:G35)</f>
        <v>677</v>
      </c>
      <c r="F35" s="753">
        <v>266</v>
      </c>
      <c r="G35" s="753">
        <v>411</v>
      </c>
      <c r="H35" s="753"/>
      <c r="I35" s="36">
        <f t="shared" ref="I35:I36" si="5">SUM(J35:K35)</f>
        <v>12759</v>
      </c>
      <c r="J35" s="753">
        <v>4784</v>
      </c>
      <c r="K35" s="753">
        <v>7975</v>
      </c>
      <c r="L35" s="660"/>
    </row>
    <row r="36" spans="1:12" ht="18" customHeight="1">
      <c r="A36" s="37"/>
      <c r="B36" s="38"/>
      <c r="C36" s="33"/>
      <c r="D36" s="809">
        <v>2022</v>
      </c>
      <c r="E36" s="36">
        <f t="shared" si="4"/>
        <v>670</v>
      </c>
      <c r="F36" s="39">
        <v>264</v>
      </c>
      <c r="G36" s="39">
        <v>406</v>
      </c>
      <c r="H36" s="39"/>
      <c r="I36" s="36">
        <f t="shared" si="5"/>
        <v>13032</v>
      </c>
      <c r="J36" s="39">
        <v>4842</v>
      </c>
      <c r="K36" s="39">
        <v>8190</v>
      </c>
      <c r="L36" s="660"/>
    </row>
    <row r="37" spans="1:12" ht="8.1" customHeight="1">
      <c r="A37" s="46"/>
      <c r="B37" s="47"/>
      <c r="C37" s="33"/>
      <c r="D37" s="809"/>
      <c r="E37" s="36"/>
      <c r="F37" s="39"/>
      <c r="G37" s="39"/>
      <c r="H37" s="39"/>
      <c r="I37" s="36"/>
      <c r="J37" s="39"/>
      <c r="K37" s="39"/>
      <c r="L37" s="660"/>
    </row>
    <row r="38" spans="1:12" ht="18" customHeight="1">
      <c r="A38" s="15"/>
      <c r="B38" s="10" t="s">
        <v>23</v>
      </c>
      <c r="C38" s="33"/>
      <c r="D38" s="809"/>
      <c r="E38" s="36"/>
      <c r="F38" s="714"/>
      <c r="G38" s="714"/>
      <c r="H38" s="714"/>
      <c r="I38" s="36"/>
      <c r="J38" s="714"/>
      <c r="K38" s="714"/>
      <c r="L38" s="660"/>
    </row>
    <row r="39" spans="1:12" ht="18" customHeight="1">
      <c r="A39" s="34"/>
      <c r="B39" s="35" t="s">
        <v>505</v>
      </c>
      <c r="C39" s="33"/>
      <c r="D39" s="809">
        <v>2020</v>
      </c>
      <c r="E39" s="36">
        <f>SUM(F39:G39)</f>
        <v>351</v>
      </c>
      <c r="F39" s="714">
        <v>127</v>
      </c>
      <c r="G39" s="714">
        <v>224</v>
      </c>
      <c r="H39" s="714"/>
      <c r="I39" s="36">
        <f>SUM(J39:K39)</f>
        <v>7822</v>
      </c>
      <c r="J39" s="714">
        <v>3080</v>
      </c>
      <c r="K39" s="714">
        <v>4742</v>
      </c>
      <c r="L39" s="660"/>
    </row>
    <row r="40" spans="1:12" ht="18" customHeight="1">
      <c r="A40" s="37"/>
      <c r="B40" s="38" t="s">
        <v>506</v>
      </c>
      <c r="C40" s="33"/>
      <c r="D40" s="809">
        <v>2021</v>
      </c>
      <c r="E40" s="36">
        <f t="shared" ref="E40:E41" si="6">SUM(F40:G40)</f>
        <v>342</v>
      </c>
      <c r="F40" s="714">
        <v>118</v>
      </c>
      <c r="G40" s="714">
        <v>224</v>
      </c>
      <c r="H40" s="714"/>
      <c r="I40" s="36">
        <f t="shared" ref="I40:I41" si="7">SUM(J40:K40)</f>
        <v>7532</v>
      </c>
      <c r="J40" s="714">
        <v>2947</v>
      </c>
      <c r="K40" s="714">
        <v>4585</v>
      </c>
      <c r="L40" s="660"/>
    </row>
    <row r="41" spans="1:12" ht="18" customHeight="1">
      <c r="A41" s="46"/>
      <c r="B41" s="47"/>
      <c r="C41" s="33"/>
      <c r="D41" s="809">
        <v>2022</v>
      </c>
      <c r="E41" s="36">
        <f t="shared" si="6"/>
        <v>337</v>
      </c>
      <c r="F41" s="39">
        <v>115</v>
      </c>
      <c r="G41" s="39">
        <v>222</v>
      </c>
      <c r="H41" s="39"/>
      <c r="I41" s="36">
        <f t="shared" si="7"/>
        <v>7874</v>
      </c>
      <c r="J41" s="39">
        <v>2950</v>
      </c>
      <c r="K41" s="39">
        <v>4924</v>
      </c>
      <c r="L41" s="660"/>
    </row>
    <row r="42" spans="1:12" s="745" customFormat="1" ht="8.1" customHeight="1">
      <c r="A42" s="37"/>
      <c r="B42" s="38"/>
      <c r="C42" s="33"/>
      <c r="D42" s="809"/>
      <c r="E42" s="36"/>
      <c r="F42" s="714"/>
      <c r="G42" s="714"/>
      <c r="H42" s="714"/>
      <c r="I42" s="36"/>
      <c r="J42" s="714"/>
      <c r="K42" s="714"/>
      <c r="L42" s="48"/>
    </row>
    <row r="43" spans="1:12" ht="18" customHeight="1">
      <c r="A43" s="34"/>
      <c r="B43" s="35" t="s">
        <v>519</v>
      </c>
      <c r="C43" s="33"/>
      <c r="D43" s="809">
        <v>2020</v>
      </c>
      <c r="E43" s="36">
        <f>SUM(F43:G43)</f>
        <v>1109</v>
      </c>
      <c r="F43" s="714">
        <v>575</v>
      </c>
      <c r="G43" s="714">
        <v>534</v>
      </c>
      <c r="H43" s="714"/>
      <c r="I43" s="36">
        <f>SUM(J43:K43)</f>
        <v>13176</v>
      </c>
      <c r="J43" s="714">
        <v>7236</v>
      </c>
      <c r="K43" s="714">
        <v>5940</v>
      </c>
      <c r="L43" s="660"/>
    </row>
    <row r="44" spans="1:12" ht="18" customHeight="1">
      <c r="A44" s="37"/>
      <c r="B44" s="38" t="s">
        <v>520</v>
      </c>
      <c r="C44" s="33"/>
      <c r="D44" s="809">
        <v>2021</v>
      </c>
      <c r="E44" s="36">
        <f t="shared" ref="E44:E45" si="8">SUM(F44:G44)</f>
        <v>1123</v>
      </c>
      <c r="F44" s="753">
        <v>582</v>
      </c>
      <c r="G44" s="753">
        <v>541</v>
      </c>
      <c r="H44" s="753"/>
      <c r="I44" s="36">
        <f t="shared" ref="I44:I45" si="9">SUM(J44:K44)</f>
        <v>13339</v>
      </c>
      <c r="J44" s="753">
        <v>7437</v>
      </c>
      <c r="K44" s="753">
        <v>5902</v>
      </c>
      <c r="L44" s="660"/>
    </row>
    <row r="45" spans="1:12" ht="18" customHeight="1">
      <c r="A45" s="37"/>
      <c r="B45" s="38"/>
      <c r="C45" s="33"/>
      <c r="D45" s="809">
        <v>2022</v>
      </c>
      <c r="E45" s="36">
        <f t="shared" si="8"/>
        <v>1116</v>
      </c>
      <c r="F45" s="39">
        <v>567</v>
      </c>
      <c r="G45" s="39">
        <v>549</v>
      </c>
      <c r="H45" s="39"/>
      <c r="I45" s="36">
        <f t="shared" si="9"/>
        <v>12810</v>
      </c>
      <c r="J45" s="39">
        <v>7095</v>
      </c>
      <c r="K45" s="39">
        <v>5715</v>
      </c>
      <c r="L45" s="660"/>
    </row>
    <row r="46" spans="1:12" ht="8.1" customHeight="1">
      <c r="A46" s="46"/>
      <c r="B46" s="47"/>
      <c r="C46" s="33"/>
      <c r="D46" s="809"/>
      <c r="E46" s="36"/>
      <c r="F46" s="39"/>
      <c r="G46" s="39"/>
      <c r="H46" s="39"/>
      <c r="I46" s="36"/>
      <c r="J46" s="39"/>
      <c r="K46" s="39"/>
      <c r="L46" s="660"/>
    </row>
    <row r="47" spans="1:12" ht="18" customHeight="1">
      <c r="A47" s="15"/>
      <c r="B47" s="10" t="s">
        <v>21</v>
      </c>
      <c r="C47" s="33"/>
      <c r="D47" s="809"/>
      <c r="E47" s="36"/>
      <c r="F47" s="714"/>
      <c r="G47" s="714"/>
      <c r="H47" s="714"/>
      <c r="I47" s="36"/>
      <c r="J47" s="714"/>
      <c r="K47" s="714"/>
      <c r="L47" s="660"/>
    </row>
    <row r="48" spans="1:12" ht="18" customHeight="1">
      <c r="A48" s="34"/>
      <c r="B48" s="35" t="s">
        <v>487</v>
      </c>
      <c r="C48" s="33"/>
      <c r="D48" s="809">
        <v>2020</v>
      </c>
      <c r="E48" s="36">
        <f>SUM(F48:G48)</f>
        <v>1439</v>
      </c>
      <c r="F48" s="714">
        <v>696</v>
      </c>
      <c r="G48" s="714">
        <v>743</v>
      </c>
      <c r="H48" s="714"/>
      <c r="I48" s="36">
        <f>SUM(J48:K48)</f>
        <v>27412</v>
      </c>
      <c r="J48" s="714">
        <v>11131</v>
      </c>
      <c r="K48" s="714">
        <v>16281</v>
      </c>
      <c r="L48" s="660"/>
    </row>
    <row r="49" spans="1:12" ht="18" customHeight="1">
      <c r="A49" s="37"/>
      <c r="B49" s="38" t="s">
        <v>488</v>
      </c>
      <c r="C49" s="33"/>
      <c r="D49" s="809">
        <v>2021</v>
      </c>
      <c r="E49" s="36">
        <f t="shared" ref="E49:E50" si="10">SUM(F49:G49)</f>
        <v>1410</v>
      </c>
      <c r="F49" s="39">
        <v>673</v>
      </c>
      <c r="G49" s="39">
        <v>737</v>
      </c>
      <c r="H49" s="39"/>
      <c r="I49" s="36">
        <f t="shared" ref="I49:I50" si="11">SUM(J49:K49)</f>
        <v>29492</v>
      </c>
      <c r="J49" s="39">
        <v>12003</v>
      </c>
      <c r="K49" s="39">
        <v>17489</v>
      </c>
      <c r="L49" s="660"/>
    </row>
    <row r="50" spans="1:12" ht="18" customHeight="1">
      <c r="A50" s="37"/>
      <c r="B50" s="38"/>
      <c r="C50" s="33"/>
      <c r="D50" s="809">
        <v>2022</v>
      </c>
      <c r="E50" s="36">
        <f t="shared" si="10"/>
        <v>1388</v>
      </c>
      <c r="F50" s="39">
        <v>659</v>
      </c>
      <c r="G50" s="39">
        <v>729</v>
      </c>
      <c r="H50" s="39"/>
      <c r="I50" s="36">
        <f t="shared" si="11"/>
        <v>30236</v>
      </c>
      <c r="J50" s="39">
        <v>12070</v>
      </c>
      <c r="K50" s="39">
        <v>18166</v>
      </c>
      <c r="L50" s="660"/>
    </row>
    <row r="51" spans="1:12" ht="8.1" customHeight="1">
      <c r="A51" s="37"/>
      <c r="B51" s="38"/>
      <c r="C51" s="33"/>
      <c r="D51" s="809"/>
      <c r="E51" s="36"/>
      <c r="F51" s="714"/>
      <c r="G51" s="714"/>
      <c r="H51" s="714"/>
      <c r="I51" s="36"/>
      <c r="J51" s="714"/>
      <c r="K51" s="714"/>
      <c r="L51" s="660"/>
    </row>
    <row r="52" spans="1:12" ht="18" customHeight="1">
      <c r="A52" s="34"/>
      <c r="B52" s="35" t="s">
        <v>505</v>
      </c>
      <c r="C52" s="33"/>
      <c r="D52" s="809">
        <v>2020</v>
      </c>
      <c r="E52" s="36">
        <f>SUM(F52:G52)</f>
        <v>558</v>
      </c>
      <c r="F52" s="714">
        <v>233</v>
      </c>
      <c r="G52" s="714">
        <v>325</v>
      </c>
      <c r="H52" s="714"/>
      <c r="I52" s="36">
        <f>SUM(J52:K52)</f>
        <v>7341</v>
      </c>
      <c r="J52" s="714">
        <v>3183</v>
      </c>
      <c r="K52" s="714">
        <v>4158</v>
      </c>
      <c r="L52" s="660"/>
    </row>
    <row r="53" spans="1:12" ht="18" customHeight="1">
      <c r="A53" s="37"/>
      <c r="B53" s="38" t="s">
        <v>506</v>
      </c>
      <c r="C53" s="33"/>
      <c r="D53" s="809">
        <v>2021</v>
      </c>
      <c r="E53" s="36">
        <f t="shared" ref="E53:E54" si="12">SUM(F53:G53)</f>
        <v>566</v>
      </c>
      <c r="F53" s="36">
        <v>232</v>
      </c>
      <c r="G53" s="36">
        <v>334</v>
      </c>
      <c r="H53" s="36"/>
      <c r="I53" s="36">
        <f t="shared" ref="I53:I54" si="13">SUM(J53:K53)</f>
        <v>6404</v>
      </c>
      <c r="J53" s="36">
        <v>2820</v>
      </c>
      <c r="K53" s="36">
        <v>3584</v>
      </c>
      <c r="L53" s="660"/>
    </row>
    <row r="54" spans="1:12" ht="18" customHeight="1">
      <c r="A54" s="37"/>
      <c r="B54" s="38"/>
      <c r="C54" s="33"/>
      <c r="D54" s="809">
        <v>2022</v>
      </c>
      <c r="E54" s="36">
        <f t="shared" si="12"/>
        <v>553</v>
      </c>
      <c r="F54" s="39">
        <v>221</v>
      </c>
      <c r="G54" s="39">
        <v>332</v>
      </c>
      <c r="H54" s="39"/>
      <c r="I54" s="36">
        <f t="shared" si="13"/>
        <v>6364</v>
      </c>
      <c r="J54" s="39">
        <v>2764</v>
      </c>
      <c r="K54" s="39">
        <v>3600</v>
      </c>
      <c r="L54" s="660"/>
    </row>
    <row r="55" spans="1:12" ht="8.1" customHeight="1">
      <c r="A55" s="37"/>
      <c r="B55" s="38"/>
      <c r="C55" s="33"/>
      <c r="D55" s="809"/>
      <c r="E55" s="36"/>
      <c r="F55" s="39"/>
      <c r="G55" s="39"/>
      <c r="H55" s="39"/>
      <c r="I55" s="36"/>
      <c r="J55" s="39"/>
      <c r="K55" s="39"/>
      <c r="L55" s="660"/>
    </row>
    <row r="56" spans="1:12" ht="18" customHeight="1">
      <c r="A56" s="15"/>
      <c r="B56" s="10" t="s">
        <v>53</v>
      </c>
      <c r="C56" s="33"/>
      <c r="D56" s="809"/>
      <c r="E56" s="36"/>
      <c r="F56" s="714"/>
      <c r="G56" s="714"/>
      <c r="H56" s="714"/>
      <c r="I56" s="36"/>
      <c r="J56" s="714"/>
      <c r="K56" s="714"/>
      <c r="L56" s="660"/>
    </row>
    <row r="57" spans="1:12" ht="18" customHeight="1">
      <c r="A57" s="34"/>
      <c r="B57" s="35" t="s">
        <v>501</v>
      </c>
      <c r="C57" s="33"/>
      <c r="D57" s="809">
        <v>2020</v>
      </c>
      <c r="E57" s="36">
        <f>SUM(F57:G57)</f>
        <v>943</v>
      </c>
      <c r="F57" s="714">
        <v>472</v>
      </c>
      <c r="G57" s="714">
        <v>471</v>
      </c>
      <c r="H57" s="714"/>
      <c r="I57" s="36">
        <f>SUM(J57:K57)</f>
        <v>15895</v>
      </c>
      <c r="J57" s="714">
        <v>5202</v>
      </c>
      <c r="K57" s="714">
        <v>10693</v>
      </c>
      <c r="L57" s="660"/>
    </row>
    <row r="58" spans="1:12" ht="18" customHeight="1">
      <c r="A58" s="37"/>
      <c r="B58" s="38" t="s">
        <v>502</v>
      </c>
      <c r="C58" s="33"/>
      <c r="D58" s="809">
        <v>2021</v>
      </c>
      <c r="E58" s="36">
        <f t="shared" ref="E58:E59" si="14">SUM(F58:G58)</f>
        <v>960</v>
      </c>
      <c r="F58" s="39">
        <v>478</v>
      </c>
      <c r="G58" s="39">
        <v>482</v>
      </c>
      <c r="H58" s="39"/>
      <c r="I58" s="36">
        <f t="shared" ref="I58:I59" si="15">SUM(J58:K58)</f>
        <v>16061</v>
      </c>
      <c r="J58" s="39">
        <v>5305</v>
      </c>
      <c r="K58" s="39">
        <v>10756</v>
      </c>
      <c r="L58" s="660"/>
    </row>
    <row r="59" spans="1:12" ht="18" customHeight="1">
      <c r="A59" s="37"/>
      <c r="B59" s="38"/>
      <c r="C59" s="33"/>
      <c r="D59" s="809">
        <v>2022</v>
      </c>
      <c r="E59" s="36">
        <f t="shared" si="14"/>
        <v>975</v>
      </c>
      <c r="F59" s="39">
        <v>486</v>
      </c>
      <c r="G59" s="39">
        <v>489</v>
      </c>
      <c r="H59" s="39"/>
      <c r="I59" s="36">
        <f t="shared" si="15"/>
        <v>16512</v>
      </c>
      <c r="J59" s="39">
        <v>5553</v>
      </c>
      <c r="K59" s="39">
        <v>10959</v>
      </c>
      <c r="L59" s="660"/>
    </row>
    <row r="60" spans="1:12" ht="8.1" customHeight="1">
      <c r="A60" s="37"/>
      <c r="B60" s="38"/>
      <c r="C60" s="33"/>
      <c r="D60" s="809"/>
      <c r="E60" s="36"/>
      <c r="F60" s="714"/>
      <c r="G60" s="714"/>
      <c r="H60" s="714"/>
      <c r="I60" s="36"/>
      <c r="J60" s="714"/>
      <c r="K60" s="714"/>
      <c r="L60" s="660"/>
    </row>
    <row r="61" spans="1:12" ht="18" customHeight="1">
      <c r="A61" s="34"/>
      <c r="B61" s="35" t="s">
        <v>505</v>
      </c>
      <c r="C61" s="33"/>
      <c r="D61" s="809">
        <v>2020</v>
      </c>
      <c r="E61" s="36">
        <f>SUM(F61:G61)</f>
        <v>187</v>
      </c>
      <c r="F61" s="714">
        <v>71</v>
      </c>
      <c r="G61" s="714">
        <v>116</v>
      </c>
      <c r="H61" s="714"/>
      <c r="I61" s="36">
        <f>SUM(J61:K61)</f>
        <v>5287</v>
      </c>
      <c r="J61" s="714">
        <v>1625</v>
      </c>
      <c r="K61" s="714">
        <v>3662</v>
      </c>
      <c r="L61" s="660"/>
    </row>
    <row r="62" spans="1:12" ht="18" customHeight="1">
      <c r="A62" s="37"/>
      <c r="B62" s="38" t="s">
        <v>506</v>
      </c>
      <c r="C62" s="47"/>
      <c r="D62" s="809">
        <v>2021</v>
      </c>
      <c r="E62" s="36">
        <f t="shared" ref="E62:E63" si="16">SUM(F62:G62)</f>
        <v>192</v>
      </c>
      <c r="F62" s="753">
        <v>73</v>
      </c>
      <c r="G62" s="753">
        <v>119</v>
      </c>
      <c r="H62" s="753"/>
      <c r="I62" s="36">
        <f t="shared" ref="I62:I63" si="17">SUM(J62:K62)</f>
        <v>5421</v>
      </c>
      <c r="J62" s="753">
        <v>1639</v>
      </c>
      <c r="K62" s="753">
        <v>3782</v>
      </c>
      <c r="L62" s="660"/>
    </row>
    <row r="63" spans="1:12" ht="18" customHeight="1">
      <c r="A63" s="37"/>
      <c r="B63" s="38"/>
      <c r="C63" s="47"/>
      <c r="D63" s="809">
        <v>2022</v>
      </c>
      <c r="E63" s="36">
        <f t="shared" si="16"/>
        <v>198</v>
      </c>
      <c r="F63" s="39">
        <v>73</v>
      </c>
      <c r="G63" s="39">
        <v>125</v>
      </c>
      <c r="H63" s="39"/>
      <c r="I63" s="36">
        <f t="shared" si="17"/>
        <v>5454</v>
      </c>
      <c r="J63" s="39">
        <v>1699</v>
      </c>
      <c r="K63" s="39">
        <v>3755</v>
      </c>
      <c r="L63" s="660"/>
    </row>
    <row r="64" spans="1:12" ht="8.1" customHeight="1">
      <c r="A64" s="37"/>
      <c r="B64" s="38"/>
      <c r="C64" s="33"/>
      <c r="D64" s="809"/>
      <c r="E64" s="36"/>
      <c r="F64" s="39"/>
      <c r="G64" s="39"/>
      <c r="H64" s="39"/>
      <c r="I64" s="36"/>
      <c r="J64" s="39"/>
      <c r="K64" s="39"/>
      <c r="L64" s="660"/>
    </row>
    <row r="65" spans="1:12" ht="18" customHeight="1">
      <c r="A65" s="15"/>
      <c r="B65" s="10" t="s">
        <v>27</v>
      </c>
      <c r="C65" s="47"/>
      <c r="D65" s="809"/>
      <c r="E65" s="36"/>
      <c r="F65" s="714"/>
      <c r="G65" s="714"/>
      <c r="H65" s="714"/>
      <c r="I65" s="36"/>
      <c r="J65" s="714"/>
      <c r="K65" s="714"/>
      <c r="L65" s="660"/>
    </row>
    <row r="66" spans="1:12" ht="18" customHeight="1">
      <c r="A66" s="34"/>
      <c r="B66" s="35" t="s">
        <v>491</v>
      </c>
      <c r="C66" s="33"/>
      <c r="D66" s="809">
        <v>2020</v>
      </c>
      <c r="E66" s="36">
        <f>SUM(F66:G66)</f>
        <v>86</v>
      </c>
      <c r="F66" s="714">
        <v>42</v>
      </c>
      <c r="G66" s="714">
        <v>44</v>
      </c>
      <c r="H66" s="714"/>
      <c r="I66" s="36">
        <f>SUM(J66:K66)</f>
        <v>1403</v>
      </c>
      <c r="J66" s="714">
        <v>634</v>
      </c>
      <c r="K66" s="714">
        <v>769</v>
      </c>
      <c r="L66" s="660"/>
    </row>
    <row r="67" spans="1:12" ht="18" customHeight="1">
      <c r="A67" s="37"/>
      <c r="B67" s="38" t="s">
        <v>492</v>
      </c>
      <c r="C67" s="33"/>
      <c r="D67" s="809">
        <v>2021</v>
      </c>
      <c r="E67" s="36">
        <f t="shared" ref="E67:E68" si="18">SUM(F67:G67)</f>
        <v>91</v>
      </c>
      <c r="F67" s="39">
        <v>45</v>
      </c>
      <c r="G67" s="39">
        <v>46</v>
      </c>
      <c r="H67" s="39"/>
      <c r="I67" s="36">
        <f t="shared" ref="I67:I68" si="19">SUM(J67:K67)</f>
        <v>1374</v>
      </c>
      <c r="J67" s="39">
        <v>617</v>
      </c>
      <c r="K67" s="39">
        <v>757</v>
      </c>
      <c r="L67" s="660"/>
    </row>
    <row r="68" spans="1:12" ht="18" customHeight="1">
      <c r="A68" s="37"/>
      <c r="B68" s="38"/>
      <c r="C68" s="33"/>
      <c r="D68" s="809">
        <v>2022</v>
      </c>
      <c r="E68" s="36">
        <f t="shared" si="18"/>
        <v>91</v>
      </c>
      <c r="F68" s="654">
        <v>45</v>
      </c>
      <c r="G68" s="654">
        <v>46</v>
      </c>
      <c r="I68" s="36">
        <f t="shared" si="19"/>
        <v>1453</v>
      </c>
      <c r="J68" s="654">
        <v>637</v>
      </c>
      <c r="K68" s="654">
        <v>816</v>
      </c>
      <c r="L68" s="660"/>
    </row>
    <row r="69" spans="1:12" ht="5.25" customHeight="1" thickBot="1">
      <c r="A69" s="925"/>
      <c r="B69" s="926"/>
      <c r="C69" s="926"/>
      <c r="D69" s="862"/>
      <c r="E69" s="863"/>
      <c r="F69" s="863">
        <v>15</v>
      </c>
      <c r="G69" s="863">
        <v>25</v>
      </c>
      <c r="H69" s="863"/>
      <c r="I69" s="863"/>
      <c r="J69" s="863"/>
      <c r="K69" s="863"/>
      <c r="L69" s="863"/>
    </row>
    <row r="70" spans="1:12" ht="16.5" customHeight="1">
      <c r="A70" s="927"/>
      <c r="B70" s="33"/>
      <c r="C70" s="33"/>
      <c r="D70" s="41"/>
      <c r="E70" s="45"/>
      <c r="F70" s="43"/>
      <c r="G70" s="43"/>
      <c r="H70" s="819"/>
      <c r="I70" s="819"/>
      <c r="J70" s="819"/>
      <c r="K70" s="43"/>
      <c r="L70" s="424" t="s">
        <v>909</v>
      </c>
    </row>
    <row r="71" spans="1:12" ht="15" customHeight="1">
      <c r="A71" s="928"/>
      <c r="B71" s="800"/>
      <c r="C71" s="819"/>
      <c r="D71" s="929"/>
      <c r="E71" s="930"/>
      <c r="F71" s="819"/>
      <c r="G71" s="43"/>
      <c r="H71" s="819"/>
      <c r="I71" s="819"/>
      <c r="J71" s="819"/>
      <c r="K71" s="43"/>
      <c r="L71" s="425" t="s">
        <v>885</v>
      </c>
    </row>
    <row r="72" spans="1:12">
      <c r="A72" s="46"/>
      <c r="B72" s="46"/>
      <c r="C72" s="46"/>
      <c r="D72" s="931"/>
      <c r="E72" s="932"/>
      <c r="F72" s="932"/>
      <c r="G72" s="932"/>
      <c r="H72" s="933"/>
      <c r="I72" s="934"/>
      <c r="J72" s="934"/>
      <c r="K72" s="934"/>
      <c r="L72" s="40"/>
    </row>
  </sheetData>
  <mergeCells count="4">
    <mergeCell ref="E7:G7"/>
    <mergeCell ref="I7:K7"/>
    <mergeCell ref="E8:G8"/>
    <mergeCell ref="I8:K8"/>
  </mergeCells>
  <printOptions horizontalCentered="1"/>
  <pageMargins left="0.55118110236220474" right="0.55118110236220474" top="0.55118110236220474" bottom="0.55118110236220474" header="0.39370078740157483" footer="0.39370078740157483"/>
  <pageSetup paperSize="9" scale="70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4">
    <tabColor rgb="FF92D050"/>
  </sheetPr>
  <dimension ref="A1:L69"/>
  <sheetViews>
    <sheetView tabSelected="1" view="pageBreakPreview" topLeftCell="B1" zoomScale="110" zoomScaleNormal="100" zoomScaleSheetLayoutView="110" workbookViewId="0">
      <selection activeCell="O48" sqref="O48"/>
    </sheetView>
  </sheetViews>
  <sheetFormatPr defaultColWidth="12.5703125" defaultRowHeight="17.25"/>
  <cols>
    <col min="1" max="1" width="1.28515625" style="654" customWidth="1"/>
    <col min="2" max="2" width="12.28515625" style="654" customWidth="1"/>
    <col min="3" max="3" width="34.7109375" style="654" customWidth="1"/>
    <col min="4" max="4" width="10.28515625" style="654" customWidth="1"/>
    <col min="5" max="5" width="7.7109375" style="654" customWidth="1"/>
    <col min="6" max="6" width="8.7109375" style="654" customWidth="1"/>
    <col min="7" max="7" width="12.28515625" style="654" customWidth="1"/>
    <col min="8" max="8" width="1.140625" style="654" customWidth="1"/>
    <col min="9" max="9" width="7.7109375" style="654" customWidth="1"/>
    <col min="10" max="10" width="8.7109375" style="654" customWidth="1"/>
    <col min="11" max="11" width="12.28515625" style="654" customWidth="1"/>
    <col min="12" max="12" width="1.140625" style="654" customWidth="1"/>
    <col min="13" max="16384" width="12.5703125" style="654"/>
  </cols>
  <sheetData>
    <row r="1" spans="1:12">
      <c r="A1" s="32"/>
      <c r="B1" s="32"/>
      <c r="C1" s="32"/>
      <c r="D1" s="883"/>
      <c r="E1" s="53"/>
      <c r="F1" s="32"/>
      <c r="G1" s="32"/>
      <c r="H1" s="32"/>
      <c r="I1" s="53"/>
      <c r="J1" s="858"/>
      <c r="K1" s="884"/>
      <c r="L1" s="32"/>
    </row>
    <row r="2" spans="1:12" ht="16.5" customHeight="1">
      <c r="A2" s="885"/>
      <c r="B2" s="885" t="s">
        <v>739</v>
      </c>
      <c r="C2" s="851" t="s">
        <v>980</v>
      </c>
      <c r="D2" s="886"/>
      <c r="E2" s="53"/>
      <c r="F2" s="32"/>
      <c r="G2" s="32"/>
      <c r="H2" s="32"/>
      <c r="I2" s="53"/>
      <c r="J2" s="32"/>
      <c r="K2" s="32"/>
      <c r="L2" s="32"/>
    </row>
    <row r="3" spans="1:12" ht="16.5" customHeight="1">
      <c r="A3" s="885"/>
      <c r="B3" s="884"/>
      <c r="C3" s="851" t="s">
        <v>1124</v>
      </c>
      <c r="D3" s="886"/>
      <c r="E3" s="53"/>
      <c r="F3" s="32"/>
      <c r="G3" s="32"/>
      <c r="H3" s="32"/>
      <c r="I3" s="53"/>
      <c r="J3" s="32"/>
      <c r="K3" s="32"/>
      <c r="L3" s="32"/>
    </row>
    <row r="4" spans="1:12" ht="16.5" customHeight="1">
      <c r="A4" s="884"/>
      <c r="B4" s="884" t="s">
        <v>741</v>
      </c>
      <c r="C4" s="858" t="s">
        <v>1156</v>
      </c>
      <c r="D4" s="887"/>
      <c r="E4" s="53"/>
      <c r="F4" s="32"/>
      <c r="G4" s="32"/>
      <c r="H4" s="32"/>
      <c r="I4" s="53"/>
      <c r="J4" s="32"/>
      <c r="K4" s="32"/>
      <c r="L4" s="32"/>
    </row>
    <row r="5" spans="1:12" ht="10.15" customHeight="1" thickBot="1">
      <c r="A5" s="32"/>
      <c r="B5" s="32"/>
      <c r="C5" s="32"/>
      <c r="D5" s="883"/>
      <c r="E5" s="53"/>
      <c r="F5" s="32"/>
      <c r="G5" s="32"/>
      <c r="H5" s="32"/>
      <c r="I5" s="53"/>
      <c r="J5" s="32"/>
      <c r="K5" s="32"/>
      <c r="L5" s="32"/>
    </row>
    <row r="6" spans="1:12" ht="8.1" customHeight="1" thickTop="1">
      <c r="A6" s="888"/>
      <c r="B6" s="888"/>
      <c r="C6" s="888"/>
      <c r="D6" s="889"/>
      <c r="E6" s="890"/>
      <c r="F6" s="888"/>
      <c r="G6" s="888"/>
      <c r="H6" s="888"/>
      <c r="I6" s="891"/>
      <c r="J6" s="888"/>
      <c r="K6" s="888"/>
      <c r="L6" s="888"/>
    </row>
    <row r="7" spans="1:12">
      <c r="A7" s="892"/>
      <c r="B7" s="893" t="s">
        <v>978</v>
      </c>
      <c r="C7" s="33"/>
      <c r="D7" s="894" t="s">
        <v>3</v>
      </c>
      <c r="E7" s="1893" t="s">
        <v>420</v>
      </c>
      <c r="F7" s="1893"/>
      <c r="G7" s="1893"/>
      <c r="H7" s="45"/>
      <c r="I7" s="1893" t="s">
        <v>421</v>
      </c>
      <c r="J7" s="1893"/>
      <c r="K7" s="1893"/>
      <c r="L7" s="895"/>
    </row>
    <row r="8" spans="1:12" s="709" customFormat="1">
      <c r="A8" s="896"/>
      <c r="B8" s="897" t="s">
        <v>979</v>
      </c>
      <c r="C8" s="898"/>
      <c r="D8" s="899" t="s">
        <v>8</v>
      </c>
      <c r="E8" s="1896" t="s">
        <v>424</v>
      </c>
      <c r="F8" s="1896"/>
      <c r="G8" s="1896"/>
      <c r="H8" s="828"/>
      <c r="I8" s="1896" t="s">
        <v>377</v>
      </c>
      <c r="J8" s="1896"/>
      <c r="K8" s="1896"/>
      <c r="L8" s="900"/>
    </row>
    <row r="9" spans="1:12">
      <c r="A9" s="40"/>
      <c r="B9" s="33"/>
      <c r="C9" s="33"/>
      <c r="D9" s="901"/>
      <c r="E9" s="902" t="s">
        <v>4</v>
      </c>
      <c r="F9" s="902" t="s">
        <v>37</v>
      </c>
      <c r="G9" s="902" t="s">
        <v>38</v>
      </c>
      <c r="H9" s="903"/>
      <c r="I9" s="902" t="s">
        <v>4</v>
      </c>
      <c r="J9" s="902" t="s">
        <v>37</v>
      </c>
      <c r="K9" s="902" t="s">
        <v>38</v>
      </c>
      <c r="L9" s="904"/>
    </row>
    <row r="10" spans="1:12">
      <c r="A10" s="40"/>
      <c r="B10" s="33"/>
      <c r="C10" s="33"/>
      <c r="D10" s="901"/>
      <c r="E10" s="905" t="s">
        <v>9</v>
      </c>
      <c r="F10" s="905" t="s">
        <v>39</v>
      </c>
      <c r="G10" s="905" t="s">
        <v>40</v>
      </c>
      <c r="H10" s="905"/>
      <c r="I10" s="905" t="s">
        <v>9</v>
      </c>
      <c r="J10" s="905" t="s">
        <v>39</v>
      </c>
      <c r="K10" s="905" t="s">
        <v>40</v>
      </c>
      <c r="L10" s="906"/>
    </row>
    <row r="11" spans="1:12" ht="8.1" customHeight="1">
      <c r="A11" s="907"/>
      <c r="B11" s="907"/>
      <c r="C11" s="907"/>
      <c r="D11" s="908"/>
      <c r="E11" s="909"/>
      <c r="F11" s="910"/>
      <c r="G11" s="910"/>
      <c r="H11" s="910"/>
      <c r="I11" s="909"/>
      <c r="J11" s="910"/>
      <c r="K11" s="910"/>
      <c r="L11" s="910"/>
    </row>
    <row r="12" spans="1:12" s="745" customFormat="1" ht="8.1" customHeight="1">
      <c r="A12" s="40"/>
      <c r="B12" s="40"/>
      <c r="C12" s="40"/>
      <c r="D12" s="911"/>
      <c r="E12" s="912"/>
      <c r="F12" s="906"/>
      <c r="G12" s="906"/>
      <c r="H12" s="906"/>
      <c r="I12" s="912"/>
      <c r="J12" s="906"/>
      <c r="K12" s="906"/>
      <c r="L12" s="906"/>
    </row>
    <row r="13" spans="1:12" ht="18" customHeight="1">
      <c r="A13" s="34"/>
      <c r="B13" s="35" t="s">
        <v>499</v>
      </c>
      <c r="C13" s="33"/>
      <c r="D13" s="809">
        <v>2020</v>
      </c>
      <c r="E13" s="36">
        <f>SUM(F13:G13)</f>
        <v>830</v>
      </c>
      <c r="F13" s="714">
        <v>384</v>
      </c>
      <c r="G13" s="714">
        <v>446</v>
      </c>
      <c r="H13" s="714"/>
      <c r="I13" s="36">
        <f>SUM(J13:K13)</f>
        <v>16551</v>
      </c>
      <c r="J13" s="714">
        <v>6093</v>
      </c>
      <c r="K13" s="714">
        <v>10458</v>
      </c>
      <c r="L13" s="660"/>
    </row>
    <row r="14" spans="1:12" ht="18" customHeight="1">
      <c r="A14" s="37"/>
      <c r="B14" s="38" t="s">
        <v>500</v>
      </c>
      <c r="C14" s="33"/>
      <c r="D14" s="809">
        <v>2021</v>
      </c>
      <c r="E14" s="36">
        <f t="shared" ref="E14:E15" si="0">SUM(F14:G14)</f>
        <v>822</v>
      </c>
      <c r="F14" s="714">
        <v>382</v>
      </c>
      <c r="G14" s="714">
        <v>440</v>
      </c>
      <c r="H14" s="714"/>
      <c r="I14" s="36">
        <f t="shared" ref="I14:I15" si="1">SUM(J14:K14)</f>
        <v>16143</v>
      </c>
      <c r="J14" s="714">
        <v>5875</v>
      </c>
      <c r="K14" s="714">
        <v>10268</v>
      </c>
      <c r="L14" s="660"/>
    </row>
    <row r="15" spans="1:12" ht="18" customHeight="1">
      <c r="A15" s="37"/>
      <c r="B15" s="38"/>
      <c r="C15" s="33"/>
      <c r="D15" s="809">
        <v>2022</v>
      </c>
      <c r="E15" s="36">
        <f t="shared" si="0"/>
        <v>833</v>
      </c>
      <c r="F15" s="39">
        <v>383</v>
      </c>
      <c r="G15" s="39">
        <v>450</v>
      </c>
      <c r="H15" s="39"/>
      <c r="I15" s="36">
        <f t="shared" si="1"/>
        <v>16166</v>
      </c>
      <c r="J15" s="39">
        <v>5885</v>
      </c>
      <c r="K15" s="39">
        <v>10281</v>
      </c>
      <c r="L15" s="660"/>
    </row>
    <row r="16" spans="1:12" ht="8.1" customHeight="1">
      <c r="A16" s="37"/>
      <c r="B16" s="38"/>
      <c r="C16" s="33"/>
      <c r="D16" s="809"/>
      <c r="E16" s="36"/>
      <c r="F16" s="714"/>
      <c r="G16" s="714"/>
      <c r="H16" s="714"/>
      <c r="I16" s="36"/>
      <c r="J16" s="714"/>
      <c r="K16" s="714"/>
      <c r="L16" s="660"/>
    </row>
    <row r="17" spans="1:12" ht="18" customHeight="1">
      <c r="A17" s="34"/>
      <c r="B17" s="35" t="s">
        <v>505</v>
      </c>
      <c r="C17" s="33"/>
      <c r="D17" s="809">
        <v>2020</v>
      </c>
      <c r="E17" s="36">
        <f>SUM(F17:G17)</f>
        <v>420</v>
      </c>
      <c r="F17" s="714">
        <v>131</v>
      </c>
      <c r="G17" s="714">
        <v>289</v>
      </c>
      <c r="H17" s="714"/>
      <c r="I17" s="36">
        <f>SUM(J17:K17)</f>
        <v>9940</v>
      </c>
      <c r="J17" s="714">
        <v>3331</v>
      </c>
      <c r="K17" s="714">
        <v>6609</v>
      </c>
      <c r="L17" s="660"/>
    </row>
    <row r="18" spans="1:12" ht="18" customHeight="1">
      <c r="A18" s="37"/>
      <c r="B18" s="38" t="s">
        <v>506</v>
      </c>
      <c r="C18" s="47"/>
      <c r="D18" s="809">
        <v>2021</v>
      </c>
      <c r="E18" s="36">
        <f t="shared" ref="E18:E19" si="2">SUM(F18:G18)</f>
        <v>435</v>
      </c>
      <c r="F18" s="753">
        <v>138</v>
      </c>
      <c r="G18" s="753">
        <v>297</v>
      </c>
      <c r="H18" s="753"/>
      <c r="I18" s="36">
        <f t="shared" ref="I18:I19" si="3">SUM(J18:K18)</f>
        <v>9596</v>
      </c>
      <c r="J18" s="753">
        <v>3215</v>
      </c>
      <c r="K18" s="753">
        <v>6381</v>
      </c>
      <c r="L18" s="660"/>
    </row>
    <row r="19" spans="1:12" ht="18" customHeight="1">
      <c r="A19" s="37"/>
      <c r="B19" s="38"/>
      <c r="C19" s="47"/>
      <c r="D19" s="809">
        <v>2022</v>
      </c>
      <c r="E19" s="36">
        <f t="shared" si="2"/>
        <v>434</v>
      </c>
      <c r="F19" s="36">
        <v>139</v>
      </c>
      <c r="G19" s="36">
        <v>295</v>
      </c>
      <c r="H19" s="36"/>
      <c r="I19" s="36">
        <f t="shared" si="3"/>
        <v>9132</v>
      </c>
      <c r="J19" s="36">
        <v>3047</v>
      </c>
      <c r="K19" s="36">
        <v>6085</v>
      </c>
      <c r="L19" s="660"/>
    </row>
    <row r="20" spans="1:12" ht="8.1" customHeight="1">
      <c r="A20" s="37"/>
      <c r="B20" s="38"/>
      <c r="C20" s="33"/>
      <c r="D20" s="809"/>
      <c r="E20" s="36"/>
      <c r="F20" s="36"/>
      <c r="G20" s="36"/>
      <c r="H20" s="36"/>
      <c r="I20" s="36"/>
      <c r="J20" s="36"/>
      <c r="K20" s="36"/>
      <c r="L20" s="660"/>
    </row>
    <row r="21" spans="1:12" ht="18" customHeight="1">
      <c r="A21" s="15"/>
      <c r="B21" s="10" t="s">
        <v>54</v>
      </c>
      <c r="C21" s="33"/>
      <c r="D21" s="809"/>
      <c r="E21" s="36"/>
      <c r="F21" s="36"/>
      <c r="G21" s="36"/>
      <c r="H21" s="36"/>
      <c r="I21" s="36"/>
      <c r="J21" s="36"/>
      <c r="K21" s="36"/>
      <c r="L21" s="660"/>
    </row>
    <row r="22" spans="1:12" ht="18" customHeight="1">
      <c r="A22" s="34"/>
      <c r="B22" s="35" t="s">
        <v>489</v>
      </c>
      <c r="C22" s="33"/>
      <c r="D22" s="809">
        <v>2020</v>
      </c>
      <c r="E22" s="36">
        <f>SUM(F22:G22)</f>
        <v>1470</v>
      </c>
      <c r="F22" s="36">
        <v>718</v>
      </c>
      <c r="G22" s="36">
        <v>752</v>
      </c>
      <c r="H22" s="36"/>
      <c r="I22" s="36">
        <f>SUM(J22:K22)</f>
        <v>25606</v>
      </c>
      <c r="J22" s="36">
        <v>9823</v>
      </c>
      <c r="K22" s="36">
        <v>15783</v>
      </c>
      <c r="L22" s="660"/>
    </row>
    <row r="23" spans="1:12" ht="18" customHeight="1">
      <c r="A23" s="37"/>
      <c r="B23" s="38" t="s">
        <v>490</v>
      </c>
      <c r="C23" s="33"/>
      <c r="D23" s="809">
        <v>2021</v>
      </c>
      <c r="E23" s="36">
        <f t="shared" ref="E23:E24" si="4">SUM(F23:G23)</f>
        <v>1440</v>
      </c>
      <c r="F23" s="36">
        <v>688</v>
      </c>
      <c r="G23" s="36">
        <v>752</v>
      </c>
      <c r="H23" s="36"/>
      <c r="I23" s="36">
        <f t="shared" ref="I23:I24" si="5">SUM(J23:K23)</f>
        <v>25156</v>
      </c>
      <c r="J23" s="36">
        <v>9482</v>
      </c>
      <c r="K23" s="36">
        <v>15674</v>
      </c>
      <c r="L23" s="660"/>
    </row>
    <row r="24" spans="1:12" ht="18" customHeight="1">
      <c r="A24" s="37"/>
      <c r="B24" s="38"/>
      <c r="C24" s="33"/>
      <c r="D24" s="809">
        <v>2022</v>
      </c>
      <c r="E24" s="36">
        <f t="shared" si="4"/>
        <v>1413</v>
      </c>
      <c r="F24" s="36">
        <v>668</v>
      </c>
      <c r="G24" s="36">
        <v>745</v>
      </c>
      <c r="H24" s="36"/>
      <c r="I24" s="36">
        <f t="shared" si="5"/>
        <v>27586</v>
      </c>
      <c r="J24" s="36">
        <v>9949</v>
      </c>
      <c r="K24" s="36">
        <v>17637</v>
      </c>
      <c r="L24" s="660"/>
    </row>
    <row r="25" spans="1:12" ht="8.1" customHeight="1">
      <c r="A25" s="37"/>
      <c r="B25" s="38"/>
      <c r="C25" s="33"/>
      <c r="D25" s="809"/>
      <c r="E25" s="36"/>
      <c r="F25" s="36"/>
      <c r="G25" s="36"/>
      <c r="H25" s="36"/>
      <c r="I25" s="36"/>
      <c r="J25" s="36"/>
      <c r="K25" s="36"/>
      <c r="L25" s="660"/>
    </row>
    <row r="26" spans="1:12" ht="18" customHeight="1">
      <c r="A26" s="34"/>
      <c r="B26" s="35" t="s">
        <v>491</v>
      </c>
      <c r="C26" s="33"/>
      <c r="D26" s="809">
        <v>2020</v>
      </c>
      <c r="E26" s="36">
        <f>SUM(F26:G26)</f>
        <v>1751</v>
      </c>
      <c r="F26" s="36">
        <v>735</v>
      </c>
      <c r="G26" s="36">
        <v>1016</v>
      </c>
      <c r="H26" s="36"/>
      <c r="I26" s="36">
        <f>SUM(J26:K26)</f>
        <v>27184</v>
      </c>
      <c r="J26" s="36">
        <v>9763</v>
      </c>
      <c r="K26" s="36">
        <v>17421</v>
      </c>
      <c r="L26" s="660"/>
    </row>
    <row r="27" spans="1:12" ht="18" customHeight="1">
      <c r="A27" s="37"/>
      <c r="B27" s="38" t="s">
        <v>492</v>
      </c>
      <c r="C27" s="33"/>
      <c r="D27" s="809">
        <v>2021</v>
      </c>
      <c r="E27" s="36">
        <f t="shared" ref="E27:E28" si="6">SUM(F27:G27)</f>
        <v>1739</v>
      </c>
      <c r="F27" s="36">
        <v>728</v>
      </c>
      <c r="G27" s="36">
        <v>1011</v>
      </c>
      <c r="H27" s="36"/>
      <c r="I27" s="36">
        <f t="shared" ref="I27:I28" si="7">SUM(J27:K27)</f>
        <v>27749</v>
      </c>
      <c r="J27" s="36">
        <v>9851</v>
      </c>
      <c r="K27" s="36">
        <v>17898</v>
      </c>
      <c r="L27" s="660"/>
    </row>
    <row r="28" spans="1:12" ht="18" customHeight="1">
      <c r="A28" s="37"/>
      <c r="B28" s="38"/>
      <c r="C28" s="33"/>
      <c r="D28" s="809">
        <v>2022</v>
      </c>
      <c r="E28" s="36">
        <f t="shared" si="6"/>
        <v>1701</v>
      </c>
      <c r="F28" s="36">
        <v>693</v>
      </c>
      <c r="G28" s="36">
        <v>1008</v>
      </c>
      <c r="H28" s="36"/>
      <c r="I28" s="36">
        <f t="shared" si="7"/>
        <v>27272</v>
      </c>
      <c r="J28" s="36">
        <v>9727</v>
      </c>
      <c r="K28" s="36">
        <v>17545</v>
      </c>
      <c r="L28" s="660"/>
    </row>
    <row r="29" spans="1:12" ht="8.1" customHeight="1">
      <c r="A29" s="37"/>
      <c r="B29" s="38"/>
      <c r="C29" s="33"/>
      <c r="D29" s="809"/>
      <c r="E29" s="36"/>
      <c r="F29" s="36"/>
      <c r="G29" s="36"/>
      <c r="H29" s="36"/>
      <c r="I29" s="36"/>
      <c r="J29" s="36"/>
      <c r="K29" s="36"/>
      <c r="L29" s="660"/>
    </row>
    <row r="30" spans="1:12" ht="18" customHeight="1">
      <c r="A30" s="34"/>
      <c r="B30" s="35" t="s">
        <v>497</v>
      </c>
      <c r="C30" s="33"/>
      <c r="D30" s="809">
        <v>2020</v>
      </c>
      <c r="E30" s="36">
        <f>SUM(F30:G30)</f>
        <v>1120</v>
      </c>
      <c r="F30" s="36">
        <v>489</v>
      </c>
      <c r="G30" s="36">
        <v>631</v>
      </c>
      <c r="H30" s="36"/>
      <c r="I30" s="36">
        <f>SUM(J30:K30)</f>
        <v>21015</v>
      </c>
      <c r="J30" s="36">
        <v>9118</v>
      </c>
      <c r="K30" s="36">
        <v>11897</v>
      </c>
      <c r="L30" s="660"/>
    </row>
    <row r="31" spans="1:12" ht="18" customHeight="1">
      <c r="A31" s="37"/>
      <c r="B31" s="38" t="s">
        <v>498</v>
      </c>
      <c r="C31" s="33"/>
      <c r="D31" s="809">
        <v>2021</v>
      </c>
      <c r="E31" s="36">
        <f t="shared" ref="E31:E32" si="8">SUM(F31:G31)</f>
        <v>1106</v>
      </c>
      <c r="F31" s="36">
        <v>487</v>
      </c>
      <c r="G31" s="36">
        <v>619</v>
      </c>
      <c r="H31" s="36"/>
      <c r="I31" s="36">
        <f t="shared" ref="I31:I32" si="9">SUM(J31:K31)</f>
        <v>18824</v>
      </c>
      <c r="J31" s="36">
        <v>8100</v>
      </c>
      <c r="K31" s="36">
        <v>10724</v>
      </c>
      <c r="L31" s="660"/>
    </row>
    <row r="32" spans="1:12" ht="18" customHeight="1">
      <c r="A32" s="37"/>
      <c r="B32" s="38"/>
      <c r="C32" s="33"/>
      <c r="D32" s="809">
        <v>2022</v>
      </c>
      <c r="E32" s="36">
        <f t="shared" si="8"/>
        <v>1120</v>
      </c>
      <c r="F32" s="36">
        <v>501</v>
      </c>
      <c r="G32" s="36">
        <v>619</v>
      </c>
      <c r="H32" s="36"/>
      <c r="I32" s="36">
        <f t="shared" si="9"/>
        <v>16837</v>
      </c>
      <c r="J32" s="36">
        <v>7119</v>
      </c>
      <c r="K32" s="36">
        <v>9718</v>
      </c>
      <c r="L32" s="660"/>
    </row>
    <row r="33" spans="1:12" ht="8.1" customHeight="1">
      <c r="A33" s="37"/>
      <c r="B33" s="38"/>
      <c r="C33" s="33"/>
      <c r="D33" s="809"/>
      <c r="E33" s="36"/>
      <c r="F33" s="36"/>
      <c r="G33" s="36"/>
      <c r="H33" s="36"/>
      <c r="I33" s="36"/>
      <c r="J33" s="36"/>
      <c r="K33" s="36"/>
      <c r="L33" s="660"/>
    </row>
    <row r="34" spans="1:12" ht="18" customHeight="1">
      <c r="A34" s="34"/>
      <c r="B34" s="35" t="s">
        <v>505</v>
      </c>
      <c r="C34" s="33"/>
      <c r="D34" s="809">
        <v>2020</v>
      </c>
      <c r="E34" s="36">
        <f>SUM(F34:G34)</f>
        <v>3748</v>
      </c>
      <c r="F34" s="36">
        <v>1288</v>
      </c>
      <c r="G34" s="36">
        <v>2460</v>
      </c>
      <c r="H34" s="36"/>
      <c r="I34" s="36">
        <f>SUM(J34:K34)</f>
        <v>74744</v>
      </c>
      <c r="J34" s="36">
        <v>25557</v>
      </c>
      <c r="K34" s="36">
        <v>49187</v>
      </c>
      <c r="L34" s="660"/>
    </row>
    <row r="35" spans="1:12" ht="18" customHeight="1">
      <c r="A35" s="37"/>
      <c r="B35" s="38" t="s">
        <v>506</v>
      </c>
      <c r="C35" s="33"/>
      <c r="D35" s="809">
        <v>2021</v>
      </c>
      <c r="E35" s="36">
        <f t="shared" ref="E35:E36" si="10">SUM(F35:G35)</f>
        <v>3741</v>
      </c>
      <c r="F35" s="36">
        <v>1263</v>
      </c>
      <c r="G35" s="36">
        <v>2478</v>
      </c>
      <c r="H35" s="36"/>
      <c r="I35" s="36">
        <f t="shared" ref="I35:I36" si="11">SUM(J35:K35)</f>
        <v>76501</v>
      </c>
      <c r="J35" s="36">
        <v>26478</v>
      </c>
      <c r="K35" s="36">
        <v>50023</v>
      </c>
      <c r="L35" s="660"/>
    </row>
    <row r="36" spans="1:12" ht="18" customHeight="1">
      <c r="A36" s="37"/>
      <c r="B36" s="38"/>
      <c r="C36" s="33"/>
      <c r="D36" s="809">
        <v>2022</v>
      </c>
      <c r="E36" s="36">
        <f t="shared" si="10"/>
        <v>3717</v>
      </c>
      <c r="F36" s="36">
        <v>1253</v>
      </c>
      <c r="G36" s="36">
        <v>2464</v>
      </c>
      <c r="H36" s="36"/>
      <c r="I36" s="36">
        <f t="shared" si="11"/>
        <v>76714</v>
      </c>
      <c r="J36" s="36">
        <v>26557</v>
      </c>
      <c r="K36" s="36">
        <v>50157</v>
      </c>
      <c r="L36" s="660"/>
    </row>
    <row r="37" spans="1:12" ht="8.1" customHeight="1">
      <c r="A37" s="37"/>
      <c r="B37" s="38"/>
      <c r="C37" s="33"/>
      <c r="D37" s="809"/>
      <c r="E37" s="36"/>
      <c r="F37" s="36"/>
      <c r="G37" s="36"/>
      <c r="H37" s="36"/>
      <c r="I37" s="36"/>
      <c r="J37" s="36"/>
      <c r="K37" s="36"/>
      <c r="L37" s="660"/>
    </row>
    <row r="38" spans="1:12" ht="18" customHeight="1">
      <c r="A38" s="15"/>
      <c r="B38" s="10" t="s">
        <v>25</v>
      </c>
      <c r="C38" s="33"/>
      <c r="D38" s="809"/>
      <c r="E38" s="36"/>
      <c r="F38" s="36"/>
      <c r="G38" s="36"/>
      <c r="H38" s="36"/>
      <c r="I38" s="36"/>
      <c r="J38" s="36"/>
      <c r="K38" s="36"/>
      <c r="L38" s="660"/>
    </row>
    <row r="39" spans="1:12" ht="18" customHeight="1">
      <c r="A39" s="34"/>
      <c r="B39" s="35" t="s">
        <v>505</v>
      </c>
      <c r="C39" s="33"/>
      <c r="D39" s="809">
        <v>2020</v>
      </c>
      <c r="E39" s="36">
        <f>SUM(F39:G39)</f>
        <v>377</v>
      </c>
      <c r="F39" s="36">
        <v>126</v>
      </c>
      <c r="G39" s="36">
        <v>251</v>
      </c>
      <c r="H39" s="36"/>
      <c r="I39" s="36">
        <f>SUM(J39:K39)</f>
        <v>8329</v>
      </c>
      <c r="J39" s="36">
        <v>2950</v>
      </c>
      <c r="K39" s="36">
        <v>5379</v>
      </c>
      <c r="L39" s="660"/>
    </row>
    <row r="40" spans="1:12" ht="18" customHeight="1">
      <c r="A40" s="37"/>
      <c r="B40" s="38" t="s">
        <v>506</v>
      </c>
      <c r="C40" s="33"/>
      <c r="D40" s="809">
        <v>2021</v>
      </c>
      <c r="E40" s="36">
        <f t="shared" ref="E40:E41" si="12">SUM(F40:G40)</f>
        <v>370</v>
      </c>
      <c r="F40" s="36">
        <v>123</v>
      </c>
      <c r="G40" s="36">
        <v>247</v>
      </c>
      <c r="H40" s="36"/>
      <c r="I40" s="36">
        <f t="shared" ref="I40:I41" si="13">SUM(J40:K40)</f>
        <v>8068</v>
      </c>
      <c r="J40" s="36">
        <v>2823</v>
      </c>
      <c r="K40" s="36">
        <v>5245</v>
      </c>
      <c r="L40" s="660"/>
    </row>
    <row r="41" spans="1:12" ht="18" customHeight="1">
      <c r="A41" s="37"/>
      <c r="B41" s="38"/>
      <c r="C41" s="33"/>
      <c r="D41" s="809">
        <v>2022</v>
      </c>
      <c r="E41" s="36">
        <f t="shared" si="12"/>
        <v>361</v>
      </c>
      <c r="F41" s="36">
        <v>116</v>
      </c>
      <c r="G41" s="36">
        <v>245</v>
      </c>
      <c r="H41" s="36"/>
      <c r="I41" s="36">
        <f t="shared" si="13"/>
        <v>8149</v>
      </c>
      <c r="J41" s="36">
        <v>2902</v>
      </c>
      <c r="K41" s="36">
        <v>5247</v>
      </c>
      <c r="L41" s="660"/>
    </row>
    <row r="42" spans="1:12" ht="8.1" customHeight="1">
      <c r="A42" s="37"/>
      <c r="B42" s="38"/>
      <c r="C42" s="33"/>
      <c r="D42" s="809"/>
      <c r="E42" s="36"/>
      <c r="F42" s="36"/>
      <c r="G42" s="36"/>
      <c r="H42" s="36"/>
      <c r="I42" s="36"/>
      <c r="J42" s="36"/>
      <c r="K42" s="36"/>
      <c r="L42" s="660"/>
    </row>
    <row r="43" spans="1:12" ht="18" customHeight="1">
      <c r="A43" s="34"/>
      <c r="B43" s="35" t="s">
        <v>507</v>
      </c>
      <c r="C43" s="33"/>
      <c r="D43" s="809">
        <v>2020</v>
      </c>
      <c r="E43" s="36">
        <f>SUM(F43:G43)</f>
        <v>711</v>
      </c>
      <c r="F43" s="36">
        <v>328</v>
      </c>
      <c r="G43" s="36">
        <v>383</v>
      </c>
      <c r="H43" s="36"/>
      <c r="I43" s="36">
        <f>SUM(J43:K43)</f>
        <v>12901</v>
      </c>
      <c r="J43" s="36">
        <v>4358</v>
      </c>
      <c r="K43" s="36">
        <v>8543</v>
      </c>
      <c r="L43" s="660"/>
    </row>
    <row r="44" spans="1:12" ht="18" customHeight="1">
      <c r="A44" s="37"/>
      <c r="B44" s="38" t="s">
        <v>508</v>
      </c>
      <c r="C44" s="33"/>
      <c r="D44" s="809">
        <v>2021</v>
      </c>
      <c r="E44" s="36">
        <f t="shared" ref="E44:E45" si="14">SUM(F44:G44)</f>
        <v>715</v>
      </c>
      <c r="F44" s="36">
        <v>329</v>
      </c>
      <c r="G44" s="36">
        <v>386</v>
      </c>
      <c r="H44" s="36"/>
      <c r="I44" s="36">
        <f t="shared" ref="I44:I45" si="15">SUM(J44:K44)</f>
        <v>14115</v>
      </c>
      <c r="J44" s="36">
        <v>4757</v>
      </c>
      <c r="K44" s="36">
        <v>9358</v>
      </c>
      <c r="L44" s="660"/>
    </row>
    <row r="45" spans="1:12" ht="18" customHeight="1">
      <c r="A45" s="37"/>
      <c r="B45" s="38"/>
      <c r="C45" s="33"/>
      <c r="D45" s="809">
        <v>2022</v>
      </c>
      <c r="E45" s="36">
        <f t="shared" si="14"/>
        <v>743</v>
      </c>
      <c r="F45" s="36">
        <v>347</v>
      </c>
      <c r="G45" s="36">
        <v>396</v>
      </c>
      <c r="H45" s="36"/>
      <c r="I45" s="36">
        <f t="shared" si="15"/>
        <v>15104</v>
      </c>
      <c r="J45" s="36">
        <v>5119</v>
      </c>
      <c r="K45" s="36">
        <v>9985</v>
      </c>
      <c r="L45" s="660"/>
    </row>
    <row r="46" spans="1:12" ht="8.1" customHeight="1">
      <c r="A46" s="37"/>
      <c r="B46" s="38"/>
      <c r="C46" s="33"/>
      <c r="D46" s="809"/>
      <c r="E46" s="36"/>
      <c r="F46" s="36"/>
      <c r="G46" s="36"/>
      <c r="H46" s="36"/>
      <c r="I46" s="36"/>
      <c r="J46" s="36"/>
      <c r="K46" s="36"/>
      <c r="L46" s="660"/>
    </row>
    <row r="47" spans="1:12" s="32" customFormat="1" ht="18" customHeight="1">
      <c r="A47" s="40"/>
      <c r="B47" s="35" t="s">
        <v>509</v>
      </c>
      <c r="C47" s="33"/>
      <c r="D47" s="809">
        <v>2020</v>
      </c>
      <c r="E47" s="36">
        <f>SUM(F47:G47)</f>
        <v>668</v>
      </c>
      <c r="F47" s="36">
        <v>292</v>
      </c>
      <c r="G47" s="36">
        <v>376</v>
      </c>
      <c r="H47" s="36"/>
      <c r="I47" s="36">
        <f>SUM(J47:K47)</f>
        <v>10323</v>
      </c>
      <c r="J47" s="36">
        <v>3192</v>
      </c>
      <c r="K47" s="36">
        <v>7131</v>
      </c>
      <c r="L47" s="41"/>
    </row>
    <row r="48" spans="1:12" s="32" customFormat="1" ht="18" customHeight="1">
      <c r="A48" s="40"/>
      <c r="B48" s="38" t="s">
        <v>510</v>
      </c>
      <c r="C48" s="33"/>
      <c r="D48" s="809">
        <v>2021</v>
      </c>
      <c r="E48" s="36">
        <f t="shared" ref="E48:E49" si="16">SUM(F48:G48)</f>
        <v>671</v>
      </c>
      <c r="F48" s="36">
        <v>283</v>
      </c>
      <c r="G48" s="36">
        <v>388</v>
      </c>
      <c r="H48" s="36"/>
      <c r="I48" s="36">
        <f t="shared" ref="I48:I49" si="17">SUM(J48:K48)</f>
        <v>10502</v>
      </c>
      <c r="J48" s="36">
        <v>3408</v>
      </c>
      <c r="K48" s="36">
        <v>7094</v>
      </c>
      <c r="L48" s="41"/>
    </row>
    <row r="49" spans="1:12" s="32" customFormat="1" ht="18" customHeight="1">
      <c r="A49" s="40"/>
      <c r="B49" s="38"/>
      <c r="C49" s="33"/>
      <c r="D49" s="809">
        <v>2022</v>
      </c>
      <c r="E49" s="36">
        <f t="shared" si="16"/>
        <v>695</v>
      </c>
      <c r="F49" s="36">
        <v>296</v>
      </c>
      <c r="G49" s="36">
        <v>399</v>
      </c>
      <c r="H49" s="36"/>
      <c r="I49" s="36">
        <f t="shared" si="17"/>
        <v>11199</v>
      </c>
      <c r="J49" s="36">
        <v>3634</v>
      </c>
      <c r="K49" s="36">
        <v>7565</v>
      </c>
      <c r="L49" s="41"/>
    </row>
    <row r="50" spans="1:12" s="32" customFormat="1" ht="8.1" customHeight="1">
      <c r="A50" s="40"/>
      <c r="B50" s="38"/>
      <c r="C50" s="33"/>
      <c r="D50" s="809"/>
      <c r="E50" s="36"/>
      <c r="F50" s="36"/>
      <c r="G50" s="36"/>
      <c r="H50" s="36"/>
      <c r="I50" s="36"/>
      <c r="J50" s="36"/>
      <c r="K50" s="36"/>
      <c r="L50" s="41"/>
    </row>
    <row r="51" spans="1:12" s="32" customFormat="1" ht="18" customHeight="1">
      <c r="A51" s="40"/>
      <c r="B51" s="10" t="s">
        <v>28</v>
      </c>
      <c r="C51" s="33"/>
      <c r="D51" s="809"/>
      <c r="E51" s="36"/>
      <c r="F51" s="36"/>
      <c r="G51" s="36"/>
      <c r="H51" s="36"/>
      <c r="I51" s="36"/>
      <c r="J51" s="36"/>
      <c r="K51" s="36"/>
      <c r="L51" s="33"/>
    </row>
    <row r="52" spans="1:12" s="32" customFormat="1" ht="18" customHeight="1">
      <c r="A52" s="40"/>
      <c r="B52" s="35" t="s">
        <v>485</v>
      </c>
      <c r="C52" s="33"/>
      <c r="D52" s="809">
        <v>2020</v>
      </c>
      <c r="E52" s="36">
        <f>SUM(F52:G52)</f>
        <v>2030</v>
      </c>
      <c r="F52" s="1692">
        <v>921</v>
      </c>
      <c r="G52" s="1692">
        <v>1109</v>
      </c>
      <c r="H52" s="36"/>
      <c r="I52" s="36">
        <f>SUM(J52:K52)</f>
        <v>35884</v>
      </c>
      <c r="J52" s="36">
        <v>14192</v>
      </c>
      <c r="K52" s="36">
        <v>21692</v>
      </c>
      <c r="L52" s="41"/>
    </row>
    <row r="53" spans="1:12" s="32" customFormat="1" ht="18" customHeight="1">
      <c r="A53" s="40"/>
      <c r="B53" s="38" t="s">
        <v>486</v>
      </c>
      <c r="C53" s="33"/>
      <c r="D53" s="809">
        <v>2021</v>
      </c>
      <c r="E53" s="36">
        <f t="shared" ref="E53:E54" si="18">SUM(F53:G53)</f>
        <v>2072</v>
      </c>
      <c r="F53" s="1692">
        <v>932</v>
      </c>
      <c r="G53" s="1692">
        <v>1140</v>
      </c>
      <c r="H53" s="36"/>
      <c r="I53" s="36">
        <f t="shared" ref="I53:I54" si="19">SUM(J53:K53)</f>
        <v>36470</v>
      </c>
      <c r="J53" s="36">
        <v>14570</v>
      </c>
      <c r="K53" s="36">
        <v>21900</v>
      </c>
      <c r="L53" s="41"/>
    </row>
    <row r="54" spans="1:12" s="32" customFormat="1" ht="18" customHeight="1">
      <c r="A54" s="40"/>
      <c r="B54" s="38"/>
      <c r="C54" s="33"/>
      <c r="D54" s="809">
        <v>2022</v>
      </c>
      <c r="E54" s="36">
        <f t="shared" si="18"/>
        <v>2034</v>
      </c>
      <c r="F54" s="1692">
        <v>921</v>
      </c>
      <c r="G54" s="1692">
        <v>1113</v>
      </c>
      <c r="H54" s="36"/>
      <c r="I54" s="36">
        <f t="shared" si="19"/>
        <v>40533</v>
      </c>
      <c r="J54" s="36">
        <v>15870</v>
      </c>
      <c r="K54" s="36">
        <v>24663</v>
      </c>
      <c r="L54" s="41"/>
    </row>
    <row r="55" spans="1:12" s="32" customFormat="1" ht="8.1" customHeight="1">
      <c r="A55" s="40"/>
      <c r="B55" s="38"/>
      <c r="C55" s="33"/>
      <c r="D55" s="809"/>
      <c r="E55" s="36"/>
      <c r="F55" s="1692"/>
      <c r="G55" s="1692"/>
      <c r="H55" s="36"/>
      <c r="I55" s="36"/>
      <c r="J55" s="36"/>
      <c r="K55" s="36"/>
      <c r="L55" s="41"/>
    </row>
    <row r="56" spans="1:12" s="32" customFormat="1" ht="18" customHeight="1">
      <c r="A56" s="40"/>
      <c r="B56" s="42" t="s">
        <v>489</v>
      </c>
      <c r="C56" s="43"/>
      <c r="D56" s="809">
        <v>2020</v>
      </c>
      <c r="E56" s="36">
        <f>SUM(F56:G56)</f>
        <v>624</v>
      </c>
      <c r="F56" s="1692">
        <v>216</v>
      </c>
      <c r="G56" s="1692">
        <v>408</v>
      </c>
      <c r="H56" s="36"/>
      <c r="I56" s="36">
        <f>SUM(J56:K56)</f>
        <v>5238</v>
      </c>
      <c r="J56" s="36">
        <v>1565</v>
      </c>
      <c r="K56" s="36">
        <v>3673</v>
      </c>
      <c r="L56" s="33"/>
    </row>
    <row r="57" spans="1:12" s="32" customFormat="1" ht="18" customHeight="1">
      <c r="A57" s="40"/>
      <c r="B57" s="44" t="s">
        <v>490</v>
      </c>
      <c r="C57" s="43"/>
      <c r="D57" s="809">
        <v>2021</v>
      </c>
      <c r="E57" s="36">
        <f t="shared" ref="E57:E58" si="20">SUM(F57:G57)</f>
        <v>601</v>
      </c>
      <c r="F57" s="1692">
        <v>207</v>
      </c>
      <c r="G57" s="1692">
        <v>394</v>
      </c>
      <c r="H57" s="36"/>
      <c r="I57" s="36">
        <f t="shared" ref="I57:I58" si="21">SUM(J57:K57)</f>
        <v>5618</v>
      </c>
      <c r="J57" s="36">
        <v>1680</v>
      </c>
      <c r="K57" s="36">
        <v>3938</v>
      </c>
      <c r="L57" s="33"/>
    </row>
    <row r="58" spans="1:12" s="32" customFormat="1" ht="18" customHeight="1">
      <c r="A58" s="40"/>
      <c r="B58" s="38"/>
      <c r="C58" s="33"/>
      <c r="D58" s="809">
        <v>2022</v>
      </c>
      <c r="E58" s="36">
        <f t="shared" si="20"/>
        <v>586</v>
      </c>
      <c r="F58" s="1692">
        <v>200</v>
      </c>
      <c r="G58" s="1692">
        <v>386</v>
      </c>
      <c r="H58" s="36"/>
      <c r="I58" s="36">
        <f t="shared" si="21"/>
        <v>5606</v>
      </c>
      <c r="J58" s="36">
        <v>1645</v>
      </c>
      <c r="K58" s="36">
        <v>3961</v>
      </c>
      <c r="L58" s="41"/>
    </row>
    <row r="59" spans="1:12" s="32" customFormat="1" ht="8.1" customHeight="1">
      <c r="A59" s="40"/>
      <c r="B59" s="38"/>
      <c r="C59" s="33"/>
      <c r="D59" s="809"/>
      <c r="E59" s="36"/>
      <c r="F59" s="1692"/>
      <c r="G59" s="1692"/>
      <c r="H59" s="36"/>
      <c r="I59" s="36"/>
      <c r="J59" s="36"/>
      <c r="K59" s="36"/>
      <c r="L59" s="41"/>
    </row>
    <row r="60" spans="1:12" s="32" customFormat="1" ht="18" customHeight="1">
      <c r="A60" s="40"/>
      <c r="B60" s="42" t="s">
        <v>493</v>
      </c>
      <c r="C60" s="43"/>
      <c r="D60" s="809">
        <v>2020</v>
      </c>
      <c r="E60" s="36">
        <f>SUM(F60:G60)</f>
        <v>333</v>
      </c>
      <c r="F60" s="1692">
        <v>149</v>
      </c>
      <c r="G60" s="1692">
        <v>184</v>
      </c>
      <c r="H60" s="36"/>
      <c r="I60" s="36">
        <f>SUM(J60:K60)</f>
        <v>6898</v>
      </c>
      <c r="J60" s="36">
        <v>3522</v>
      </c>
      <c r="K60" s="36">
        <v>3376</v>
      </c>
      <c r="L60" s="33"/>
    </row>
    <row r="61" spans="1:12" s="32" customFormat="1" ht="18" customHeight="1">
      <c r="A61" s="40"/>
      <c r="B61" s="44" t="s">
        <v>494</v>
      </c>
      <c r="C61" s="43"/>
      <c r="D61" s="809">
        <v>2021</v>
      </c>
      <c r="E61" s="36">
        <f t="shared" ref="E61:E62" si="22">SUM(F61:G61)</f>
        <v>317</v>
      </c>
      <c r="F61" s="1692">
        <v>137</v>
      </c>
      <c r="G61" s="1692">
        <v>180</v>
      </c>
      <c r="H61" s="36"/>
      <c r="I61" s="36">
        <f t="shared" ref="I61:I62" si="23">SUM(J61:K61)</f>
        <v>6600</v>
      </c>
      <c r="J61" s="36">
        <v>3350</v>
      </c>
      <c r="K61" s="36">
        <v>3250</v>
      </c>
      <c r="L61" s="33"/>
    </row>
    <row r="62" spans="1:12" s="32" customFormat="1" ht="18" customHeight="1">
      <c r="A62" s="40"/>
      <c r="B62" s="38"/>
      <c r="C62" s="33"/>
      <c r="D62" s="809">
        <v>2022</v>
      </c>
      <c r="E62" s="36">
        <f t="shared" si="22"/>
        <v>303</v>
      </c>
      <c r="F62" s="1692">
        <v>126</v>
      </c>
      <c r="G62" s="1692">
        <v>177</v>
      </c>
      <c r="H62" s="36"/>
      <c r="I62" s="36">
        <f t="shared" si="23"/>
        <v>4575</v>
      </c>
      <c r="J62" s="36">
        <v>2525</v>
      </c>
      <c r="K62" s="36">
        <v>2050</v>
      </c>
      <c r="L62" s="41"/>
    </row>
    <row r="63" spans="1:12" s="32" customFormat="1" ht="8.1" customHeight="1">
      <c r="A63" s="40"/>
      <c r="B63" s="38"/>
      <c r="C63" s="33"/>
      <c r="D63" s="809"/>
      <c r="E63" s="36"/>
      <c r="F63" s="1692"/>
      <c r="G63" s="1692"/>
      <c r="H63" s="36"/>
      <c r="I63" s="36"/>
      <c r="J63" s="36"/>
      <c r="K63" s="36"/>
      <c r="L63" s="41"/>
    </row>
    <row r="64" spans="1:12" s="32" customFormat="1" ht="18" customHeight="1">
      <c r="A64" s="40"/>
      <c r="B64" s="35" t="s">
        <v>495</v>
      </c>
      <c r="C64" s="33"/>
      <c r="D64" s="809">
        <v>2020</v>
      </c>
      <c r="E64" s="36">
        <f>SUM(F64:G64)</f>
        <v>14</v>
      </c>
      <c r="F64" s="1692">
        <v>4</v>
      </c>
      <c r="G64" s="1692">
        <v>10</v>
      </c>
      <c r="H64" s="36"/>
      <c r="I64" s="36">
        <f>SUM(J64:K64)</f>
        <v>1305</v>
      </c>
      <c r="J64" s="36">
        <v>660</v>
      </c>
      <c r="K64" s="36">
        <v>645</v>
      </c>
      <c r="L64" s="41"/>
    </row>
    <row r="65" spans="1:12" s="32" customFormat="1" ht="18" customHeight="1">
      <c r="A65" s="40"/>
      <c r="B65" s="38" t="s">
        <v>496</v>
      </c>
      <c r="C65" s="33"/>
      <c r="D65" s="809">
        <v>2021</v>
      </c>
      <c r="E65" s="36">
        <f t="shared" ref="E65:E66" si="24">SUM(F65:G65)</f>
        <v>16</v>
      </c>
      <c r="F65" s="1692">
        <v>5</v>
      </c>
      <c r="G65" s="1692">
        <v>11</v>
      </c>
      <c r="H65" s="36"/>
      <c r="I65" s="36">
        <f t="shared" ref="I65:I66" si="25">SUM(J65:K65)</f>
        <v>1290</v>
      </c>
      <c r="J65" s="36">
        <v>636</v>
      </c>
      <c r="K65" s="36">
        <v>654</v>
      </c>
      <c r="L65" s="41"/>
    </row>
    <row r="66" spans="1:12" s="32" customFormat="1" ht="18" customHeight="1">
      <c r="A66" s="40"/>
      <c r="B66" s="38"/>
      <c r="C66" s="33"/>
      <c r="D66" s="809">
        <v>2022</v>
      </c>
      <c r="E66" s="36">
        <f t="shared" si="24"/>
        <v>14</v>
      </c>
      <c r="F66" s="1692">
        <v>4</v>
      </c>
      <c r="G66" s="1692">
        <v>10</v>
      </c>
      <c r="I66" s="36">
        <f t="shared" si="25"/>
        <v>1225</v>
      </c>
      <c r="J66" s="32">
        <v>581</v>
      </c>
      <c r="K66" s="32">
        <v>644</v>
      </c>
      <c r="L66" s="41"/>
    </row>
    <row r="67" spans="1:12" s="40" customFormat="1" ht="18" customHeight="1" thickBot="1">
      <c r="A67" s="914"/>
      <c r="B67" s="915"/>
      <c r="C67" s="915"/>
      <c r="D67" s="916"/>
      <c r="E67" s="917"/>
      <c r="F67" s="915"/>
      <c r="G67" s="915"/>
      <c r="H67" s="915"/>
      <c r="I67" s="918"/>
      <c r="J67" s="915"/>
      <c r="K67" s="915"/>
      <c r="L67" s="916"/>
    </row>
    <row r="68" spans="1:12" s="919" customFormat="1" ht="16.5" customHeight="1">
      <c r="E68" s="920"/>
      <c r="F68" s="921"/>
      <c r="G68" s="921"/>
      <c r="H68" s="833"/>
      <c r="I68" s="833"/>
      <c r="J68" s="833"/>
      <c r="K68" s="921"/>
      <c r="L68" s="424" t="s">
        <v>909</v>
      </c>
    </row>
    <row r="69" spans="1:12" s="919" customFormat="1" ht="15" customHeight="1">
      <c r="B69" s="922"/>
      <c r="C69" s="833"/>
      <c r="D69" s="833"/>
      <c r="E69" s="923"/>
      <c r="F69" s="833"/>
      <c r="G69" s="921"/>
      <c r="H69" s="833"/>
      <c r="I69" s="833"/>
      <c r="J69" s="833"/>
      <c r="K69" s="921"/>
      <c r="L69" s="425" t="s">
        <v>885</v>
      </c>
    </row>
  </sheetData>
  <mergeCells count="4">
    <mergeCell ref="E7:G7"/>
    <mergeCell ref="I7:K7"/>
    <mergeCell ref="E8:G8"/>
    <mergeCell ref="I8:K8"/>
  </mergeCells>
  <printOptions horizontalCentered="1"/>
  <pageMargins left="0.55118110236220474" right="0.55118110236220474" top="0.55118110236220474" bottom="0.55118110236220474" header="0.39370078740157483" footer="0.39370078740157483"/>
  <pageSetup paperSize="9" scale="7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T85"/>
  <sheetViews>
    <sheetView tabSelected="1" view="pageBreakPreview" topLeftCell="A55" zoomScale="90" zoomScaleNormal="100" zoomScaleSheetLayoutView="90" workbookViewId="0">
      <selection activeCell="O48" sqref="O48"/>
    </sheetView>
  </sheetViews>
  <sheetFormatPr defaultColWidth="11.85546875" defaultRowHeight="16.5"/>
  <cols>
    <col min="1" max="1" width="1.85546875" style="169" customWidth="1"/>
    <col min="2" max="2" width="11.28515625" style="169" customWidth="1"/>
    <col min="3" max="3" width="8.140625" style="169" customWidth="1"/>
    <col min="4" max="4" width="9.7109375" style="170" customWidth="1"/>
    <col min="5" max="7" width="17.5703125" style="171" customWidth="1"/>
    <col min="8" max="8" width="1.7109375" style="171" customWidth="1"/>
    <col min="9" max="10" width="17.5703125" style="171" customWidth="1"/>
    <col min="11" max="11" width="1.85546875" style="169" customWidth="1"/>
    <col min="12" max="16384" width="11.85546875" style="169"/>
  </cols>
  <sheetData>
    <row r="1" spans="1:11" ht="8.1" customHeight="1"/>
    <row r="2" spans="1:11" ht="8.1" customHeight="1"/>
    <row r="3" spans="1:11" s="172" customFormat="1" ht="16.5" customHeight="1">
      <c r="B3" s="173" t="s">
        <v>41</v>
      </c>
      <c r="C3" s="174" t="s">
        <v>858</v>
      </c>
      <c r="D3" s="175"/>
      <c r="E3" s="176"/>
      <c r="F3" s="176"/>
      <c r="G3" s="176"/>
      <c r="H3" s="176"/>
      <c r="I3" s="176"/>
      <c r="J3" s="176"/>
    </row>
    <row r="4" spans="1:11" s="172" customFormat="1" ht="16.5" customHeight="1">
      <c r="B4" s="173"/>
      <c r="C4" s="1212" t="s">
        <v>1043</v>
      </c>
      <c r="D4" s="175"/>
      <c r="E4" s="176"/>
      <c r="F4" s="176"/>
      <c r="G4" s="176"/>
      <c r="H4" s="176"/>
      <c r="I4" s="176"/>
      <c r="J4" s="176"/>
    </row>
    <row r="5" spans="1:11" s="178" customFormat="1" ht="16.5" customHeight="1">
      <c r="B5" s="179" t="s">
        <v>42</v>
      </c>
      <c r="C5" s="180" t="s">
        <v>881</v>
      </c>
      <c r="D5" s="181"/>
      <c r="E5" s="179"/>
      <c r="F5" s="179"/>
      <c r="G5" s="179"/>
      <c r="H5" s="179"/>
      <c r="I5" s="179"/>
      <c r="J5" s="179"/>
    </row>
    <row r="6" spans="1:11" s="178" customFormat="1" ht="16.5" customHeight="1">
      <c r="B6" s="179"/>
      <c r="C6" s="1213" t="s">
        <v>1028</v>
      </c>
      <c r="D6" s="181"/>
      <c r="E6" s="179"/>
      <c r="F6" s="179"/>
      <c r="G6" s="179"/>
      <c r="H6" s="179"/>
      <c r="I6" s="179"/>
      <c r="J6" s="179"/>
    </row>
    <row r="7" spans="1:11" s="182" customFormat="1" ht="9.9499999999999993" customHeight="1" thickBot="1">
      <c r="B7" s="183"/>
      <c r="C7" s="183"/>
      <c r="D7" s="184"/>
      <c r="E7" s="185"/>
      <c r="F7" s="185"/>
      <c r="G7" s="185"/>
      <c r="H7" s="185"/>
      <c r="I7" s="185"/>
      <c r="J7" s="185"/>
      <c r="K7" s="185"/>
    </row>
    <row r="8" spans="1:11" s="191" customFormat="1" ht="5.25" customHeight="1" thickTop="1">
      <c r="A8" s="186"/>
      <c r="B8" s="187"/>
      <c r="C8" s="188"/>
      <c r="D8" s="189"/>
      <c r="E8" s="190"/>
      <c r="F8" s="190"/>
      <c r="G8" s="190"/>
      <c r="H8" s="190"/>
      <c r="I8" s="190"/>
      <c r="J8" s="190"/>
      <c r="K8" s="190"/>
    </row>
    <row r="9" spans="1:11" s="191" customFormat="1">
      <c r="A9" s="192"/>
      <c r="B9" s="192" t="s">
        <v>2</v>
      </c>
      <c r="C9" s="193"/>
      <c r="D9" s="194" t="s">
        <v>3</v>
      </c>
      <c r="E9" s="1851" t="s">
        <v>886</v>
      </c>
      <c r="F9" s="1851"/>
      <c r="G9" s="1851"/>
      <c r="H9" s="195"/>
      <c r="I9" s="1851" t="s">
        <v>887</v>
      </c>
      <c r="J9" s="1851"/>
      <c r="K9" s="195"/>
    </row>
    <row r="10" spans="1:11" s="191" customFormat="1">
      <c r="A10" s="197"/>
      <c r="B10" s="197" t="s">
        <v>7</v>
      </c>
      <c r="C10" s="198"/>
      <c r="D10" s="199" t="s">
        <v>8</v>
      </c>
      <c r="E10" s="1855" t="s">
        <v>857</v>
      </c>
      <c r="F10" s="1855"/>
      <c r="G10" s="1855"/>
      <c r="H10" s="200"/>
      <c r="I10" s="1855" t="s">
        <v>888</v>
      </c>
      <c r="J10" s="1855"/>
      <c r="K10" s="200"/>
    </row>
    <row r="11" spans="1:11" s="191" customFormat="1">
      <c r="A11" s="197"/>
      <c r="B11" s="197"/>
      <c r="C11" s="198"/>
      <c r="D11" s="199"/>
      <c r="E11" s="1218" t="s">
        <v>852</v>
      </c>
      <c r="F11" s="1218" t="s">
        <v>853</v>
      </c>
      <c r="G11" s="1218" t="s">
        <v>854</v>
      </c>
      <c r="H11" s="200"/>
      <c r="I11" s="1218" t="s">
        <v>855</v>
      </c>
      <c r="J11" s="1218" t="s">
        <v>856</v>
      </c>
      <c r="K11" s="200"/>
    </row>
    <row r="12" spans="1:11" s="191" customFormat="1" ht="7.5" customHeight="1">
      <c r="A12" s="203"/>
      <c r="B12" s="203"/>
      <c r="C12" s="204"/>
      <c r="D12" s="205"/>
      <c r="E12" s="206"/>
      <c r="F12" s="206"/>
      <c r="G12" s="206"/>
      <c r="H12" s="206"/>
      <c r="I12" s="206"/>
      <c r="J12" s="206"/>
      <c r="K12" s="206"/>
    </row>
    <row r="13" spans="1:11" ht="8.1" customHeight="1">
      <c r="B13" s="309"/>
      <c r="C13" s="309"/>
      <c r="D13" s="310"/>
      <c r="E13" s="311"/>
      <c r="F13" s="311"/>
      <c r="G13" s="311"/>
      <c r="H13" s="311"/>
      <c r="I13" s="311"/>
      <c r="J13" s="311"/>
    </row>
    <row r="14" spans="1:11" s="207" customFormat="1" ht="13.5" customHeight="1">
      <c r="B14" s="212" t="s">
        <v>14</v>
      </c>
      <c r="C14" s="213"/>
      <c r="D14" s="214">
        <v>2019</v>
      </c>
      <c r="E14" s="312">
        <f>SUM(E18,E22,E26,E30,E34,E38,E42,E46,E50,E54,E58,E62,E66,E70)</f>
        <v>236</v>
      </c>
      <c r="F14" s="312">
        <f>SUM(F18,F22,F26,F30,F34,F38,F42,F46,F50,F54,F58,F62,F66,F70)</f>
        <v>108</v>
      </c>
      <c r="G14" s="312">
        <f>SUM(G18,G22,G26,G30,G34,G38,G42,G46,G50,G54,G58,G62,G66,G70)</f>
        <v>14</v>
      </c>
      <c r="H14" s="312"/>
      <c r="I14" s="312">
        <f>SUM(I18,I22,I26,I30,I34,I38,I42,I46,I50,I54,I58,I62,I66,I70)</f>
        <v>1003</v>
      </c>
      <c r="J14" s="312">
        <f>SUM(J18,J22,J26,J30,J34,J38,J42,J46,J50,J54,J58,J62,J66,J70)</f>
        <v>58</v>
      </c>
    </row>
    <row r="15" spans="1:11" s="207" customFormat="1" ht="13.5" customHeight="1">
      <c r="B15" s="213"/>
      <c r="C15" s="213"/>
      <c r="D15" s="214">
        <v>2020</v>
      </c>
      <c r="E15" s="312">
        <f t="shared" ref="E15:G15" si="0">SUM(E19,E23,E27,E31,E35,E39,E43,E47,E51,E55,E59,E63,E67,E71)</f>
        <v>234</v>
      </c>
      <c r="F15" s="312">
        <f t="shared" si="0"/>
        <v>120</v>
      </c>
      <c r="G15" s="312">
        <f t="shared" si="0"/>
        <v>14</v>
      </c>
      <c r="H15" s="312"/>
      <c r="I15" s="312">
        <f t="shared" ref="I15:J15" si="1">SUM(I19,I23,I27,I31,I35,I39,I43,I47,I51,I55,I59,I63,I67,I71)</f>
        <v>974</v>
      </c>
      <c r="J15" s="312">
        <f t="shared" si="1"/>
        <v>52</v>
      </c>
    </row>
    <row r="16" spans="1:11" s="207" customFormat="1" ht="13.5" customHeight="1">
      <c r="B16" s="213"/>
      <c r="C16" s="213"/>
      <c r="D16" s="214">
        <v>2021</v>
      </c>
      <c r="E16" s="312">
        <f t="shared" ref="E16:G16" si="2">SUM(E20,E24,E28,E32,E36,E40,E44,E48,E52,E56,E60,E64,E68,E72)</f>
        <v>242</v>
      </c>
      <c r="F16" s="312">
        <f t="shared" si="2"/>
        <v>117</v>
      </c>
      <c r="G16" s="312">
        <f t="shared" si="2"/>
        <v>10</v>
      </c>
      <c r="H16" s="312"/>
      <c r="I16" s="312">
        <f t="shared" ref="I16:J16" si="3">SUM(I20,I24,I28,I32,I36,I40,I44,I48,I52,I56,I60,I64,I68,I72)</f>
        <v>1005</v>
      </c>
      <c r="J16" s="312">
        <f t="shared" si="3"/>
        <v>63</v>
      </c>
    </row>
    <row r="17" spans="2:10" s="207" customFormat="1" ht="8.1" customHeight="1">
      <c r="B17" s="213"/>
      <c r="C17" s="213"/>
      <c r="D17" s="219"/>
      <c r="E17" s="989"/>
      <c r="F17" s="989"/>
      <c r="G17" s="989"/>
      <c r="H17" s="56"/>
      <c r="I17" s="989"/>
      <c r="J17" s="989"/>
    </row>
    <row r="18" spans="2:10" s="207" customFormat="1" ht="13.5" customHeight="1">
      <c r="B18" s="220" t="s">
        <v>15</v>
      </c>
      <c r="C18" s="220"/>
      <c r="D18" s="219">
        <v>2019</v>
      </c>
      <c r="E18" s="56">
        <v>5</v>
      </c>
      <c r="F18" s="449" t="s">
        <v>31</v>
      </c>
      <c r="G18" s="449" t="s">
        <v>31</v>
      </c>
      <c r="H18" s="56"/>
      <c r="I18" s="56">
        <v>570</v>
      </c>
      <c r="J18" s="56">
        <v>2</v>
      </c>
    </row>
    <row r="19" spans="2:10" s="207" customFormat="1" ht="13.5" customHeight="1">
      <c r="B19" s="220"/>
      <c r="C19" s="220"/>
      <c r="D19" s="219">
        <v>2020</v>
      </c>
      <c r="E19" s="989">
        <v>5</v>
      </c>
      <c r="F19" s="449" t="s">
        <v>31</v>
      </c>
      <c r="G19" s="449" t="s">
        <v>31</v>
      </c>
      <c r="H19" s="56"/>
      <c r="I19" s="989">
        <v>541</v>
      </c>
      <c r="J19" s="989">
        <v>2</v>
      </c>
    </row>
    <row r="20" spans="2:10" s="207" customFormat="1" ht="13.5" customHeight="1">
      <c r="B20" s="220"/>
      <c r="C20" s="220"/>
      <c r="D20" s="219">
        <v>2021</v>
      </c>
      <c r="E20" s="989">
        <v>5</v>
      </c>
      <c r="F20" s="449" t="s">
        <v>31</v>
      </c>
      <c r="G20" s="449" t="s">
        <v>31</v>
      </c>
      <c r="H20" s="56"/>
      <c r="I20" s="989">
        <v>575</v>
      </c>
      <c r="J20" s="989">
        <v>2</v>
      </c>
    </row>
    <row r="21" spans="2:10" s="207" customFormat="1" ht="8.1" customHeight="1">
      <c r="B21" s="220"/>
      <c r="C21" s="220"/>
      <c r="D21" s="219"/>
      <c r="E21" s="989"/>
      <c r="F21" s="989"/>
      <c r="G21" s="989"/>
      <c r="H21" s="56"/>
      <c r="I21" s="989"/>
      <c r="J21" s="989"/>
    </row>
    <row r="22" spans="2:10" s="207" customFormat="1" ht="13.5" customHeight="1">
      <c r="B22" s="220" t="s">
        <v>16</v>
      </c>
      <c r="C22" s="220"/>
      <c r="D22" s="219">
        <v>2019</v>
      </c>
      <c r="E22" s="56">
        <v>31</v>
      </c>
      <c r="F22" s="56">
        <v>31</v>
      </c>
      <c r="G22" s="56">
        <v>4</v>
      </c>
      <c r="H22" s="56"/>
      <c r="I22" s="449" t="s">
        <v>31</v>
      </c>
      <c r="J22" s="56">
        <v>2</v>
      </c>
    </row>
    <row r="23" spans="2:10" s="207" customFormat="1" ht="13.5" customHeight="1">
      <c r="B23" s="220"/>
      <c r="C23" s="220"/>
      <c r="D23" s="219">
        <v>2020</v>
      </c>
      <c r="E23" s="989">
        <v>31</v>
      </c>
      <c r="F23" s="989">
        <v>31</v>
      </c>
      <c r="G23" s="989">
        <v>4</v>
      </c>
      <c r="H23" s="56"/>
      <c r="I23" s="449" t="s">
        <v>31</v>
      </c>
      <c r="J23" s="989">
        <v>2</v>
      </c>
    </row>
    <row r="24" spans="2:10" s="207" customFormat="1" ht="13.5" customHeight="1">
      <c r="B24" s="220"/>
      <c r="C24" s="220"/>
      <c r="D24" s="219">
        <v>2021</v>
      </c>
      <c r="E24" s="989">
        <v>37</v>
      </c>
      <c r="F24" s="989">
        <v>38</v>
      </c>
      <c r="G24" s="449" t="s">
        <v>31</v>
      </c>
      <c r="H24" s="56"/>
      <c r="I24" s="449" t="s">
        <v>31</v>
      </c>
      <c r="J24" s="989">
        <v>2</v>
      </c>
    </row>
    <row r="25" spans="2:10" s="207" customFormat="1" ht="8.1" customHeight="1">
      <c r="B25" s="220"/>
      <c r="C25" s="220"/>
      <c r="D25" s="219"/>
      <c r="E25" s="989"/>
      <c r="F25" s="989"/>
      <c r="G25" s="989"/>
      <c r="H25" s="56"/>
      <c r="I25" s="989"/>
      <c r="J25" s="989"/>
    </row>
    <row r="26" spans="2:10" s="207" customFormat="1" ht="13.5" customHeight="1">
      <c r="B26" s="220" t="s">
        <v>17</v>
      </c>
      <c r="C26" s="220"/>
      <c r="D26" s="219">
        <v>2019</v>
      </c>
      <c r="E26" s="56">
        <v>2</v>
      </c>
      <c r="F26" s="56">
        <v>31</v>
      </c>
      <c r="G26" s="56">
        <v>9</v>
      </c>
      <c r="H26" s="56"/>
      <c r="I26" s="449" t="s">
        <v>31</v>
      </c>
      <c r="J26" s="56">
        <v>21</v>
      </c>
    </row>
    <row r="27" spans="2:10" s="207" customFormat="1" ht="13.5" customHeight="1">
      <c r="B27" s="220"/>
      <c r="C27" s="220"/>
      <c r="D27" s="219">
        <v>2020</v>
      </c>
      <c r="E27" s="989">
        <v>2</v>
      </c>
      <c r="F27" s="989">
        <v>31</v>
      </c>
      <c r="G27" s="989">
        <v>9</v>
      </c>
      <c r="H27" s="56"/>
      <c r="I27" s="449" t="s">
        <v>31</v>
      </c>
      <c r="J27" s="989">
        <v>20</v>
      </c>
    </row>
    <row r="28" spans="2:10" s="207" customFormat="1" ht="13.5" customHeight="1">
      <c r="B28" s="220"/>
      <c r="C28" s="220"/>
      <c r="D28" s="219">
        <v>2021</v>
      </c>
      <c r="E28" s="989">
        <v>2</v>
      </c>
      <c r="F28" s="989">
        <v>31</v>
      </c>
      <c r="G28" s="989">
        <v>9</v>
      </c>
      <c r="H28" s="56"/>
      <c r="I28" s="449" t="s">
        <v>31</v>
      </c>
      <c r="J28" s="989">
        <v>20</v>
      </c>
    </row>
    <row r="29" spans="2:10" s="207" customFormat="1" ht="8.1" customHeight="1">
      <c r="B29" s="220"/>
      <c r="C29" s="220"/>
      <c r="D29" s="219"/>
      <c r="E29" s="989"/>
      <c r="F29" s="989"/>
      <c r="G29" s="989"/>
      <c r="H29" s="56"/>
      <c r="I29" s="989"/>
      <c r="J29" s="989"/>
    </row>
    <row r="30" spans="2:10" s="207" customFormat="1" ht="13.5" customHeight="1">
      <c r="B30" s="220" t="s">
        <v>18</v>
      </c>
      <c r="C30" s="226"/>
      <c r="D30" s="219">
        <v>2019</v>
      </c>
      <c r="E30" s="449" t="s">
        <v>31</v>
      </c>
      <c r="F30" s="449" t="s">
        <v>31</v>
      </c>
      <c r="G30" s="449" t="s">
        <v>31</v>
      </c>
      <c r="H30" s="56"/>
      <c r="I30" s="449" t="s">
        <v>31</v>
      </c>
      <c r="J30" s="449" t="s">
        <v>31</v>
      </c>
    </row>
    <row r="31" spans="2:10" s="207" customFormat="1" ht="13.5" customHeight="1">
      <c r="B31" s="220"/>
      <c r="C31" s="226"/>
      <c r="D31" s="219">
        <v>2020</v>
      </c>
      <c r="E31" s="449" t="s">
        <v>31</v>
      </c>
      <c r="F31" s="449" t="s">
        <v>31</v>
      </c>
      <c r="G31" s="449" t="s">
        <v>31</v>
      </c>
      <c r="H31" s="56"/>
      <c r="I31" s="449" t="s">
        <v>31</v>
      </c>
      <c r="J31" s="449" t="s">
        <v>31</v>
      </c>
    </row>
    <row r="32" spans="2:10" s="207" customFormat="1" ht="13.5" customHeight="1">
      <c r="B32" s="220"/>
      <c r="C32" s="226"/>
      <c r="D32" s="219">
        <v>2021</v>
      </c>
      <c r="E32" s="449" t="s">
        <v>31</v>
      </c>
      <c r="F32" s="449" t="s">
        <v>31</v>
      </c>
      <c r="G32" s="449" t="s">
        <v>31</v>
      </c>
      <c r="H32" s="56"/>
      <c r="I32" s="449" t="s">
        <v>31</v>
      </c>
      <c r="J32" s="449">
        <v>2</v>
      </c>
    </row>
    <row r="33" spans="2:20" s="207" customFormat="1" ht="8.1" customHeight="1">
      <c r="B33" s="220"/>
      <c r="C33" s="226"/>
      <c r="D33" s="219"/>
      <c r="E33" s="989"/>
      <c r="F33" s="989"/>
      <c r="G33" s="989"/>
      <c r="H33" s="56"/>
      <c r="I33" s="989"/>
      <c r="J33" s="989"/>
    </row>
    <row r="34" spans="2:20" s="207" customFormat="1" ht="13.5" customHeight="1">
      <c r="B34" s="220" t="s">
        <v>19</v>
      </c>
      <c r="C34" s="213"/>
      <c r="D34" s="219">
        <v>2019</v>
      </c>
      <c r="E34" s="449" t="s">
        <v>31</v>
      </c>
      <c r="F34" s="449" t="s">
        <v>31</v>
      </c>
      <c r="G34" s="449" t="s">
        <v>31</v>
      </c>
      <c r="H34" s="56"/>
      <c r="I34" s="449" t="s">
        <v>31</v>
      </c>
      <c r="J34" s="56">
        <v>1</v>
      </c>
    </row>
    <row r="35" spans="2:20" s="207" customFormat="1" ht="13.5" customHeight="1">
      <c r="B35" s="220"/>
      <c r="C35" s="213"/>
      <c r="D35" s="219">
        <v>2020</v>
      </c>
      <c r="E35" s="449" t="s">
        <v>31</v>
      </c>
      <c r="F35" s="449" t="s">
        <v>31</v>
      </c>
      <c r="G35" s="449" t="s">
        <v>31</v>
      </c>
      <c r="H35" s="56"/>
      <c r="I35" s="449" t="s">
        <v>31</v>
      </c>
      <c r="J35" s="989">
        <v>1</v>
      </c>
    </row>
    <row r="36" spans="2:20" s="207" customFormat="1" ht="13.5" customHeight="1">
      <c r="B36" s="220"/>
      <c r="C36" s="213"/>
      <c r="D36" s="219">
        <v>2021</v>
      </c>
      <c r="E36" s="449" t="s">
        <v>31</v>
      </c>
      <c r="F36" s="449" t="s">
        <v>31</v>
      </c>
      <c r="G36" s="449" t="s">
        <v>31</v>
      </c>
      <c r="H36" s="56"/>
      <c r="I36" s="449" t="s">
        <v>31</v>
      </c>
      <c r="J36" s="989">
        <v>1</v>
      </c>
    </row>
    <row r="37" spans="2:20" s="207" customFormat="1" ht="8.1" customHeight="1">
      <c r="B37" s="220"/>
      <c r="C37" s="213"/>
      <c r="D37" s="219"/>
      <c r="E37" s="989"/>
      <c r="F37" s="989"/>
      <c r="G37" s="989"/>
      <c r="H37" s="56"/>
      <c r="I37" s="989"/>
      <c r="J37" s="989"/>
    </row>
    <row r="38" spans="2:20" s="207" customFormat="1" ht="13.5" customHeight="1">
      <c r="B38" s="220" t="s">
        <v>20</v>
      </c>
      <c r="C38" s="213"/>
      <c r="D38" s="219">
        <v>2019</v>
      </c>
      <c r="E38" s="56">
        <v>5</v>
      </c>
      <c r="F38" s="56">
        <v>7</v>
      </c>
      <c r="G38" s="449" t="s">
        <v>31</v>
      </c>
      <c r="H38" s="56"/>
      <c r="I38" s="449" t="s">
        <v>31</v>
      </c>
      <c r="J38" s="56">
        <v>18</v>
      </c>
    </row>
    <row r="39" spans="2:20" s="207" customFormat="1" ht="13.5" customHeight="1">
      <c r="B39" s="220"/>
      <c r="C39" s="213"/>
      <c r="D39" s="219">
        <v>2020</v>
      </c>
      <c r="E39" s="989">
        <v>6</v>
      </c>
      <c r="F39" s="989">
        <v>18</v>
      </c>
      <c r="G39" s="449" t="s">
        <v>31</v>
      </c>
      <c r="H39" s="56"/>
      <c r="I39" s="449" t="s">
        <v>31</v>
      </c>
      <c r="J39" s="989">
        <v>14</v>
      </c>
    </row>
    <row r="40" spans="2:20" s="207" customFormat="1" ht="13.5" customHeight="1">
      <c r="B40" s="220"/>
      <c r="C40" s="213"/>
      <c r="D40" s="219">
        <v>2021</v>
      </c>
      <c r="E40" s="989">
        <v>5</v>
      </c>
      <c r="F40" s="989">
        <v>7</v>
      </c>
      <c r="G40" s="449" t="s">
        <v>31</v>
      </c>
      <c r="H40" s="56"/>
      <c r="I40" s="449" t="s">
        <v>31</v>
      </c>
      <c r="J40" s="989">
        <v>18</v>
      </c>
    </row>
    <row r="41" spans="2:20" s="207" customFormat="1" ht="8.1" customHeight="1">
      <c r="B41" s="220"/>
      <c r="C41" s="213"/>
      <c r="D41" s="219"/>
      <c r="E41" s="989"/>
      <c r="F41" s="989"/>
      <c r="G41" s="989"/>
      <c r="H41" s="56"/>
      <c r="I41" s="989"/>
      <c r="J41" s="989"/>
    </row>
    <row r="42" spans="2:20" s="207" customFormat="1" ht="13.5" customHeight="1">
      <c r="B42" s="220" t="s">
        <v>21</v>
      </c>
      <c r="C42" s="213"/>
      <c r="D42" s="219">
        <v>2019</v>
      </c>
      <c r="E42" s="56">
        <v>15</v>
      </c>
      <c r="F42" s="56">
        <v>16</v>
      </c>
      <c r="G42" s="449" t="s">
        <v>31</v>
      </c>
      <c r="H42" s="56"/>
      <c r="I42" s="449" t="s">
        <v>31</v>
      </c>
      <c r="J42" s="449" t="s">
        <v>31</v>
      </c>
    </row>
    <row r="43" spans="2:20" s="207" customFormat="1" ht="13.5" customHeight="1">
      <c r="B43" s="220"/>
      <c r="C43" s="213"/>
      <c r="D43" s="219">
        <v>2020</v>
      </c>
      <c r="E43" s="989">
        <v>15</v>
      </c>
      <c r="F43" s="989">
        <v>17</v>
      </c>
      <c r="G43" s="449" t="s">
        <v>31</v>
      </c>
      <c r="H43" s="56"/>
      <c r="I43" s="449" t="s">
        <v>31</v>
      </c>
      <c r="J43" s="449" t="s">
        <v>31</v>
      </c>
    </row>
    <row r="44" spans="2:20" s="207" customFormat="1" ht="13.5" customHeight="1">
      <c r="B44" s="220"/>
      <c r="C44" s="213"/>
      <c r="D44" s="219">
        <v>2021</v>
      </c>
      <c r="E44" s="989">
        <v>14</v>
      </c>
      <c r="F44" s="989">
        <v>17</v>
      </c>
      <c r="G44" s="449" t="s">
        <v>31</v>
      </c>
      <c r="H44" s="56"/>
      <c r="I44" s="449" t="s">
        <v>31</v>
      </c>
      <c r="J44" s="449" t="s">
        <v>31</v>
      </c>
    </row>
    <row r="45" spans="2:20" s="207" customFormat="1" ht="8.1" customHeight="1">
      <c r="B45" s="220"/>
      <c r="C45" s="213"/>
      <c r="D45" s="219"/>
      <c r="E45" s="989"/>
      <c r="F45" s="989"/>
      <c r="G45" s="989"/>
      <c r="H45" s="56"/>
      <c r="I45" s="989"/>
      <c r="J45" s="989"/>
    </row>
    <row r="46" spans="2:20" s="207" customFormat="1" ht="13.5" customHeight="1">
      <c r="B46" s="220" t="s">
        <v>22</v>
      </c>
      <c r="C46" s="213"/>
      <c r="D46" s="219">
        <v>2019</v>
      </c>
      <c r="E46" s="56">
        <v>33</v>
      </c>
      <c r="F46" s="56">
        <v>16</v>
      </c>
      <c r="G46" s="449" t="s">
        <v>31</v>
      </c>
      <c r="H46" s="56"/>
      <c r="I46" s="449" t="s">
        <v>31</v>
      </c>
      <c r="J46" s="56">
        <v>3</v>
      </c>
      <c r="K46" s="230"/>
      <c r="L46" s="230"/>
      <c r="M46" s="230"/>
      <c r="N46" s="230"/>
      <c r="O46" s="230"/>
      <c r="P46" s="230"/>
      <c r="Q46" s="230"/>
      <c r="R46" s="230"/>
      <c r="S46" s="230"/>
      <c r="T46" s="230"/>
    </row>
    <row r="47" spans="2:20" s="207" customFormat="1" ht="13.5" customHeight="1">
      <c r="B47" s="220"/>
      <c r="C47" s="213"/>
      <c r="D47" s="219">
        <v>2020</v>
      </c>
      <c r="E47" s="989">
        <v>33</v>
      </c>
      <c r="F47" s="989">
        <v>16</v>
      </c>
      <c r="G47" s="449" t="s">
        <v>31</v>
      </c>
      <c r="H47" s="56"/>
      <c r="I47" s="449" t="s">
        <v>31</v>
      </c>
      <c r="J47" s="989">
        <v>3</v>
      </c>
    </row>
    <row r="48" spans="2:20" s="207" customFormat="1" ht="13.5" customHeight="1">
      <c r="B48" s="220"/>
      <c r="C48" s="213"/>
      <c r="D48" s="219">
        <v>2021</v>
      </c>
      <c r="E48" s="989">
        <v>36</v>
      </c>
      <c r="F48" s="989">
        <v>17</v>
      </c>
      <c r="G48" s="449" t="s">
        <v>31</v>
      </c>
      <c r="H48" s="56"/>
      <c r="I48" s="449" t="s">
        <v>31</v>
      </c>
      <c r="J48" s="989">
        <v>7</v>
      </c>
    </row>
    <row r="49" spans="2:10" s="207" customFormat="1" ht="8.1" customHeight="1">
      <c r="B49" s="220"/>
      <c r="C49" s="213"/>
      <c r="D49" s="219"/>
      <c r="E49" s="989"/>
      <c r="F49" s="989"/>
      <c r="G49" s="989"/>
      <c r="H49" s="56"/>
      <c r="I49" s="989"/>
      <c r="J49" s="989"/>
    </row>
    <row r="50" spans="2:10" s="207" customFormat="1" ht="13.5" customHeight="1">
      <c r="B50" s="220" t="s">
        <v>23</v>
      </c>
      <c r="C50" s="226"/>
      <c r="D50" s="219">
        <v>2019</v>
      </c>
      <c r="E50" s="56">
        <v>3</v>
      </c>
      <c r="F50" s="56">
        <v>2</v>
      </c>
      <c r="G50" s="449" t="s">
        <v>31</v>
      </c>
      <c r="H50" s="56"/>
      <c r="I50" s="449" t="s">
        <v>31</v>
      </c>
      <c r="J50" s="449" t="s">
        <v>31</v>
      </c>
    </row>
    <row r="51" spans="2:10" s="207" customFormat="1" ht="13.5" customHeight="1">
      <c r="B51" s="220"/>
      <c r="C51" s="226"/>
      <c r="D51" s="219">
        <v>2020</v>
      </c>
      <c r="E51" s="989">
        <v>3</v>
      </c>
      <c r="F51" s="989">
        <v>2</v>
      </c>
      <c r="G51" s="449" t="s">
        <v>31</v>
      </c>
      <c r="H51" s="56"/>
      <c r="I51" s="449" t="s">
        <v>31</v>
      </c>
      <c r="J51" s="449" t="s">
        <v>31</v>
      </c>
    </row>
    <row r="52" spans="2:10" s="207" customFormat="1" ht="13.5" customHeight="1">
      <c r="B52" s="220"/>
      <c r="C52" s="226"/>
      <c r="D52" s="219">
        <v>2021</v>
      </c>
      <c r="E52" s="989">
        <v>3</v>
      </c>
      <c r="F52" s="989">
        <v>2</v>
      </c>
      <c r="G52" s="449" t="s">
        <v>31</v>
      </c>
      <c r="H52" s="56"/>
      <c r="I52" s="449" t="s">
        <v>31</v>
      </c>
      <c r="J52" s="449" t="s">
        <v>31</v>
      </c>
    </row>
    <row r="53" spans="2:10" s="207" customFormat="1" ht="8.1" customHeight="1">
      <c r="B53" s="220"/>
      <c r="C53" s="226"/>
      <c r="D53" s="219"/>
      <c r="E53" s="989"/>
      <c r="F53" s="989"/>
      <c r="G53" s="989"/>
      <c r="H53" s="56"/>
      <c r="I53" s="989"/>
      <c r="J53" s="989"/>
    </row>
    <row r="54" spans="2:10" s="207" customFormat="1" ht="13.5" customHeight="1">
      <c r="B54" s="220" t="s">
        <v>24</v>
      </c>
      <c r="C54" s="213"/>
      <c r="D54" s="219">
        <v>2019</v>
      </c>
      <c r="E54" s="449" t="s">
        <v>31</v>
      </c>
      <c r="F54" s="449" t="s">
        <v>31</v>
      </c>
      <c r="G54" s="449" t="s">
        <v>31</v>
      </c>
      <c r="H54" s="56"/>
      <c r="I54" s="56">
        <v>238</v>
      </c>
      <c r="J54" s="449" t="s">
        <v>31</v>
      </c>
    </row>
    <row r="55" spans="2:10" s="207" customFormat="1" ht="13.5" customHeight="1">
      <c r="B55" s="220"/>
      <c r="C55" s="213"/>
      <c r="D55" s="219">
        <v>2020</v>
      </c>
      <c r="E55" s="449" t="s">
        <v>31</v>
      </c>
      <c r="F55" s="449" t="s">
        <v>31</v>
      </c>
      <c r="G55" s="449" t="s">
        <v>31</v>
      </c>
      <c r="H55" s="56"/>
      <c r="I55" s="989">
        <v>238</v>
      </c>
      <c r="J55" s="449" t="s">
        <v>31</v>
      </c>
    </row>
    <row r="56" spans="2:10" s="207" customFormat="1" ht="13.5" customHeight="1">
      <c r="B56" s="220"/>
      <c r="C56" s="213"/>
      <c r="D56" s="219">
        <v>2021</v>
      </c>
      <c r="E56" s="449" t="s">
        <v>31</v>
      </c>
      <c r="F56" s="449" t="s">
        <v>31</v>
      </c>
      <c r="G56" s="449" t="s">
        <v>31</v>
      </c>
      <c r="H56" s="56"/>
      <c r="I56" s="989">
        <v>239</v>
      </c>
      <c r="J56" s="449" t="s">
        <v>31</v>
      </c>
    </row>
    <row r="57" spans="2:10" s="207" customFormat="1" ht="8.1" customHeight="1">
      <c r="B57" s="220"/>
      <c r="C57" s="213"/>
      <c r="D57" s="219"/>
      <c r="E57" s="989"/>
      <c r="F57" s="989"/>
      <c r="G57" s="989"/>
      <c r="H57" s="56"/>
      <c r="I57" s="989"/>
      <c r="J57" s="989"/>
    </row>
    <row r="58" spans="2:10" s="207" customFormat="1" ht="13.5" customHeight="1">
      <c r="B58" s="220" t="s">
        <v>25</v>
      </c>
      <c r="C58" s="213"/>
      <c r="D58" s="219">
        <v>2019</v>
      </c>
      <c r="E58" s="56">
        <v>12</v>
      </c>
      <c r="F58" s="56">
        <v>2</v>
      </c>
      <c r="G58" s="56">
        <v>1</v>
      </c>
      <c r="H58" s="56"/>
      <c r="I58" s="56">
        <v>9</v>
      </c>
      <c r="J58" s="56">
        <v>4</v>
      </c>
    </row>
    <row r="59" spans="2:10" s="207" customFormat="1" ht="13.5" customHeight="1">
      <c r="B59" s="220"/>
      <c r="C59" s="213"/>
      <c r="D59" s="219">
        <v>2020</v>
      </c>
      <c r="E59" s="989">
        <v>12</v>
      </c>
      <c r="F59" s="989">
        <v>2</v>
      </c>
      <c r="G59" s="989">
        <v>1</v>
      </c>
      <c r="H59" s="56"/>
      <c r="I59" s="989">
        <v>9</v>
      </c>
      <c r="J59" s="989">
        <v>4</v>
      </c>
    </row>
    <row r="60" spans="2:10" s="207" customFormat="1" ht="13.5" customHeight="1">
      <c r="B60" s="220"/>
      <c r="C60" s="213"/>
      <c r="D60" s="219">
        <v>2021</v>
      </c>
      <c r="E60" s="989">
        <v>13</v>
      </c>
      <c r="F60" s="989">
        <v>2</v>
      </c>
      <c r="G60" s="989">
        <v>1</v>
      </c>
      <c r="H60" s="56"/>
      <c r="I60" s="989">
        <v>9</v>
      </c>
      <c r="J60" s="989">
        <v>4</v>
      </c>
    </row>
    <row r="61" spans="2:10" s="207" customFormat="1" ht="8.1" customHeight="1">
      <c r="B61" s="220"/>
      <c r="C61" s="213"/>
      <c r="D61" s="219"/>
      <c r="E61" s="989"/>
      <c r="F61" s="989"/>
      <c r="G61" s="989"/>
      <c r="H61" s="56"/>
      <c r="I61" s="989"/>
      <c r="J61" s="989"/>
    </row>
    <row r="62" spans="2:10" s="207" customFormat="1" ht="13.5" customHeight="1">
      <c r="B62" s="220" t="s">
        <v>26</v>
      </c>
      <c r="C62" s="213"/>
      <c r="D62" s="219">
        <v>2019</v>
      </c>
      <c r="E62" s="56">
        <v>123</v>
      </c>
      <c r="F62" s="449" t="s">
        <v>31</v>
      </c>
      <c r="G62" s="449" t="s">
        <v>31</v>
      </c>
      <c r="H62" s="56"/>
      <c r="I62" s="56">
        <v>104</v>
      </c>
      <c r="J62" s="56">
        <v>6</v>
      </c>
    </row>
    <row r="63" spans="2:10" s="207" customFormat="1" ht="13.5" customHeight="1">
      <c r="B63" s="220"/>
      <c r="C63" s="213"/>
      <c r="D63" s="219">
        <v>2020</v>
      </c>
      <c r="E63" s="989">
        <v>122</v>
      </c>
      <c r="F63" s="449" t="s">
        <v>31</v>
      </c>
      <c r="G63" s="449" t="s">
        <v>31</v>
      </c>
      <c r="H63" s="56"/>
      <c r="I63" s="989">
        <v>104</v>
      </c>
      <c r="J63" s="989">
        <v>6</v>
      </c>
    </row>
    <row r="64" spans="2:10" s="207" customFormat="1" ht="13.5" customHeight="1">
      <c r="B64" s="220"/>
      <c r="C64" s="213"/>
      <c r="D64" s="219">
        <v>2021</v>
      </c>
      <c r="E64" s="989">
        <v>122</v>
      </c>
      <c r="F64" s="449" t="s">
        <v>31</v>
      </c>
      <c r="G64" s="449" t="s">
        <v>31</v>
      </c>
      <c r="H64" s="56"/>
      <c r="I64" s="989">
        <v>105</v>
      </c>
      <c r="J64" s="989">
        <v>6</v>
      </c>
    </row>
    <row r="65" spans="1:11" s="207" customFormat="1" ht="8.1" customHeight="1">
      <c r="B65" s="220"/>
      <c r="C65" s="213"/>
      <c r="D65" s="219"/>
      <c r="E65" s="989"/>
      <c r="F65" s="989"/>
      <c r="G65" s="989"/>
      <c r="H65" s="56"/>
      <c r="I65" s="989"/>
      <c r="J65" s="989"/>
    </row>
    <row r="66" spans="1:11" s="207" customFormat="1" ht="13.5" customHeight="1">
      <c r="B66" s="220" t="s">
        <v>27</v>
      </c>
      <c r="C66" s="213"/>
      <c r="D66" s="219">
        <v>2019</v>
      </c>
      <c r="E66" s="56">
        <v>7</v>
      </c>
      <c r="F66" s="56">
        <v>3</v>
      </c>
      <c r="G66" s="449" t="s">
        <v>31</v>
      </c>
      <c r="H66" s="56"/>
      <c r="I66" s="449" t="s">
        <v>31</v>
      </c>
      <c r="J66" s="449" t="s">
        <v>31</v>
      </c>
    </row>
    <row r="67" spans="1:11" s="207" customFormat="1" ht="13.5" customHeight="1">
      <c r="B67" s="220"/>
      <c r="C67" s="213"/>
      <c r="D67" s="219">
        <v>2020</v>
      </c>
      <c r="E67" s="989">
        <v>5</v>
      </c>
      <c r="F67" s="989">
        <v>3</v>
      </c>
      <c r="G67" s="449" t="s">
        <v>31</v>
      </c>
      <c r="H67" s="56"/>
      <c r="I67" s="449" t="s">
        <v>31</v>
      </c>
      <c r="J67" s="449" t="s">
        <v>31</v>
      </c>
    </row>
    <row r="68" spans="1:11" s="207" customFormat="1" ht="13.5" customHeight="1">
      <c r="B68" s="220"/>
      <c r="C68" s="213"/>
      <c r="D68" s="219">
        <v>2021</v>
      </c>
      <c r="E68" s="989">
        <v>5</v>
      </c>
      <c r="F68" s="989">
        <v>3</v>
      </c>
      <c r="G68" s="449" t="s">
        <v>31</v>
      </c>
      <c r="H68" s="56"/>
      <c r="I68" s="449" t="s">
        <v>31</v>
      </c>
      <c r="J68" s="449" t="s">
        <v>31</v>
      </c>
    </row>
    <row r="69" spans="1:11" s="207" customFormat="1" ht="8.1" customHeight="1">
      <c r="B69" s="220"/>
      <c r="C69" s="213"/>
      <c r="D69" s="219"/>
      <c r="E69" s="989"/>
      <c r="F69" s="989"/>
      <c r="G69" s="989"/>
      <c r="H69" s="56"/>
      <c r="I69" s="989"/>
      <c r="J69" s="989"/>
    </row>
    <row r="70" spans="1:11" s="207" customFormat="1" ht="13.5" customHeight="1">
      <c r="B70" s="1216" t="s">
        <v>859</v>
      </c>
      <c r="C70" s="226"/>
      <c r="D70" s="219">
        <v>2019</v>
      </c>
      <c r="E70" s="449" t="s">
        <v>31</v>
      </c>
      <c r="F70" s="449" t="s">
        <v>31</v>
      </c>
      <c r="G70" s="449" t="s">
        <v>31</v>
      </c>
      <c r="H70" s="56"/>
      <c r="I70" s="56">
        <v>82</v>
      </c>
      <c r="J70" s="56">
        <v>1</v>
      </c>
    </row>
    <row r="71" spans="1:11" s="207" customFormat="1" ht="13.5" customHeight="1">
      <c r="B71" s="220"/>
      <c r="C71" s="226"/>
      <c r="D71" s="219">
        <v>2020</v>
      </c>
      <c r="E71" s="449" t="s">
        <v>31</v>
      </c>
      <c r="F71" s="449" t="s">
        <v>31</v>
      </c>
      <c r="G71" s="449" t="s">
        <v>31</v>
      </c>
      <c r="H71" s="56"/>
      <c r="I71" s="989">
        <v>82</v>
      </c>
      <c r="J71" s="449" t="s">
        <v>31</v>
      </c>
    </row>
    <row r="72" spans="1:11" s="207" customFormat="1" ht="13.5" customHeight="1">
      <c r="B72" s="220"/>
      <c r="C72" s="226"/>
      <c r="D72" s="219">
        <v>2021</v>
      </c>
      <c r="E72" s="449" t="s">
        <v>31</v>
      </c>
      <c r="F72" s="449" t="s">
        <v>31</v>
      </c>
      <c r="G72" s="449" t="s">
        <v>31</v>
      </c>
      <c r="H72" s="56"/>
      <c r="I72" s="989">
        <v>77</v>
      </c>
      <c r="J72" s="989">
        <v>1</v>
      </c>
    </row>
    <row r="73" spans="1:11" s="207" customFormat="1" ht="8.1" customHeight="1" thickBot="1">
      <c r="B73" s="232"/>
      <c r="C73" s="233"/>
      <c r="D73" s="1211"/>
      <c r="E73" s="235"/>
      <c r="F73" s="235"/>
      <c r="G73" s="235"/>
      <c r="H73" s="235"/>
      <c r="I73" s="235"/>
      <c r="J73" s="235"/>
      <c r="K73" s="235"/>
    </row>
    <row r="74" spans="1:11" s="238" customFormat="1" ht="16.5" customHeight="1">
      <c r="A74" s="314"/>
      <c r="B74" s="239"/>
      <c r="D74" s="219"/>
      <c r="E74" s="296"/>
      <c r="F74" s="242"/>
      <c r="H74" s="243"/>
      <c r="I74" s="242"/>
      <c r="K74" s="1032" t="s">
        <v>867</v>
      </c>
    </row>
    <row r="75" spans="1:11" s="238" customFormat="1" ht="15" customHeight="1">
      <c r="D75" s="219"/>
      <c r="E75" s="242"/>
      <c r="F75" s="242"/>
      <c r="H75" s="243"/>
      <c r="I75" s="242"/>
      <c r="K75" s="1033" t="s">
        <v>868</v>
      </c>
    </row>
    <row r="76" spans="1:11" s="238" customFormat="1" ht="16.5" customHeight="1">
      <c r="B76" s="317" t="s">
        <v>1262</v>
      </c>
      <c r="D76" s="219"/>
      <c r="E76" s="243"/>
      <c r="F76" s="243"/>
      <c r="G76" s="243"/>
      <c r="H76" s="243"/>
      <c r="I76" s="243"/>
      <c r="J76" s="243"/>
    </row>
    <row r="77" spans="1:11" s="238" customFormat="1" ht="16.5" customHeight="1">
      <c r="B77" s="1157" t="s">
        <v>889</v>
      </c>
      <c r="D77" s="219"/>
      <c r="E77" s="243"/>
      <c r="F77" s="243"/>
      <c r="G77" s="243"/>
      <c r="H77" s="243"/>
      <c r="I77" s="243"/>
      <c r="J77" s="243"/>
    </row>
    <row r="78" spans="1:11" s="238" customFormat="1" ht="16.5" customHeight="1">
      <c r="B78" s="1160" t="s">
        <v>890</v>
      </c>
      <c r="D78" s="219"/>
      <c r="E78" s="243"/>
      <c r="F78" s="243"/>
      <c r="G78" s="243"/>
      <c r="H78" s="243"/>
      <c r="I78" s="243"/>
      <c r="J78" s="243"/>
    </row>
    <row r="79" spans="1:11" s="248" customFormat="1" ht="15.75" customHeight="1">
      <c r="B79" s="249" t="s">
        <v>1274</v>
      </c>
      <c r="D79" s="250"/>
      <c r="F79" s="251"/>
      <c r="G79" s="318"/>
    </row>
    <row r="80" spans="1:11" s="321" customFormat="1" ht="15" customHeight="1">
      <c r="B80" s="252" t="s">
        <v>1276</v>
      </c>
      <c r="C80" s="319"/>
      <c r="D80" s="250"/>
      <c r="E80" s="320"/>
      <c r="F80" s="320"/>
      <c r="G80" s="320"/>
    </row>
    <row r="81" spans="2:10">
      <c r="B81" s="249" t="s">
        <v>1267</v>
      </c>
      <c r="C81" s="261"/>
      <c r="D81" s="262"/>
      <c r="E81" s="258"/>
      <c r="F81" s="258"/>
      <c r="G81" s="258"/>
      <c r="H81" s="258"/>
      <c r="I81" s="258"/>
      <c r="J81" s="258"/>
    </row>
    <row r="82" spans="2:10">
      <c r="B82" s="249" t="s">
        <v>1268</v>
      </c>
    </row>
    <row r="83" spans="2:10">
      <c r="B83" s="249" t="s">
        <v>1269</v>
      </c>
    </row>
    <row r="84" spans="2:10">
      <c r="B84" s="249" t="s">
        <v>1270</v>
      </c>
    </row>
    <row r="85" spans="2:10">
      <c r="B85" s="249" t="s">
        <v>1271</v>
      </c>
    </row>
  </sheetData>
  <mergeCells count="4">
    <mergeCell ref="I9:J9"/>
    <mergeCell ref="I10:J10"/>
    <mergeCell ref="E9:G9"/>
    <mergeCell ref="E10:G10"/>
  </mergeCells>
  <printOptions horizontalCentered="1"/>
  <pageMargins left="0.55118110236220497" right="0.55118110236220497" top="0.39370078740157499" bottom="0.59055118110236204" header="0.39370078740157499" footer="0.39370078740157499"/>
  <pageSetup paperSize="9" scale="64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70">
    <tabColor rgb="FF92D050"/>
  </sheetPr>
  <dimension ref="A1:L32"/>
  <sheetViews>
    <sheetView tabSelected="1" view="pageBreakPreview" zoomScale="110" zoomScaleNormal="100" zoomScaleSheetLayoutView="110" workbookViewId="0">
      <selection activeCell="O48" sqref="O48"/>
    </sheetView>
  </sheetViews>
  <sheetFormatPr defaultColWidth="12.5703125" defaultRowHeight="17.25"/>
  <cols>
    <col min="1" max="1" width="1.28515625" style="654" customWidth="1"/>
    <col min="2" max="2" width="12.28515625" style="654" customWidth="1"/>
    <col min="3" max="3" width="34.7109375" style="654" customWidth="1"/>
    <col min="4" max="4" width="10.28515625" style="654" customWidth="1"/>
    <col min="5" max="5" width="7.7109375" style="654" customWidth="1"/>
    <col min="6" max="6" width="8.7109375" style="654" customWidth="1"/>
    <col min="7" max="7" width="12.28515625" style="654" customWidth="1"/>
    <col min="8" max="8" width="1.140625" style="654" customWidth="1"/>
    <col min="9" max="9" width="7.7109375" style="654" customWidth="1"/>
    <col min="10" max="10" width="8.7109375" style="654" customWidth="1"/>
    <col min="11" max="11" width="12.28515625" style="654" customWidth="1"/>
    <col min="12" max="12" width="1.140625" style="654" customWidth="1"/>
    <col min="13" max="16384" width="12.5703125" style="654"/>
  </cols>
  <sheetData>
    <row r="1" spans="1:12">
      <c r="A1" s="32"/>
      <c r="B1" s="32"/>
      <c r="C1" s="32"/>
      <c r="D1" s="883"/>
      <c r="E1" s="53"/>
      <c r="F1" s="32"/>
      <c r="G1" s="32"/>
      <c r="H1" s="32"/>
      <c r="I1" s="53"/>
      <c r="J1" s="858"/>
      <c r="K1" s="884"/>
      <c r="L1" s="32"/>
    </row>
    <row r="2" spans="1:12" ht="16.5" customHeight="1">
      <c r="A2" s="885"/>
      <c r="B2" s="885" t="s">
        <v>739</v>
      </c>
      <c r="C2" s="851" t="s">
        <v>980</v>
      </c>
      <c r="D2" s="886"/>
      <c r="E2" s="53"/>
      <c r="F2" s="32"/>
      <c r="G2" s="32"/>
      <c r="H2" s="32"/>
      <c r="I2" s="53"/>
      <c r="J2" s="32"/>
      <c r="K2" s="32"/>
      <c r="L2" s="32"/>
    </row>
    <row r="3" spans="1:12" ht="16.5" customHeight="1">
      <c r="A3" s="885"/>
      <c r="B3" s="884"/>
      <c r="C3" s="851" t="s">
        <v>1124</v>
      </c>
      <c r="D3" s="886"/>
      <c r="E3" s="53"/>
      <c r="F3" s="32"/>
      <c r="G3" s="32"/>
      <c r="H3" s="32"/>
      <c r="I3" s="53"/>
      <c r="J3" s="32"/>
      <c r="K3" s="32"/>
      <c r="L3" s="32"/>
    </row>
    <row r="4" spans="1:12" ht="16.5" customHeight="1">
      <c r="A4" s="884"/>
      <c r="B4" s="884" t="s">
        <v>741</v>
      </c>
      <c r="C4" s="858" t="s">
        <v>1156</v>
      </c>
      <c r="D4" s="887"/>
      <c r="E4" s="53"/>
      <c r="F4" s="32"/>
      <c r="G4" s="32"/>
      <c r="H4" s="32"/>
      <c r="I4" s="53"/>
      <c r="J4" s="32"/>
      <c r="K4" s="32"/>
      <c r="L4" s="32"/>
    </row>
    <row r="5" spans="1:12" ht="10.15" customHeight="1" thickBot="1">
      <c r="A5" s="32"/>
      <c r="B5" s="32"/>
      <c r="C5" s="32"/>
      <c r="D5" s="883"/>
      <c r="E5" s="53"/>
      <c r="F5" s="32"/>
      <c r="G5" s="32"/>
      <c r="H5" s="32"/>
      <c r="I5" s="53"/>
      <c r="J5" s="32"/>
      <c r="K5" s="32"/>
      <c r="L5" s="32"/>
    </row>
    <row r="6" spans="1:12" ht="8.1" customHeight="1" thickTop="1">
      <c r="A6" s="888"/>
      <c r="B6" s="888"/>
      <c r="C6" s="888"/>
      <c r="D6" s="889"/>
      <c r="E6" s="890"/>
      <c r="F6" s="888"/>
      <c r="G6" s="888"/>
      <c r="H6" s="888"/>
      <c r="I6" s="891"/>
      <c r="J6" s="888"/>
      <c r="K6" s="888"/>
      <c r="L6" s="888"/>
    </row>
    <row r="7" spans="1:12">
      <c r="A7" s="892"/>
      <c r="B7" s="893" t="s">
        <v>978</v>
      </c>
      <c r="C7" s="33"/>
      <c r="D7" s="894" t="s">
        <v>3</v>
      </c>
      <c r="E7" s="1893" t="s">
        <v>420</v>
      </c>
      <c r="F7" s="1893"/>
      <c r="G7" s="1893"/>
      <c r="H7" s="45"/>
      <c r="I7" s="1893" t="s">
        <v>421</v>
      </c>
      <c r="J7" s="1893"/>
      <c r="K7" s="1893"/>
      <c r="L7" s="895"/>
    </row>
    <row r="8" spans="1:12" s="709" customFormat="1">
      <c r="A8" s="896"/>
      <c r="B8" s="897" t="s">
        <v>979</v>
      </c>
      <c r="C8" s="898"/>
      <c r="D8" s="899" t="s">
        <v>8</v>
      </c>
      <c r="E8" s="1896" t="s">
        <v>424</v>
      </c>
      <c r="F8" s="1896"/>
      <c r="G8" s="1896"/>
      <c r="H8" s="828"/>
      <c r="I8" s="1896" t="s">
        <v>377</v>
      </c>
      <c r="J8" s="1896"/>
      <c r="K8" s="1896"/>
      <c r="L8" s="900"/>
    </row>
    <row r="9" spans="1:12">
      <c r="A9" s="40"/>
      <c r="B9" s="33"/>
      <c r="C9" s="33"/>
      <c r="D9" s="901"/>
      <c r="E9" s="902" t="s">
        <v>4</v>
      </c>
      <c r="F9" s="902" t="s">
        <v>37</v>
      </c>
      <c r="G9" s="902" t="s">
        <v>38</v>
      </c>
      <c r="H9" s="903"/>
      <c r="I9" s="902" t="s">
        <v>4</v>
      </c>
      <c r="J9" s="902" t="s">
        <v>37</v>
      </c>
      <c r="K9" s="902" t="s">
        <v>38</v>
      </c>
      <c r="L9" s="904"/>
    </row>
    <row r="10" spans="1:12">
      <c r="A10" s="40"/>
      <c r="B10" s="33"/>
      <c r="C10" s="33"/>
      <c r="D10" s="901"/>
      <c r="E10" s="905" t="s">
        <v>9</v>
      </c>
      <c r="F10" s="905" t="s">
        <v>39</v>
      </c>
      <c r="G10" s="905" t="s">
        <v>40</v>
      </c>
      <c r="H10" s="905"/>
      <c r="I10" s="905" t="s">
        <v>9</v>
      </c>
      <c r="J10" s="905" t="s">
        <v>39</v>
      </c>
      <c r="K10" s="905" t="s">
        <v>40</v>
      </c>
      <c r="L10" s="906"/>
    </row>
    <row r="11" spans="1:12" ht="8.1" customHeight="1">
      <c r="A11" s="907"/>
      <c r="B11" s="907"/>
      <c r="C11" s="907"/>
      <c r="D11" s="908"/>
      <c r="E11" s="909"/>
      <c r="F11" s="910"/>
      <c r="G11" s="910"/>
      <c r="H11" s="910"/>
      <c r="I11" s="909"/>
      <c r="J11" s="910"/>
      <c r="K11" s="910"/>
      <c r="L11" s="910"/>
    </row>
    <row r="12" spans="1:12" s="745" customFormat="1" ht="8.1" customHeight="1">
      <c r="A12" s="40"/>
      <c r="B12" s="40"/>
      <c r="C12" s="40"/>
      <c r="D12" s="911"/>
      <c r="E12" s="912"/>
      <c r="F12" s="906"/>
      <c r="G12" s="906"/>
      <c r="H12" s="906"/>
      <c r="I12" s="912"/>
      <c r="J12" s="906"/>
      <c r="K12" s="906"/>
      <c r="L12" s="906"/>
    </row>
    <row r="13" spans="1:12" s="32" customFormat="1" ht="8.1" customHeight="1">
      <c r="A13" s="40"/>
      <c r="B13" s="38"/>
      <c r="C13" s="33"/>
      <c r="D13" s="809"/>
      <c r="E13" s="36"/>
      <c r="F13" s="36"/>
      <c r="G13" s="36"/>
      <c r="H13" s="36"/>
      <c r="I13" s="36"/>
      <c r="J13" s="36"/>
      <c r="K13" s="36"/>
      <c r="L13" s="41"/>
    </row>
    <row r="14" spans="1:12" s="32" customFormat="1" ht="18" customHeight="1">
      <c r="A14" s="40"/>
      <c r="B14" s="42" t="s">
        <v>497</v>
      </c>
      <c r="C14" s="43"/>
      <c r="D14" s="809">
        <v>2020</v>
      </c>
      <c r="E14" s="36">
        <f>SUM(F14:G14)</f>
        <v>6</v>
      </c>
      <c r="F14" s="36">
        <v>6</v>
      </c>
      <c r="G14" s="946" t="s">
        <v>31</v>
      </c>
      <c r="H14" s="36"/>
      <c r="I14" s="36">
        <f>SUM(J14:K14)</f>
        <v>73</v>
      </c>
      <c r="J14" s="36">
        <v>45</v>
      </c>
      <c r="K14" s="36">
        <v>28</v>
      </c>
      <c r="L14" s="33"/>
    </row>
    <row r="15" spans="1:12" s="32" customFormat="1" ht="18" customHeight="1">
      <c r="A15" s="40"/>
      <c r="B15" s="44" t="s">
        <v>498</v>
      </c>
      <c r="C15" s="43"/>
      <c r="D15" s="809">
        <v>2021</v>
      </c>
      <c r="E15" s="36">
        <f t="shared" ref="E15:E16" si="0">SUM(F15:G15)</f>
        <v>6</v>
      </c>
      <c r="F15" s="36">
        <v>6</v>
      </c>
      <c r="G15" s="946" t="s">
        <v>31</v>
      </c>
      <c r="H15" s="36"/>
      <c r="I15" s="36">
        <f t="shared" ref="I15:I16" si="1">SUM(J15:K15)</f>
        <v>103</v>
      </c>
      <c r="J15" s="36">
        <v>67</v>
      </c>
      <c r="K15" s="36">
        <v>36</v>
      </c>
      <c r="L15" s="33"/>
    </row>
    <row r="16" spans="1:12" s="32" customFormat="1" ht="18" customHeight="1">
      <c r="A16" s="40"/>
      <c r="B16" s="38"/>
      <c r="C16" s="33"/>
      <c r="D16" s="809">
        <v>2022</v>
      </c>
      <c r="E16" s="36">
        <f t="shared" si="0"/>
        <v>8</v>
      </c>
      <c r="F16" s="36">
        <v>8</v>
      </c>
      <c r="G16" s="946" t="s">
        <v>31</v>
      </c>
      <c r="H16" s="36"/>
      <c r="I16" s="36">
        <f t="shared" si="1"/>
        <v>120</v>
      </c>
      <c r="J16" s="36">
        <v>80</v>
      </c>
      <c r="K16" s="36">
        <v>40</v>
      </c>
      <c r="L16" s="41"/>
    </row>
    <row r="17" spans="1:12" s="32" customFormat="1" ht="8.1" customHeight="1">
      <c r="A17" s="40"/>
      <c r="B17" s="38"/>
      <c r="C17" s="33"/>
      <c r="E17" s="36"/>
      <c r="F17" s="36"/>
      <c r="G17" s="36"/>
      <c r="H17" s="36"/>
      <c r="I17" s="36"/>
      <c r="J17" s="36"/>
      <c r="K17" s="36"/>
      <c r="L17" s="41"/>
    </row>
    <row r="18" spans="1:12" s="32" customFormat="1" ht="18" customHeight="1">
      <c r="A18" s="40"/>
      <c r="B18" s="42" t="s">
        <v>511</v>
      </c>
      <c r="C18" s="43"/>
      <c r="D18" s="809">
        <v>2020</v>
      </c>
      <c r="E18" s="36">
        <f>SUM(F18:G18)</f>
        <v>180</v>
      </c>
      <c r="F18" s="36">
        <v>56</v>
      </c>
      <c r="G18" s="36">
        <v>124</v>
      </c>
      <c r="H18" s="36"/>
      <c r="I18" s="36">
        <f>SUM(J18:K18)</f>
        <v>255</v>
      </c>
      <c r="J18" s="36">
        <v>52</v>
      </c>
      <c r="K18" s="36">
        <v>203</v>
      </c>
      <c r="L18" s="33"/>
    </row>
    <row r="19" spans="1:12" s="32" customFormat="1" ht="18" customHeight="1">
      <c r="A19" s="40"/>
      <c r="B19" s="44" t="s">
        <v>512</v>
      </c>
      <c r="C19" s="43"/>
      <c r="D19" s="809">
        <v>2021</v>
      </c>
      <c r="E19" s="36">
        <f t="shared" ref="E19:E20" si="2">SUM(F19:G19)</f>
        <v>181</v>
      </c>
      <c r="F19" s="36">
        <v>55</v>
      </c>
      <c r="G19" s="36">
        <v>126</v>
      </c>
      <c r="H19" s="36"/>
      <c r="I19" s="36">
        <f t="shared" ref="I19:I20" si="3">SUM(J19:K19)</f>
        <v>712</v>
      </c>
      <c r="J19" s="36">
        <v>206</v>
      </c>
      <c r="K19" s="36">
        <v>506</v>
      </c>
      <c r="L19" s="33"/>
    </row>
    <row r="20" spans="1:12" s="32" customFormat="1" ht="18" customHeight="1">
      <c r="A20" s="40"/>
      <c r="B20" s="38"/>
      <c r="C20" s="33"/>
      <c r="D20" s="809">
        <v>2022</v>
      </c>
      <c r="E20" s="36">
        <f t="shared" si="2"/>
        <v>178</v>
      </c>
      <c r="F20" s="36">
        <v>55</v>
      </c>
      <c r="G20" s="36">
        <v>123</v>
      </c>
      <c r="H20" s="36"/>
      <c r="I20" s="36">
        <f t="shared" si="3"/>
        <v>663</v>
      </c>
      <c r="J20" s="36">
        <v>202</v>
      </c>
      <c r="K20" s="36">
        <v>461</v>
      </c>
      <c r="L20" s="41"/>
    </row>
    <row r="21" spans="1:12" s="32" customFormat="1" ht="8.1" customHeight="1">
      <c r="A21" s="40"/>
      <c r="B21" s="38"/>
      <c r="C21" s="33"/>
      <c r="D21" s="809"/>
      <c r="E21" s="36"/>
      <c r="F21" s="36"/>
      <c r="G21" s="36"/>
      <c r="H21" s="36"/>
      <c r="I21" s="36"/>
      <c r="J21" s="36"/>
      <c r="K21" s="36"/>
      <c r="L21" s="41"/>
    </row>
    <row r="22" spans="1:12" s="32" customFormat="1" ht="18" customHeight="1">
      <c r="A22" s="40"/>
      <c r="B22" s="35" t="s">
        <v>1122</v>
      </c>
      <c r="C22" s="33"/>
      <c r="D22" s="809">
        <v>2020</v>
      </c>
      <c r="E22" s="36">
        <f>SUM(F22:G22)</f>
        <v>382</v>
      </c>
      <c r="F22" s="36">
        <v>184</v>
      </c>
      <c r="G22" s="36">
        <v>198</v>
      </c>
      <c r="H22" s="36"/>
      <c r="I22" s="36">
        <f>SUM(J22:K22)</f>
        <v>4972</v>
      </c>
      <c r="J22" s="36">
        <v>3412</v>
      </c>
      <c r="K22" s="36">
        <v>1560</v>
      </c>
      <c r="L22" s="41"/>
    </row>
    <row r="23" spans="1:12" s="32" customFormat="1" ht="18" customHeight="1">
      <c r="A23" s="40"/>
      <c r="B23" s="44" t="s">
        <v>1123</v>
      </c>
      <c r="C23" s="33"/>
      <c r="D23" s="809">
        <v>2021</v>
      </c>
      <c r="E23" s="36">
        <f t="shared" ref="E23:E24" si="4">SUM(F23:G23)</f>
        <v>401</v>
      </c>
      <c r="F23" s="36">
        <v>191</v>
      </c>
      <c r="G23" s="36">
        <v>210</v>
      </c>
      <c r="H23" s="36"/>
      <c r="I23" s="36">
        <f t="shared" ref="I23:I24" si="5">SUM(J23:K23)</f>
        <v>4979</v>
      </c>
      <c r="J23" s="36">
        <v>3350</v>
      </c>
      <c r="K23" s="36">
        <v>1629</v>
      </c>
      <c r="L23" s="41"/>
    </row>
    <row r="24" spans="1:12" s="32" customFormat="1" ht="18" customHeight="1">
      <c r="A24" s="40"/>
      <c r="B24" s="38"/>
      <c r="C24" s="33"/>
      <c r="D24" s="809">
        <v>2022</v>
      </c>
      <c r="E24" s="36">
        <f t="shared" si="4"/>
        <v>391</v>
      </c>
      <c r="F24" s="36">
        <v>185</v>
      </c>
      <c r="G24" s="36">
        <v>206</v>
      </c>
      <c r="H24" s="36"/>
      <c r="I24" s="36">
        <f t="shared" si="5"/>
        <v>4865</v>
      </c>
      <c r="J24" s="36">
        <v>3261</v>
      </c>
      <c r="K24" s="36">
        <v>1604</v>
      </c>
      <c r="L24" s="41"/>
    </row>
    <row r="25" spans="1:12" s="32" customFormat="1" ht="8.1" customHeight="1">
      <c r="A25" s="40"/>
      <c r="B25" s="38"/>
      <c r="C25" s="33"/>
      <c r="D25" s="809"/>
      <c r="E25" s="36"/>
      <c r="F25" s="946"/>
      <c r="G25" s="946"/>
      <c r="H25" s="36"/>
      <c r="I25" s="36"/>
      <c r="J25" s="36"/>
      <c r="K25" s="36"/>
      <c r="L25" s="41"/>
    </row>
    <row r="26" spans="1:12" s="32" customFormat="1" ht="18" customHeight="1">
      <c r="A26" s="40"/>
      <c r="B26" s="10" t="s">
        <v>29</v>
      </c>
      <c r="C26" s="33"/>
      <c r="D26" s="809"/>
      <c r="E26" s="36"/>
      <c r="F26" s="36"/>
      <c r="G26" s="36"/>
      <c r="H26" s="36"/>
      <c r="I26" s="36"/>
      <c r="J26" s="36"/>
      <c r="K26" s="36"/>
      <c r="L26" s="33"/>
    </row>
    <row r="27" spans="1:12" s="32" customFormat="1" ht="18" customHeight="1">
      <c r="A27" s="40"/>
      <c r="B27" s="35" t="s">
        <v>501</v>
      </c>
      <c r="C27" s="33"/>
      <c r="D27" s="809">
        <v>2020</v>
      </c>
      <c r="E27" s="36">
        <f>SUM(F27:G27)</f>
        <v>99</v>
      </c>
      <c r="F27" s="36">
        <v>42</v>
      </c>
      <c r="G27" s="36">
        <v>57</v>
      </c>
      <c r="H27" s="36"/>
      <c r="I27" s="36">
        <f>SUM(J27:K27)</f>
        <v>1603</v>
      </c>
      <c r="J27" s="36">
        <v>537</v>
      </c>
      <c r="K27" s="36">
        <v>1066</v>
      </c>
      <c r="L27" s="41"/>
    </row>
    <row r="28" spans="1:12" s="32" customFormat="1" ht="18" customHeight="1">
      <c r="A28" s="40"/>
      <c r="B28" s="38" t="s">
        <v>502</v>
      </c>
      <c r="C28" s="33"/>
      <c r="D28" s="809">
        <v>2021</v>
      </c>
      <c r="E28" s="36">
        <f t="shared" ref="E28:E29" si="6">SUM(F28:G28)</f>
        <v>102</v>
      </c>
      <c r="F28" s="36">
        <v>43</v>
      </c>
      <c r="G28" s="36">
        <v>59</v>
      </c>
      <c r="H28" s="36"/>
      <c r="I28" s="36">
        <f t="shared" ref="I28:I29" si="7">SUM(J28:K28)</f>
        <v>1613</v>
      </c>
      <c r="J28" s="36">
        <v>574</v>
      </c>
      <c r="K28" s="36">
        <v>1039</v>
      </c>
      <c r="L28" s="41"/>
    </row>
    <row r="29" spans="1:12" s="32" customFormat="1" ht="18" customHeight="1">
      <c r="A29" s="40"/>
      <c r="B29" s="38"/>
      <c r="C29" s="33"/>
      <c r="D29" s="809">
        <v>2022</v>
      </c>
      <c r="E29" s="36">
        <f t="shared" si="6"/>
        <v>93</v>
      </c>
      <c r="F29" s="36">
        <v>37</v>
      </c>
      <c r="G29" s="36">
        <v>56</v>
      </c>
      <c r="H29" s="36"/>
      <c r="I29" s="36">
        <f t="shared" si="7"/>
        <v>1729</v>
      </c>
      <c r="J29" s="36">
        <v>577</v>
      </c>
      <c r="K29" s="36">
        <v>1152</v>
      </c>
      <c r="L29" s="41"/>
    </row>
    <row r="30" spans="1:12" s="40" customFormat="1" ht="18" customHeight="1" thickBot="1">
      <c r="A30" s="914"/>
      <c r="B30" s="915"/>
      <c r="C30" s="915"/>
      <c r="D30" s="916"/>
      <c r="E30" s="917"/>
      <c r="F30" s="915"/>
      <c r="G30" s="915"/>
      <c r="H30" s="915"/>
      <c r="I30" s="918"/>
      <c r="J30" s="915"/>
      <c r="K30" s="915"/>
      <c r="L30" s="916"/>
    </row>
    <row r="31" spans="1:12" s="919" customFormat="1" ht="16.5" customHeight="1">
      <c r="E31" s="920"/>
      <c r="F31" s="921"/>
      <c r="G31" s="921"/>
      <c r="H31" s="833"/>
      <c r="I31" s="833"/>
      <c r="J31" s="833"/>
      <c r="K31" s="921"/>
      <c r="L31" s="424" t="s">
        <v>909</v>
      </c>
    </row>
    <row r="32" spans="1:12" s="919" customFormat="1" ht="15" customHeight="1">
      <c r="B32" s="922"/>
      <c r="C32" s="833"/>
      <c r="D32" s="833"/>
      <c r="E32" s="923"/>
      <c r="F32" s="833"/>
      <c r="G32" s="921"/>
      <c r="H32" s="833"/>
      <c r="I32" s="833"/>
      <c r="J32" s="833"/>
      <c r="K32" s="921"/>
      <c r="L32" s="425" t="s">
        <v>885</v>
      </c>
    </row>
  </sheetData>
  <mergeCells count="4">
    <mergeCell ref="E7:G7"/>
    <mergeCell ref="I7:K7"/>
    <mergeCell ref="E8:G8"/>
    <mergeCell ref="I8:K8"/>
  </mergeCells>
  <printOptions horizontalCentered="1"/>
  <pageMargins left="0.55118110236220474" right="0.55118110236220474" top="0.55118110236220474" bottom="0.55118110236220474" header="0.39370078740157483" footer="0.39370078740157483"/>
  <pageSetup paperSize="9" scale="70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2">
    <tabColor rgb="FF92D050"/>
  </sheetPr>
  <dimension ref="A1:O82"/>
  <sheetViews>
    <sheetView tabSelected="1" view="pageBreakPreview" topLeftCell="A4" zoomScale="80" zoomScaleNormal="100" zoomScaleSheetLayoutView="80" workbookViewId="0">
      <selection activeCell="O48" sqref="O48"/>
    </sheetView>
  </sheetViews>
  <sheetFormatPr defaultColWidth="12.5703125" defaultRowHeight="17.25"/>
  <cols>
    <col min="1" max="1" width="1.28515625" style="654" customWidth="1"/>
    <col min="2" max="2" width="12.5703125" style="654" customWidth="1"/>
    <col min="3" max="3" width="34.140625" style="654" customWidth="1"/>
    <col min="4" max="4" width="10.28515625" style="702" customWidth="1"/>
    <col min="5" max="5" width="7" style="654" customWidth="1"/>
    <col min="6" max="6" width="11.28515625" style="654" customWidth="1"/>
    <col min="7" max="7" width="12.28515625" style="654" customWidth="1"/>
    <col min="8" max="8" width="1.140625" style="654" customWidth="1"/>
    <col min="9" max="9" width="7.7109375" style="654" customWidth="1"/>
    <col min="10" max="10" width="11.28515625" style="654" customWidth="1"/>
    <col min="11" max="11" width="12.28515625" style="654" customWidth="1"/>
    <col min="12" max="12" width="1.140625" style="654" customWidth="1"/>
    <col min="13" max="16384" width="12.5703125" style="654"/>
  </cols>
  <sheetData>
    <row r="1" spans="1:15">
      <c r="A1" s="32"/>
      <c r="B1" s="32"/>
      <c r="C1" s="32"/>
      <c r="D1" s="883"/>
      <c r="E1" s="53"/>
      <c r="F1" s="32"/>
      <c r="G1" s="32"/>
      <c r="H1" s="32"/>
      <c r="I1" s="53"/>
      <c r="J1" s="858"/>
      <c r="K1" s="884"/>
      <c r="L1" s="32"/>
    </row>
    <row r="2" spans="1:15" ht="16.5" customHeight="1">
      <c r="A2" s="885"/>
      <c r="B2" s="885" t="s">
        <v>784</v>
      </c>
      <c r="C2" s="851" t="s">
        <v>1154</v>
      </c>
      <c r="D2" s="886"/>
      <c r="E2" s="53"/>
      <c r="F2" s="32"/>
      <c r="G2" s="32"/>
      <c r="H2" s="32"/>
      <c r="I2" s="53"/>
      <c r="J2" s="32"/>
      <c r="K2" s="32"/>
      <c r="L2" s="32"/>
    </row>
    <row r="3" spans="1:15" ht="16.5" customHeight="1">
      <c r="A3" s="884"/>
      <c r="B3" s="884" t="s">
        <v>786</v>
      </c>
      <c r="C3" s="858" t="s">
        <v>1155</v>
      </c>
      <c r="D3" s="887"/>
      <c r="E3" s="53"/>
      <c r="F3" s="32"/>
      <c r="G3" s="32"/>
      <c r="H3" s="32"/>
      <c r="I3" s="53"/>
      <c r="J3" s="32"/>
      <c r="K3" s="32"/>
      <c r="L3" s="32"/>
    </row>
    <row r="4" spans="1:15" ht="10.15" customHeight="1" thickBot="1">
      <c r="A4" s="32"/>
      <c r="B4" s="32"/>
      <c r="C4" s="32"/>
      <c r="D4" s="883"/>
      <c r="E4" s="53"/>
      <c r="F4" s="32"/>
      <c r="G4" s="32"/>
      <c r="H4" s="32"/>
      <c r="I4" s="53"/>
      <c r="J4" s="32"/>
      <c r="K4" s="32"/>
      <c r="L4" s="32"/>
    </row>
    <row r="5" spans="1:15" ht="11.25" customHeight="1" thickTop="1">
      <c r="A5" s="888"/>
      <c r="B5" s="888"/>
      <c r="C5" s="888"/>
      <c r="D5" s="889"/>
      <c r="E5" s="890"/>
      <c r="F5" s="888"/>
      <c r="G5" s="888"/>
      <c r="H5" s="888"/>
      <c r="I5" s="891"/>
      <c r="J5" s="888"/>
      <c r="K5" s="888"/>
      <c r="L5" s="888"/>
    </row>
    <row r="6" spans="1:15">
      <c r="A6" s="892"/>
      <c r="B6" s="893" t="s">
        <v>525</v>
      </c>
      <c r="C6" s="33"/>
      <c r="D6" s="894" t="s">
        <v>3</v>
      </c>
      <c r="E6" s="1893" t="s">
        <v>420</v>
      </c>
      <c r="F6" s="1893"/>
      <c r="G6" s="1893"/>
      <c r="H6" s="45"/>
      <c r="I6" s="1893" t="s">
        <v>421</v>
      </c>
      <c r="J6" s="1893"/>
      <c r="K6" s="1893"/>
      <c r="L6" s="895"/>
    </row>
    <row r="7" spans="1:15" s="709" customFormat="1">
      <c r="A7" s="896"/>
      <c r="B7" s="897" t="s">
        <v>526</v>
      </c>
      <c r="C7" s="898"/>
      <c r="D7" s="899" t="s">
        <v>8</v>
      </c>
      <c r="E7" s="1896" t="s">
        <v>424</v>
      </c>
      <c r="F7" s="1896"/>
      <c r="G7" s="1896"/>
      <c r="H7" s="828"/>
      <c r="I7" s="1896" t="s">
        <v>377</v>
      </c>
      <c r="J7" s="1896"/>
      <c r="K7" s="1896"/>
      <c r="L7" s="900"/>
    </row>
    <row r="8" spans="1:15">
      <c r="A8" s="40"/>
      <c r="B8" s="33"/>
      <c r="C8" s="33"/>
      <c r="D8" s="901"/>
      <c r="E8" s="902" t="s">
        <v>4</v>
      </c>
      <c r="F8" s="902" t="s">
        <v>37</v>
      </c>
      <c r="G8" s="902" t="s">
        <v>38</v>
      </c>
      <c r="H8" s="903"/>
      <c r="I8" s="902" t="s">
        <v>4</v>
      </c>
      <c r="J8" s="902" t="s">
        <v>37</v>
      </c>
      <c r="K8" s="902" t="s">
        <v>38</v>
      </c>
      <c r="L8" s="904"/>
    </row>
    <row r="9" spans="1:15">
      <c r="A9" s="40"/>
      <c r="B9" s="33"/>
      <c r="C9" s="33"/>
      <c r="D9" s="901"/>
      <c r="E9" s="905" t="s">
        <v>9</v>
      </c>
      <c r="F9" s="905" t="s">
        <v>39</v>
      </c>
      <c r="G9" s="905" t="s">
        <v>40</v>
      </c>
      <c r="H9" s="905"/>
      <c r="I9" s="905" t="s">
        <v>9</v>
      </c>
      <c r="J9" s="905" t="s">
        <v>39</v>
      </c>
      <c r="K9" s="905" t="s">
        <v>40</v>
      </c>
      <c r="L9" s="906"/>
    </row>
    <row r="10" spans="1:15" ht="8.1" customHeight="1">
      <c r="A10" s="907"/>
      <c r="B10" s="907"/>
      <c r="C10" s="907"/>
      <c r="D10" s="908"/>
      <c r="E10" s="909"/>
      <c r="F10" s="910"/>
      <c r="G10" s="910"/>
      <c r="H10" s="910"/>
      <c r="I10" s="909"/>
      <c r="J10" s="910"/>
      <c r="K10" s="910"/>
      <c r="L10" s="910"/>
    </row>
    <row r="11" spans="1:15" s="745" customFormat="1" ht="8.1" customHeight="1">
      <c r="A11" s="40"/>
      <c r="B11" s="40"/>
      <c r="C11" s="40"/>
      <c r="D11" s="911"/>
      <c r="E11" s="912"/>
      <c r="F11" s="906"/>
      <c r="G11" s="906"/>
      <c r="H11" s="906"/>
      <c r="I11" s="912"/>
      <c r="J11" s="906"/>
      <c r="K11" s="906"/>
      <c r="L11" s="906"/>
    </row>
    <row r="12" spans="1:15" s="745" customFormat="1" ht="16.5">
      <c r="A12" s="892"/>
      <c r="B12" s="893" t="s">
        <v>52</v>
      </c>
      <c r="C12" s="33"/>
      <c r="D12" s="878">
        <v>2020</v>
      </c>
      <c r="E12" s="935">
        <f>SUM(E17,E21,E25,E29,E34,E38,E43,E47,E52,E56,E61,E65,E70,E74,'6.26 2 (samb)'!E12,'6.26 2 (samb)'!E17,'6.26 2 (samb)'!E21,'6.26 2 (samb)'!E25,'6.26 2 (samb)'!E30,'6.26 2 (samb)'!E35,'6.26 2 (samb)'!E39,'6.26 2 (samb)'!E43,'6.26 2 (samb)'!E48,'6.26 2 (samb)'!E52,'6.26 2 (samb)'!E56,'6.26 2 (samb)'!E61,'6.26 2 (samb)'!E65,'6.26 (samb)2 (3)'!E13,'6.26 (samb)2 (3)'!E17,'6.26 (samb)2 (3)'!E21,'6.26 (samb)2 (3)'!E25,'6.26 (samb)2 (3)'!E30,'6.26 (samb)2 (3)'!E34,'6.26 (samb)2 (3)'!E38,'6.26 (samb)2 (3)'!E42,'6.26 (samb)2 (3)'!E47)</f>
        <v>7373</v>
      </c>
      <c r="F12" s="935">
        <f>SUM(F17,F21,F25,F29,F34,F38,F43,F47,F52,F56,F61,F65,F70,F74,'6.26 2 (samb)'!F12,'6.26 2 (samb)'!F17,'6.26 2 (samb)'!F21,'6.26 2 (samb)'!F25,'6.26 2 (samb)'!F30,'6.26 2 (samb)'!F35,'6.26 2 (samb)'!F39,'6.26 2 (samb)'!F43,'6.26 2 (samb)'!F48,'6.26 2 (samb)'!F52,'6.26 2 (samb)'!F56,'6.26 2 (samb)'!F61,'6.26 2 (samb)'!F65,'6.26 (samb)2 (3)'!F13,'6.26 (samb)2 (3)'!F17,'6.26 (samb)2 (3)'!F21,'6.26 (samb)2 (3)'!F25,'6.26 (samb)2 (3)'!F30,'6.26 (samb)2 (3)'!F34,'6.26 (samb)2 (3)'!F38,'6.26 (samb)2 (3)'!F42,'6.26 (samb)2 (3)'!F47)</f>
        <v>2955</v>
      </c>
      <c r="G12" s="935">
        <f>SUM(G17,G21,G25,G29,G34,G38,G43,G47,G52,G56,G61,G65,G70,G74,'6.26 2 (samb)'!G12,'6.26 2 (samb)'!G17,'6.26 2 (samb)'!G21,'6.26 2 (samb)'!G25,'6.26 2 (samb)'!G30,'6.26 2 (samb)'!G35,'6.26 2 (samb)'!G39,'6.26 2 (samb)'!G43,'6.26 2 (samb)'!G48,'6.26 2 (samb)'!G52,'6.26 2 (samb)'!G56,'6.26 2 (samb)'!G61,'6.26 2 (samb)'!G65,'6.26 (samb)2 (3)'!G13,'6.26 (samb)2 (3)'!G17,'6.26 (samb)2 (3)'!G21,'6.26 (samb)2 (3)'!G25,'6.26 (samb)2 (3)'!G30,'6.26 (samb)2 (3)'!G34,'6.26 (samb)2 (3)'!G38,'6.26 (samb)2 (3)'!G42,'6.26 (samb)2 (3)'!G47)</f>
        <v>4418</v>
      </c>
      <c r="H12" s="935"/>
      <c r="I12" s="935">
        <f>SUM(I17,I21,I25,I29,I34,I38,I43,I47,I52,I56,I61,I65,I70,I74,'6.26 2 (samb)'!I12,'6.26 2 (samb)'!I17,'6.26 2 (samb)'!I21,'6.26 2 (samb)'!I25,'6.26 2 (samb)'!I30,'6.26 2 (samb)'!I35,'6.26 2 (samb)'!I39,'6.26 2 (samb)'!I43,'6.26 2 (samb)'!I48,'6.26 2 (samb)'!I52,'6.26 2 (samb)'!I56,'6.26 2 (samb)'!I61,'6.26 2 (samb)'!I65,'6.26 (samb)2 (3)'!I13,'6.26 (samb)2 (3)'!I17,'6.26 (samb)2 (3)'!I21,'6.26 (samb)2 (3)'!I25,'6.26 (samb)2 (3)'!I30,'6.26 (samb)2 (3)'!I34,'6.26 (samb)2 (3)'!I38,'6.26 (samb)2 (3)'!I42,'6.26 (samb)2 (3)'!I47)</f>
        <v>85936</v>
      </c>
      <c r="J12" s="935">
        <f>SUM(J17,J21,J25,J29,J34,J38,J43,J47,J52,J56,J61,J65,J70,J74,'6.26 2 (samb)'!J12,'6.26 2 (samb)'!J17,'6.26 2 (samb)'!J21,'6.26 2 (samb)'!J25,'6.26 2 (samb)'!J30,'6.26 2 (samb)'!J35,'6.26 2 (samb)'!J39,'6.26 2 (samb)'!J43,'6.26 2 (samb)'!J48,'6.26 2 (samb)'!J52,'6.26 2 (samb)'!J56,'6.26 2 (samb)'!J61,'6.26 2 (samb)'!J65,'6.26 (samb)2 (3)'!J13,'6.26 (samb)2 (3)'!J17,'6.26 (samb)2 (3)'!J21,'6.26 (samb)2 (3)'!J25,'6.26 (samb)2 (3)'!J30,'6.26 (samb)2 (3)'!J34,'6.26 (samb)2 (3)'!J38,'6.26 (samb)2 (3)'!J42,'6.26 (samb)2 (3)'!J47)</f>
        <v>46776</v>
      </c>
      <c r="K12" s="935">
        <f>SUM(K17,K21,K25,K29,K34,K38,K43,K47,K52,K56,K61,K65,K70,K74,'6.26 2 (samb)'!K12,'6.26 2 (samb)'!K17,'6.26 2 (samb)'!K21,'6.26 2 (samb)'!K25,'6.26 2 (samb)'!K30,'6.26 2 (samb)'!K35,'6.26 2 (samb)'!K39,'6.26 2 (samb)'!K43,'6.26 2 (samb)'!K48,'6.26 2 (samb)'!K52,'6.26 2 (samb)'!K56,'6.26 2 (samb)'!K61,'6.26 2 (samb)'!K65,'6.26 (samb)2 (3)'!K13,'6.26 (samb)2 (3)'!K17,'6.26 (samb)2 (3)'!K21,'6.26 (samb)2 (3)'!K25,'6.26 (samb)2 (3)'!K30,'6.26 (samb)2 (3)'!K34,'6.26 (samb)2 (3)'!K38,'6.26 (samb)2 (3)'!K42,'6.26 (samb)2 (3)'!K47)</f>
        <v>39160</v>
      </c>
      <c r="L12" s="935"/>
      <c r="N12" s="936"/>
    </row>
    <row r="13" spans="1:15" s="745" customFormat="1" ht="16.5">
      <c r="A13" s="892"/>
      <c r="B13" s="893"/>
      <c r="C13" s="33"/>
      <c r="D13" s="878">
        <v>2021</v>
      </c>
      <c r="E13" s="935">
        <f>SUM(E18,E22,E26,E30,E35,E39,E44,E48,E53,E57,E62,E66,E71,E75,'6.26 2 (samb)'!E13,'6.26 2 (samb)'!E18,'6.26 2 (samb)'!E22,'6.26 2 (samb)'!E26,'6.26 2 (samb)'!E31,'6.26 2 (samb)'!E36,'6.26 2 (samb)'!E40,'6.26 2 (samb)'!E44,'6.26 2 (samb)'!E49,'6.26 2 (samb)'!E53,'6.26 2 (samb)'!E57,'6.26 2 (samb)'!E62,'6.26 2 (samb)'!E66,'6.26 (samb)2 (3)'!E14,'6.26 (samb)2 (3)'!E18,'6.26 (samb)2 (3)'!E22,'6.26 (samb)2 (3)'!E26,'6.26 (samb)2 (3)'!E31,'6.26 (samb)2 (3)'!E35,'6.26 (samb)2 (3)'!E39,'6.26 (samb)2 (3)'!E43,'6.26 (samb)2 (3)'!E48)</f>
        <v>7402</v>
      </c>
      <c r="F13" s="935">
        <f>SUM(F18,F22,F26,F30,F35,F39,F44,F48,F53,F57,F62,F66,F71,F75,'6.26 2 (samb)'!F13,'6.26 2 (samb)'!F18,'6.26 2 (samb)'!F22,'6.26 2 (samb)'!F26,'6.26 2 (samb)'!F31,'6.26 2 (samb)'!F36,'6.26 2 (samb)'!F40,'6.26 2 (samb)'!F44,'6.26 2 (samb)'!F49,'6.26 2 (samb)'!F53,'6.26 2 (samb)'!F57,'6.26 2 (samb)'!F62,'6.26 2 (samb)'!F66,'6.26 (samb)2 (3)'!F14,'6.26 (samb)2 (3)'!F18,'6.26 (samb)2 (3)'!F22,'6.26 (samb)2 (3)'!F26,'6.26 (samb)2 (3)'!F31,'6.26 (samb)2 (3)'!F35,'6.26 (samb)2 (3)'!F39,'6.26 (samb)2 (3)'!F43,'6.26 (samb)2 (3)'!F48)</f>
        <v>2953</v>
      </c>
      <c r="G13" s="935">
        <f>SUM(G18,G22,G26,G30,G35,G39,G44,G48,G53,G57,G62,G66,G71,G75,'6.26 2 (samb)'!G13,'6.26 2 (samb)'!G18,'6.26 2 (samb)'!G22,'6.26 2 (samb)'!G26,'6.26 2 (samb)'!G31,'6.26 2 (samb)'!G36,'6.26 2 (samb)'!G40,'6.26 2 (samb)'!G44,'6.26 2 (samb)'!G49,'6.26 2 (samb)'!G53,'6.26 2 (samb)'!G57,'6.26 2 (samb)'!G62,'6.26 2 (samb)'!G66,'6.26 (samb)2 (3)'!G14,'6.26 (samb)2 (3)'!G18,'6.26 (samb)2 (3)'!G22,'6.26 (samb)2 (3)'!G26,'6.26 (samb)2 (3)'!G31,'6.26 (samb)2 (3)'!G35,'6.26 (samb)2 (3)'!G39,'6.26 (samb)2 (3)'!G43,'6.26 (samb)2 (3)'!G48)</f>
        <v>4449</v>
      </c>
      <c r="H13" s="935"/>
      <c r="I13" s="935">
        <f>SUM(I18,I22,I26,I30,I35,I39,I44,I48,I53,I57,I62,I66,I71,I75,'6.26 2 (samb)'!I13,'6.26 2 (samb)'!I18,'6.26 2 (samb)'!I22,'6.26 2 (samb)'!I26,'6.26 2 (samb)'!I31,'6.26 2 (samb)'!I36,'6.26 2 (samb)'!I40,'6.26 2 (samb)'!I44,'6.26 2 (samb)'!I49,'6.26 2 (samb)'!I53,'6.26 2 (samb)'!I57,'6.26 2 (samb)'!I62,'6.26 2 (samb)'!I66,'6.26 (samb)2 (3)'!I14,'6.26 (samb)2 (3)'!I18,'6.26 (samb)2 (3)'!I22,'6.26 (samb)2 (3)'!I26,'6.26 (samb)2 (3)'!I31,'6.26 (samb)2 (3)'!I35,'6.26 (samb)2 (3)'!I39,'6.26 (samb)2 (3)'!I43,'6.26 (samb)2 (3)'!I48)</f>
        <v>84556</v>
      </c>
      <c r="J13" s="935">
        <f>SUM(J18,J22,J26,J30,J35,J39,J44,J48,J53,J57,J62,J66,J71,J75,'6.26 2 (samb)'!J13,'6.26 2 (samb)'!J18,'6.26 2 (samb)'!J22,'6.26 2 (samb)'!J26,'6.26 2 (samb)'!J31,'6.26 2 (samb)'!J36,'6.26 2 (samb)'!J40,'6.26 2 (samb)'!J44,'6.26 2 (samb)'!J49,'6.26 2 (samb)'!J53,'6.26 2 (samb)'!J57,'6.26 2 (samb)'!J62,'6.26 2 (samb)'!J66,'6.26 (samb)2 (3)'!J14,'6.26 (samb)2 (3)'!J18,'6.26 (samb)2 (3)'!J22,'6.26 (samb)2 (3)'!J26,'6.26 (samb)2 (3)'!J31,'6.26 (samb)2 (3)'!J35,'6.26 (samb)2 (3)'!J39,'6.26 (samb)2 (3)'!J43,'6.26 (samb)2 (3)'!J48)</f>
        <v>47228</v>
      </c>
      <c r="K13" s="935">
        <f>SUM(K18,K22,K26,K30,K35,K39,K44,K48,K53,K57,K62,K66,K71,K75,'6.26 2 (samb)'!K13,'6.26 2 (samb)'!K18,'6.26 2 (samb)'!K22,'6.26 2 (samb)'!K26,'6.26 2 (samb)'!K31,'6.26 2 (samb)'!K36,'6.26 2 (samb)'!K40,'6.26 2 (samb)'!K44,'6.26 2 (samb)'!K49,'6.26 2 (samb)'!K53,'6.26 2 (samb)'!K57,'6.26 2 (samb)'!K62,'6.26 2 (samb)'!K66,'6.26 (samb)2 (3)'!K14,'6.26 (samb)2 (3)'!K18,'6.26 (samb)2 (3)'!K22,'6.26 (samb)2 (3)'!K26,'6.26 (samb)2 (3)'!K31,'6.26 (samb)2 (3)'!K35,'6.26 (samb)2 (3)'!K39,'6.26 (samb)2 (3)'!K43,'6.26 (samb)2 (3)'!K48)</f>
        <v>37328</v>
      </c>
      <c r="L13" s="935"/>
      <c r="N13" s="936"/>
      <c r="O13" s="936"/>
    </row>
    <row r="14" spans="1:15" s="745" customFormat="1" ht="16.5">
      <c r="A14" s="892"/>
      <c r="B14" s="893"/>
      <c r="C14" s="33"/>
      <c r="D14" s="878">
        <v>2022</v>
      </c>
      <c r="E14" s="935">
        <f>SUM(E19,E23,E27,E31,E36,E40,E45,E49,E54,E58,E63,E67,E72,E76,'6.26 2 (samb)'!E14,'6.26 2 (samb)'!E19,'6.26 2 (samb)'!E23,'6.26 2 (samb)'!E27,'6.26 2 (samb)'!E32,'6.26 2 (samb)'!E37,'6.26 2 (samb)'!E41,'6.26 2 (samb)'!E45,'6.26 2 (samb)'!E50,'6.26 2 (samb)'!E54,'6.26 2 (samb)'!E58,'6.26 2 (samb)'!E63,'6.26 2 (samb)'!E67,'6.26 (samb)2 (3)'!E15,'6.26 (samb)2 (3)'!E19,'6.26 (samb)2 (3)'!E23,'6.26 (samb)2 (3)'!E27,'6.26 (samb)2 (3)'!E32,'6.26 (samb)2 (3)'!E36,'6.26 (samb)2 (3)'!E40,'6.26 (samb)2 (3)'!E44,'6.26 (samb)2 (3)'!E49)</f>
        <v>7302</v>
      </c>
      <c r="F14" s="935">
        <f>SUM(F19,F23,F27,F31,F36,F40,F45,F49,F54,F58,F63,F67,F72,F76,'6.26 2 (samb)'!F14,'6.26 2 (samb)'!F19,'6.26 2 (samb)'!F23,'6.26 2 (samb)'!F27,'6.26 2 (samb)'!F32,'6.26 2 (samb)'!F37,'6.26 2 (samb)'!F41,'6.26 2 (samb)'!F45,'6.26 2 (samb)'!F50,'6.26 2 (samb)'!F54,'6.26 2 (samb)'!F58,'6.26 2 (samb)'!F63,'6.26 2 (samb)'!F67,'6.26 (samb)2 (3)'!F15,'6.26 (samb)2 (3)'!F19,'6.26 (samb)2 (3)'!F23,'6.26 (samb)2 (3)'!F27,'6.26 (samb)2 (3)'!F32,'6.26 (samb)2 (3)'!F36,'6.26 (samb)2 (3)'!F40,'6.26 (samb)2 (3)'!F44,'6.26 (samb)2 (3)'!F49)</f>
        <v>2888</v>
      </c>
      <c r="G14" s="935">
        <f>SUM(G19,G23,G27,G31,G36,G40,G45,G49,G54,G58,G63,G67,G72,G76,'6.26 2 (samb)'!G14,'6.26 2 (samb)'!G19,'6.26 2 (samb)'!G23,'6.26 2 (samb)'!G27,'6.26 2 (samb)'!G32,'6.26 2 (samb)'!G37,'6.26 2 (samb)'!G41,'6.26 2 (samb)'!G45,'6.26 2 (samb)'!G50,'6.26 2 (samb)'!G54,'6.26 2 (samb)'!G58,'6.26 2 (samb)'!G63,'6.26 2 (samb)'!G67,'6.26 (samb)2 (3)'!G15,'6.26 (samb)2 (3)'!G19,'6.26 (samb)2 (3)'!G23,'6.26 (samb)2 (3)'!G27,'6.26 (samb)2 (3)'!G32,'6.26 (samb)2 (3)'!G36,'6.26 (samb)2 (3)'!G40,'6.26 (samb)2 (3)'!G44,'6.26 (samb)2 (3)'!G49)</f>
        <v>4414</v>
      </c>
      <c r="H14" s="935"/>
      <c r="I14" s="935">
        <f>SUM(I19,I23,I27,I31,I36,I40,I45,I49,I54,I58,I63,I67,I72,I76,'6.26 2 (samb)'!I14,'6.26 2 (samb)'!I19,'6.26 2 (samb)'!I23,'6.26 2 (samb)'!I27,'6.26 2 (samb)'!I32,'6.26 2 (samb)'!I37,'6.26 2 (samb)'!I41,'6.26 2 (samb)'!I45,'6.26 2 (samb)'!I50,'6.26 2 (samb)'!I54,'6.26 2 (samb)'!I58,'6.26 2 (samb)'!I63,'6.26 2 (samb)'!I67,'6.26 (samb)2 (3)'!I15,'6.26 (samb)2 (3)'!I19,'6.26 (samb)2 (3)'!I23,'6.26 (samb)2 (3)'!I27,'6.26 (samb)2 (3)'!I32,'6.26 (samb)2 (3)'!I36,'6.26 (samb)2 (3)'!I40,'6.26 (samb)2 (3)'!I44,'6.26 (samb)2 (3)'!I49)</f>
        <v>77816</v>
      </c>
      <c r="J14" s="935">
        <f>SUM(J19,J23,J27,J31,J36,J40,J45,J49,J54,J58,J63,J67,J72,J76,'6.26 2 (samb)'!J14,'6.26 2 (samb)'!J19,'6.26 2 (samb)'!J23,'6.26 2 (samb)'!J27,'6.26 2 (samb)'!J32,'6.26 2 (samb)'!J37,'6.26 2 (samb)'!J41,'6.26 2 (samb)'!J45,'6.26 2 (samb)'!J50,'6.26 2 (samb)'!J54,'6.26 2 (samb)'!J58,'6.26 2 (samb)'!J63,'6.26 2 (samb)'!J67,'6.26 (samb)2 (3)'!J15,'6.26 (samb)2 (3)'!J19,'6.26 (samb)2 (3)'!J23,'6.26 (samb)2 (3)'!J27,'6.26 (samb)2 (3)'!J32,'6.26 (samb)2 (3)'!J36,'6.26 (samb)2 (3)'!J40,'6.26 (samb)2 (3)'!J44,'6.26 (samb)2 (3)'!J49)</f>
        <v>43769</v>
      </c>
      <c r="K14" s="935">
        <f>SUM(K19,K23,K27,K31,K36,K40,K45,K49,K54,K58,K63,K67,K72,K76,'6.26 2 (samb)'!K14,'6.26 2 (samb)'!K19,'6.26 2 (samb)'!K23,'6.26 2 (samb)'!K27,'6.26 2 (samb)'!K32,'6.26 2 (samb)'!K37,'6.26 2 (samb)'!K41,'6.26 2 (samb)'!K45,'6.26 2 (samb)'!K50,'6.26 2 (samb)'!K54,'6.26 2 (samb)'!K58,'6.26 2 (samb)'!K63,'6.26 2 (samb)'!K67,'6.26 (samb)2 (3)'!K15,'6.26 (samb)2 (3)'!K19,'6.26 (samb)2 (3)'!K23,'6.26 (samb)2 (3)'!K27,'6.26 (samb)2 (3)'!K32,'6.26 (samb)2 (3)'!K36,'6.26 (samb)2 (3)'!K40,'6.26 (samb)2 (3)'!K44,'6.26 (samb)2 (3)'!K49)</f>
        <v>34047</v>
      </c>
      <c r="L14" s="935"/>
      <c r="N14" s="936"/>
    </row>
    <row r="15" spans="1:15" s="745" customFormat="1" ht="8.1" customHeight="1">
      <c r="A15" s="892"/>
      <c r="B15" s="893"/>
      <c r="C15" s="33"/>
      <c r="D15" s="809"/>
      <c r="E15" s="36"/>
      <c r="F15" s="36"/>
      <c r="G15" s="36"/>
      <c r="H15" s="49"/>
      <c r="I15" s="36"/>
      <c r="J15" s="937"/>
      <c r="K15" s="937"/>
      <c r="L15" s="935"/>
    </row>
    <row r="16" spans="1:15" s="745" customFormat="1" ht="16.5">
      <c r="A16" s="15"/>
      <c r="B16" s="10" t="s">
        <v>15</v>
      </c>
      <c r="C16" s="33"/>
      <c r="D16" s="809"/>
      <c r="E16" s="36"/>
      <c r="F16" s="36"/>
      <c r="G16" s="36"/>
      <c r="H16" s="36"/>
      <c r="I16" s="36"/>
      <c r="J16" s="36"/>
      <c r="K16" s="36"/>
      <c r="L16" s="36"/>
    </row>
    <row r="17" spans="1:12" s="745" customFormat="1" ht="16.5">
      <c r="A17" s="34"/>
      <c r="B17" s="35" t="s">
        <v>527</v>
      </c>
      <c r="C17" s="33"/>
      <c r="D17" s="809">
        <v>2020</v>
      </c>
      <c r="E17" s="36">
        <f>SUM(F17:G17)</f>
        <v>293</v>
      </c>
      <c r="F17" s="36">
        <v>103</v>
      </c>
      <c r="G17" s="36">
        <v>190</v>
      </c>
      <c r="H17" s="36"/>
      <c r="I17" s="36">
        <f>SUM(J17:K17)</f>
        <v>3489</v>
      </c>
      <c r="J17" s="36">
        <v>2175</v>
      </c>
      <c r="K17" s="36">
        <v>1314</v>
      </c>
      <c r="L17" s="49"/>
    </row>
    <row r="18" spans="1:12" s="745" customFormat="1" ht="16.5">
      <c r="A18" s="37"/>
      <c r="B18" s="38" t="s">
        <v>528</v>
      </c>
      <c r="C18" s="33"/>
      <c r="D18" s="780">
        <v>2021</v>
      </c>
      <c r="E18" s="36">
        <f t="shared" ref="E18:E19" si="0">SUM(F18:G18)</f>
        <v>308</v>
      </c>
      <c r="F18" s="36">
        <v>106</v>
      </c>
      <c r="G18" s="36">
        <v>202</v>
      </c>
      <c r="H18" s="36"/>
      <c r="I18" s="36">
        <f t="shared" ref="I18:I19" si="1">SUM(J18:K18)</f>
        <v>3536</v>
      </c>
      <c r="J18" s="36">
        <v>2228</v>
      </c>
      <c r="K18" s="36">
        <v>1308</v>
      </c>
      <c r="L18" s="49"/>
    </row>
    <row r="19" spans="1:12" s="745" customFormat="1" ht="16.5">
      <c r="A19" s="37"/>
      <c r="B19" s="38"/>
      <c r="C19" s="33"/>
      <c r="D19" s="809">
        <v>2022</v>
      </c>
      <c r="E19" s="36">
        <f t="shared" si="0"/>
        <v>308</v>
      </c>
      <c r="F19" s="36">
        <v>106</v>
      </c>
      <c r="G19" s="36">
        <v>202</v>
      </c>
      <c r="H19" s="36"/>
      <c r="I19" s="36">
        <f t="shared" si="1"/>
        <v>3267</v>
      </c>
      <c r="J19" s="36">
        <v>2045</v>
      </c>
      <c r="K19" s="36">
        <v>1222</v>
      </c>
      <c r="L19" s="753"/>
    </row>
    <row r="20" spans="1:12" s="745" customFormat="1" ht="8.1" customHeight="1">
      <c r="A20" s="37"/>
      <c r="B20" s="38"/>
      <c r="C20" s="33"/>
      <c r="D20" s="809"/>
      <c r="E20" s="36"/>
      <c r="F20" s="36"/>
      <c r="G20" s="36"/>
      <c r="H20" s="36"/>
      <c r="I20" s="36"/>
      <c r="J20" s="36"/>
      <c r="K20" s="36"/>
      <c r="L20" s="753"/>
    </row>
    <row r="21" spans="1:12" s="745" customFormat="1" ht="16.5">
      <c r="A21" s="34"/>
      <c r="B21" s="35" t="s">
        <v>529</v>
      </c>
      <c r="C21" s="33"/>
      <c r="D21" s="809">
        <v>2020</v>
      </c>
      <c r="E21" s="36">
        <f>SUM(F21:G21)</f>
        <v>161</v>
      </c>
      <c r="F21" s="36">
        <v>51</v>
      </c>
      <c r="G21" s="36">
        <v>110</v>
      </c>
      <c r="H21" s="36"/>
      <c r="I21" s="36">
        <f>SUM(J21:K21)</f>
        <v>1775</v>
      </c>
      <c r="J21" s="36">
        <v>1006</v>
      </c>
      <c r="K21" s="36">
        <v>769</v>
      </c>
      <c r="L21" s="48"/>
    </row>
    <row r="22" spans="1:12" s="745" customFormat="1" ht="16.5">
      <c r="A22" s="37"/>
      <c r="B22" s="38" t="s">
        <v>530</v>
      </c>
      <c r="C22" s="33"/>
      <c r="D22" s="780">
        <v>2021</v>
      </c>
      <c r="E22" s="36">
        <f t="shared" ref="E22:E23" si="2">SUM(F22:G22)</f>
        <v>161</v>
      </c>
      <c r="F22" s="36">
        <v>61</v>
      </c>
      <c r="G22" s="36">
        <v>100</v>
      </c>
      <c r="H22" s="36"/>
      <c r="I22" s="36">
        <f t="shared" ref="I22:I23" si="3">SUM(J22:K22)</f>
        <v>1872</v>
      </c>
      <c r="J22" s="36">
        <v>1089</v>
      </c>
      <c r="K22" s="36">
        <v>783</v>
      </c>
      <c r="L22" s="48"/>
    </row>
    <row r="23" spans="1:12" s="745" customFormat="1" ht="16.5">
      <c r="A23" s="37"/>
      <c r="B23" s="38"/>
      <c r="C23" s="33"/>
      <c r="D23" s="809">
        <v>2022</v>
      </c>
      <c r="E23" s="36">
        <f t="shared" si="2"/>
        <v>162</v>
      </c>
      <c r="F23" s="36">
        <v>60</v>
      </c>
      <c r="G23" s="36">
        <v>102</v>
      </c>
      <c r="H23" s="36"/>
      <c r="I23" s="36">
        <f t="shared" si="3"/>
        <v>1753</v>
      </c>
      <c r="J23" s="36">
        <v>998</v>
      </c>
      <c r="K23" s="36">
        <v>755</v>
      </c>
      <c r="L23" s="753"/>
    </row>
    <row r="24" spans="1:12" s="745" customFormat="1" ht="8.1" customHeight="1">
      <c r="A24" s="37"/>
      <c r="B24" s="38"/>
      <c r="C24" s="33"/>
      <c r="D24" s="809"/>
      <c r="E24" s="36"/>
      <c r="F24" s="36"/>
      <c r="G24" s="36"/>
      <c r="H24" s="36"/>
      <c r="I24" s="36"/>
      <c r="J24" s="36"/>
      <c r="K24" s="36"/>
      <c r="L24" s="753"/>
    </row>
    <row r="25" spans="1:12" s="745" customFormat="1" ht="16.5">
      <c r="A25" s="34"/>
      <c r="B25" s="35" t="s">
        <v>531</v>
      </c>
      <c r="C25" s="33"/>
      <c r="D25" s="809">
        <v>2020</v>
      </c>
      <c r="E25" s="36">
        <f>SUM(F25:G25)</f>
        <v>40</v>
      </c>
      <c r="F25" s="36">
        <v>11</v>
      </c>
      <c r="G25" s="36">
        <v>29</v>
      </c>
      <c r="H25" s="36"/>
      <c r="I25" s="36">
        <f>SUM(J25:K25)</f>
        <v>453</v>
      </c>
      <c r="J25" s="36">
        <v>179</v>
      </c>
      <c r="K25" s="36">
        <v>274</v>
      </c>
      <c r="L25" s="938"/>
    </row>
    <row r="26" spans="1:12" s="745" customFormat="1" ht="16.5">
      <c r="A26" s="37"/>
      <c r="B26" s="38" t="s">
        <v>532</v>
      </c>
      <c r="C26" s="33"/>
      <c r="D26" s="780">
        <v>2021</v>
      </c>
      <c r="E26" s="36">
        <f t="shared" ref="E26:E27" si="4">SUM(F26:G26)</f>
        <v>45</v>
      </c>
      <c r="F26" s="36">
        <v>13</v>
      </c>
      <c r="G26" s="36">
        <v>32</v>
      </c>
      <c r="H26" s="36"/>
      <c r="I26" s="36">
        <f t="shared" ref="I26:I27" si="5">SUM(J26:K26)</f>
        <v>440</v>
      </c>
      <c r="J26" s="36">
        <v>197</v>
      </c>
      <c r="K26" s="36">
        <v>243</v>
      </c>
      <c r="L26" s="49"/>
    </row>
    <row r="27" spans="1:12" s="745" customFormat="1" ht="16.5">
      <c r="A27" s="37"/>
      <c r="B27" s="38"/>
      <c r="C27" s="33"/>
      <c r="D27" s="809">
        <v>2022</v>
      </c>
      <c r="E27" s="36">
        <f t="shared" si="4"/>
        <v>45</v>
      </c>
      <c r="F27" s="36">
        <v>13</v>
      </c>
      <c r="G27" s="36">
        <v>32</v>
      </c>
      <c r="H27" s="36"/>
      <c r="I27" s="36">
        <f t="shared" si="5"/>
        <v>451</v>
      </c>
      <c r="J27" s="36">
        <v>212</v>
      </c>
      <c r="K27" s="36">
        <v>239</v>
      </c>
      <c r="L27" s="49"/>
    </row>
    <row r="28" spans="1:12" s="745" customFormat="1" ht="8.1" customHeight="1">
      <c r="A28" s="37"/>
      <c r="B28" s="38"/>
      <c r="C28" s="33"/>
      <c r="D28" s="809"/>
      <c r="E28" s="36"/>
      <c r="F28" s="36"/>
      <c r="G28" s="36"/>
      <c r="H28" s="36"/>
      <c r="I28" s="36"/>
      <c r="J28" s="36"/>
      <c r="K28" s="36"/>
      <c r="L28" s="753"/>
    </row>
    <row r="29" spans="1:12" s="745" customFormat="1" ht="16.5">
      <c r="A29" s="34"/>
      <c r="B29" s="35" t="s">
        <v>533</v>
      </c>
      <c r="C29" s="33"/>
      <c r="D29" s="809">
        <v>2020</v>
      </c>
      <c r="E29" s="36">
        <f>SUM(F29:G29)</f>
        <v>147</v>
      </c>
      <c r="F29" s="36">
        <v>60</v>
      </c>
      <c r="G29" s="36">
        <v>87</v>
      </c>
      <c r="H29" s="36"/>
      <c r="I29" s="36">
        <f>SUM(J29:K29)</f>
        <v>1365</v>
      </c>
      <c r="J29" s="36">
        <v>679</v>
      </c>
      <c r="K29" s="36">
        <v>686</v>
      </c>
      <c r="L29" s="939"/>
    </row>
    <row r="30" spans="1:12" s="745" customFormat="1" ht="16.5">
      <c r="A30" s="37"/>
      <c r="B30" s="38" t="s">
        <v>534</v>
      </c>
      <c r="C30" s="33"/>
      <c r="D30" s="780">
        <v>2021</v>
      </c>
      <c r="E30" s="36">
        <f t="shared" ref="E30:E31" si="6">SUM(F30:G30)</f>
        <v>164</v>
      </c>
      <c r="F30" s="36">
        <v>61</v>
      </c>
      <c r="G30" s="36">
        <v>103</v>
      </c>
      <c r="H30" s="36"/>
      <c r="I30" s="36">
        <f t="shared" ref="I30:I31" si="7">SUM(J30:K30)</f>
        <v>1734</v>
      </c>
      <c r="J30" s="36">
        <v>897</v>
      </c>
      <c r="K30" s="36">
        <v>837</v>
      </c>
      <c r="L30" s="49"/>
    </row>
    <row r="31" spans="1:12" s="745" customFormat="1" ht="16.5">
      <c r="A31" s="37"/>
      <c r="B31" s="38"/>
      <c r="C31" s="33"/>
      <c r="D31" s="809">
        <v>2022</v>
      </c>
      <c r="E31" s="36">
        <f t="shared" si="6"/>
        <v>161</v>
      </c>
      <c r="F31" s="36">
        <v>60</v>
      </c>
      <c r="G31" s="36">
        <v>101</v>
      </c>
      <c r="H31" s="36"/>
      <c r="I31" s="36">
        <f t="shared" si="7"/>
        <v>1668</v>
      </c>
      <c r="J31" s="36">
        <v>873</v>
      </c>
      <c r="K31" s="36">
        <v>795</v>
      </c>
      <c r="L31" s="939"/>
    </row>
    <row r="32" spans="1:12" s="745" customFormat="1" ht="8.1" customHeight="1">
      <c r="A32" s="37"/>
      <c r="B32" s="38"/>
      <c r="C32" s="33"/>
      <c r="D32" s="809"/>
      <c r="E32" s="36"/>
      <c r="F32" s="36"/>
      <c r="G32" s="36"/>
      <c r="H32" s="36"/>
      <c r="I32" s="36"/>
      <c r="J32" s="36"/>
      <c r="K32" s="36"/>
      <c r="L32" s="939"/>
    </row>
    <row r="33" spans="1:12" s="745" customFormat="1" ht="16.5">
      <c r="A33" s="15"/>
      <c r="B33" s="10" t="s">
        <v>16</v>
      </c>
      <c r="C33" s="33"/>
      <c r="D33" s="809"/>
      <c r="E33" s="36"/>
      <c r="F33" s="36"/>
      <c r="G33" s="36"/>
      <c r="H33" s="36"/>
      <c r="I33" s="36"/>
      <c r="J33" s="36"/>
      <c r="K33" s="36"/>
      <c r="L33" s="753"/>
    </row>
    <row r="34" spans="1:12" s="745" customFormat="1" ht="16.5">
      <c r="A34" s="34"/>
      <c r="B34" s="35" t="s">
        <v>535</v>
      </c>
      <c r="C34" s="33"/>
      <c r="D34" s="809">
        <v>2020</v>
      </c>
      <c r="E34" s="36">
        <f>SUM(F34:G34)</f>
        <v>398</v>
      </c>
      <c r="F34" s="36">
        <v>173</v>
      </c>
      <c r="G34" s="36">
        <v>225</v>
      </c>
      <c r="H34" s="36"/>
      <c r="I34" s="36">
        <f>SUM(J34:K34)</f>
        <v>4715</v>
      </c>
      <c r="J34" s="36">
        <v>2533</v>
      </c>
      <c r="K34" s="36">
        <v>2182</v>
      </c>
      <c r="L34" s="48"/>
    </row>
    <row r="35" spans="1:12" s="745" customFormat="1" ht="16.5">
      <c r="A35" s="37"/>
      <c r="B35" s="38" t="s">
        <v>536</v>
      </c>
      <c r="C35" s="33"/>
      <c r="D35" s="780">
        <v>2021</v>
      </c>
      <c r="E35" s="36">
        <f t="shared" ref="E35:E36" si="8">SUM(F35:G35)</f>
        <v>402</v>
      </c>
      <c r="F35" s="36">
        <v>173</v>
      </c>
      <c r="G35" s="36">
        <v>229</v>
      </c>
      <c r="H35" s="36"/>
      <c r="I35" s="36">
        <f t="shared" ref="I35:I36" si="9">SUM(J35:K35)</f>
        <v>4869</v>
      </c>
      <c r="J35" s="36">
        <v>2763</v>
      </c>
      <c r="K35" s="36">
        <v>2106</v>
      </c>
      <c r="L35" s="48"/>
    </row>
    <row r="36" spans="1:12" s="745" customFormat="1" ht="16.5">
      <c r="A36" s="37"/>
      <c r="B36" s="38"/>
      <c r="C36" s="33"/>
      <c r="D36" s="809">
        <v>2022</v>
      </c>
      <c r="E36" s="36">
        <f t="shared" si="8"/>
        <v>390</v>
      </c>
      <c r="F36" s="36">
        <v>163</v>
      </c>
      <c r="G36" s="36">
        <v>227</v>
      </c>
      <c r="H36" s="36"/>
      <c r="I36" s="36">
        <f t="shared" si="9"/>
        <v>4181</v>
      </c>
      <c r="J36" s="36">
        <v>2376</v>
      </c>
      <c r="K36" s="36">
        <v>1805</v>
      </c>
      <c r="L36" s="753"/>
    </row>
    <row r="37" spans="1:12" s="745" customFormat="1" ht="8.1" customHeight="1">
      <c r="A37" s="37"/>
      <c r="B37" s="38"/>
      <c r="C37" s="33"/>
      <c r="D37" s="809"/>
      <c r="E37" s="36"/>
      <c r="F37" s="36"/>
      <c r="G37" s="36"/>
      <c r="H37" s="36"/>
      <c r="I37" s="36"/>
      <c r="J37" s="36"/>
      <c r="K37" s="36"/>
      <c r="L37" s="753"/>
    </row>
    <row r="38" spans="1:12" s="745" customFormat="1" ht="16.5">
      <c r="A38" s="34"/>
      <c r="B38" s="35" t="s">
        <v>537</v>
      </c>
      <c r="C38" s="33"/>
      <c r="D38" s="809">
        <v>2020</v>
      </c>
      <c r="E38" s="36">
        <f>SUM(F38:G38)</f>
        <v>304</v>
      </c>
      <c r="F38" s="36">
        <v>113</v>
      </c>
      <c r="G38" s="36">
        <v>191</v>
      </c>
      <c r="H38" s="36"/>
      <c r="I38" s="36">
        <f>SUM(J38:K38)</f>
        <v>3503</v>
      </c>
      <c r="J38" s="36">
        <v>1850</v>
      </c>
      <c r="K38" s="36">
        <v>1653</v>
      </c>
      <c r="L38" s="48"/>
    </row>
    <row r="39" spans="1:12" s="745" customFormat="1" ht="16.5">
      <c r="A39" s="37"/>
      <c r="B39" s="38" t="s">
        <v>538</v>
      </c>
      <c r="C39" s="33"/>
      <c r="D39" s="780">
        <v>2021</v>
      </c>
      <c r="E39" s="36">
        <f t="shared" ref="E39:E40" si="10">SUM(F39:G39)</f>
        <v>314</v>
      </c>
      <c r="F39" s="36">
        <v>110</v>
      </c>
      <c r="G39" s="36">
        <v>204</v>
      </c>
      <c r="H39" s="36"/>
      <c r="I39" s="36">
        <f t="shared" ref="I39:I40" si="11">SUM(J39:K39)</f>
        <v>3572</v>
      </c>
      <c r="J39" s="36">
        <v>1982</v>
      </c>
      <c r="K39" s="36">
        <v>1590</v>
      </c>
      <c r="L39" s="48"/>
    </row>
    <row r="40" spans="1:12" s="745" customFormat="1" ht="16.5">
      <c r="A40" s="37"/>
      <c r="B40" s="38"/>
      <c r="C40" s="33"/>
      <c r="D40" s="809">
        <v>2022</v>
      </c>
      <c r="E40" s="36">
        <f t="shared" si="10"/>
        <v>308</v>
      </c>
      <c r="F40" s="36">
        <v>106</v>
      </c>
      <c r="G40" s="36">
        <v>202</v>
      </c>
      <c r="H40" s="36"/>
      <c r="I40" s="36">
        <f t="shared" si="11"/>
        <v>3235</v>
      </c>
      <c r="J40" s="36">
        <v>1790</v>
      </c>
      <c r="K40" s="36">
        <v>1445</v>
      </c>
      <c r="L40" s="48"/>
    </row>
    <row r="41" spans="1:12" s="745" customFormat="1" ht="8.1" customHeight="1">
      <c r="A41" s="37"/>
      <c r="B41" s="38"/>
      <c r="C41" s="33"/>
      <c r="D41" s="809"/>
      <c r="E41" s="36"/>
      <c r="F41" s="36"/>
      <c r="G41" s="36"/>
      <c r="H41" s="36"/>
      <c r="I41" s="36"/>
      <c r="J41" s="36"/>
      <c r="K41" s="36"/>
      <c r="L41" s="48"/>
    </row>
    <row r="42" spans="1:12" s="745" customFormat="1" ht="16.5">
      <c r="A42" s="15"/>
      <c r="B42" s="10" t="s">
        <v>17</v>
      </c>
      <c r="C42" s="33"/>
      <c r="D42" s="809"/>
      <c r="E42" s="36"/>
      <c r="F42" s="36"/>
      <c r="G42" s="36"/>
      <c r="H42" s="36"/>
      <c r="I42" s="36"/>
      <c r="J42" s="36"/>
      <c r="K42" s="36"/>
      <c r="L42" s="48"/>
    </row>
    <row r="43" spans="1:12" s="745" customFormat="1" ht="16.5">
      <c r="A43" s="34"/>
      <c r="B43" s="35" t="s">
        <v>539</v>
      </c>
      <c r="C43" s="33"/>
      <c r="D43" s="809">
        <v>2020</v>
      </c>
      <c r="E43" s="36">
        <f>SUM(F43:G43)</f>
        <v>414</v>
      </c>
      <c r="F43" s="36">
        <v>200</v>
      </c>
      <c r="G43" s="36">
        <v>214</v>
      </c>
      <c r="H43" s="36"/>
      <c r="I43" s="36">
        <f>SUM(J43:K43)</f>
        <v>4226</v>
      </c>
      <c r="J43" s="36">
        <v>2479</v>
      </c>
      <c r="K43" s="36">
        <v>1747</v>
      </c>
      <c r="L43" s="48"/>
    </row>
    <row r="44" spans="1:12" s="745" customFormat="1" ht="16.5">
      <c r="A44" s="37"/>
      <c r="B44" s="38" t="s">
        <v>540</v>
      </c>
      <c r="C44" s="33"/>
      <c r="D44" s="780">
        <v>2021</v>
      </c>
      <c r="E44" s="36">
        <f>SUM(F44:G44)</f>
        <v>400</v>
      </c>
      <c r="F44" s="36">
        <v>184</v>
      </c>
      <c r="G44" s="36">
        <v>216</v>
      </c>
      <c r="H44" s="36"/>
      <c r="I44" s="36">
        <f>SUM(J44:K44)</f>
        <v>4381</v>
      </c>
      <c r="J44" s="36">
        <v>2585</v>
      </c>
      <c r="K44" s="36">
        <v>1796</v>
      </c>
      <c r="L44" s="48"/>
    </row>
    <row r="45" spans="1:12" s="745" customFormat="1" ht="16.5">
      <c r="A45" s="37"/>
      <c r="B45" s="38"/>
      <c r="C45" s="33"/>
      <c r="D45" s="809">
        <v>2022</v>
      </c>
      <c r="E45" s="36">
        <f>SUM(F45:G45)</f>
        <v>385</v>
      </c>
      <c r="F45" s="36">
        <v>175</v>
      </c>
      <c r="G45" s="36">
        <v>210</v>
      </c>
      <c r="H45" s="36"/>
      <c r="I45" s="36">
        <f>SUM(J45:K45)</f>
        <v>3644</v>
      </c>
      <c r="J45" s="36">
        <v>2140</v>
      </c>
      <c r="K45" s="36">
        <v>1504</v>
      </c>
      <c r="L45" s="753"/>
    </row>
    <row r="46" spans="1:12" s="745" customFormat="1" ht="8.1" customHeight="1">
      <c r="A46" s="37"/>
      <c r="B46" s="38"/>
      <c r="C46" s="33"/>
      <c r="D46" s="809"/>
      <c r="E46" s="36"/>
      <c r="F46" s="36"/>
      <c r="G46" s="36"/>
      <c r="H46" s="36"/>
      <c r="I46" s="36"/>
      <c r="J46" s="36"/>
      <c r="K46" s="36"/>
      <c r="L46" s="753"/>
    </row>
    <row r="47" spans="1:12" s="745" customFormat="1" ht="16.5">
      <c r="A47" s="34"/>
      <c r="B47" s="35" t="s">
        <v>541</v>
      </c>
      <c r="C47" s="39"/>
      <c r="D47" s="809">
        <v>2020</v>
      </c>
      <c r="E47" s="36">
        <f>SUM(F47:G47)</f>
        <v>86</v>
      </c>
      <c r="F47" s="36">
        <v>44</v>
      </c>
      <c r="G47" s="36">
        <v>42</v>
      </c>
      <c r="H47" s="36"/>
      <c r="I47" s="36">
        <f>SUM(J47:K47)</f>
        <v>1041</v>
      </c>
      <c r="J47" s="36">
        <v>540</v>
      </c>
      <c r="K47" s="36">
        <v>501</v>
      </c>
      <c r="L47" s="48"/>
    </row>
    <row r="48" spans="1:12" s="745" customFormat="1" ht="16.5">
      <c r="A48" s="37"/>
      <c r="B48" s="38" t="s">
        <v>542</v>
      </c>
      <c r="C48" s="39"/>
      <c r="D48" s="780">
        <v>2021</v>
      </c>
      <c r="E48" s="36">
        <f>SUM(F48:G48)</f>
        <v>95</v>
      </c>
      <c r="F48" s="36">
        <v>48</v>
      </c>
      <c r="G48" s="36">
        <v>47</v>
      </c>
      <c r="H48" s="36"/>
      <c r="I48" s="36">
        <f>SUM(J48:K48)</f>
        <v>1007</v>
      </c>
      <c r="J48" s="36">
        <v>559</v>
      </c>
      <c r="K48" s="36">
        <v>448</v>
      </c>
      <c r="L48" s="753"/>
    </row>
    <row r="49" spans="1:12" s="745" customFormat="1" ht="16.5">
      <c r="A49" s="46"/>
      <c r="B49" s="47"/>
      <c r="C49" s="33"/>
      <c r="D49" s="809">
        <v>2022</v>
      </c>
      <c r="E49" s="36">
        <f>SUM(F49:G49)</f>
        <v>93</v>
      </c>
      <c r="F49" s="36">
        <v>46</v>
      </c>
      <c r="G49" s="36">
        <v>47</v>
      </c>
      <c r="H49" s="36"/>
      <c r="I49" s="36">
        <f>SUM(J49:K49)</f>
        <v>1026</v>
      </c>
      <c r="J49" s="36">
        <v>616</v>
      </c>
      <c r="K49" s="36">
        <v>410</v>
      </c>
      <c r="L49" s="48"/>
    </row>
    <row r="50" spans="1:12" s="745" customFormat="1" ht="8.1" customHeight="1">
      <c r="A50" s="46"/>
      <c r="B50" s="47"/>
      <c r="C50" s="33"/>
      <c r="D50" s="809"/>
      <c r="E50" s="36"/>
      <c r="F50" s="36"/>
      <c r="G50" s="36"/>
      <c r="H50" s="36"/>
      <c r="I50" s="36"/>
      <c r="J50" s="36"/>
      <c r="K50" s="36"/>
      <c r="L50" s="48"/>
    </row>
    <row r="51" spans="1:12" s="745" customFormat="1" ht="16.5">
      <c r="A51" s="15"/>
      <c r="B51" s="10" t="s">
        <v>18</v>
      </c>
      <c r="C51" s="33"/>
      <c r="D51" s="809"/>
      <c r="E51" s="36"/>
      <c r="F51" s="36"/>
      <c r="G51" s="36"/>
      <c r="H51" s="36"/>
      <c r="I51" s="36"/>
      <c r="J51" s="36"/>
      <c r="K51" s="36"/>
      <c r="L51" s="753"/>
    </row>
    <row r="52" spans="1:12" s="745" customFormat="1" ht="16.5">
      <c r="A52" s="34"/>
      <c r="B52" s="35" t="s">
        <v>543</v>
      </c>
      <c r="C52" s="33"/>
      <c r="D52" s="809">
        <v>2020</v>
      </c>
      <c r="E52" s="36">
        <f>SUM(F52:G52)</f>
        <v>127</v>
      </c>
      <c r="F52" s="36">
        <v>49</v>
      </c>
      <c r="G52" s="36">
        <v>78</v>
      </c>
      <c r="H52" s="36"/>
      <c r="I52" s="36">
        <f>SUM(J52:K52)</f>
        <v>1365</v>
      </c>
      <c r="J52" s="36">
        <v>721</v>
      </c>
      <c r="K52" s="36">
        <v>644</v>
      </c>
      <c r="L52" s="48"/>
    </row>
    <row r="53" spans="1:12" s="745" customFormat="1" ht="16.5">
      <c r="A53" s="37"/>
      <c r="B53" s="38" t="s">
        <v>544</v>
      </c>
      <c r="C53" s="33"/>
      <c r="D53" s="780">
        <v>2021</v>
      </c>
      <c r="E53" s="36">
        <f>SUM(F53:G53)</f>
        <v>133</v>
      </c>
      <c r="F53" s="36">
        <v>52</v>
      </c>
      <c r="G53" s="36">
        <v>81</v>
      </c>
      <c r="H53" s="36"/>
      <c r="I53" s="36">
        <f>SUM(J53:K53)</f>
        <v>1323</v>
      </c>
      <c r="J53" s="36">
        <v>745</v>
      </c>
      <c r="K53" s="36">
        <v>578</v>
      </c>
      <c r="L53" s="48"/>
    </row>
    <row r="54" spans="1:12" s="745" customFormat="1" ht="16.5">
      <c r="A54" s="37"/>
      <c r="B54" s="38"/>
      <c r="C54" s="33"/>
      <c r="D54" s="809">
        <v>2022</v>
      </c>
      <c r="E54" s="36">
        <f>SUM(F54:G54)</f>
        <v>130</v>
      </c>
      <c r="F54" s="36">
        <v>51</v>
      </c>
      <c r="G54" s="36">
        <v>79</v>
      </c>
      <c r="H54" s="36"/>
      <c r="I54" s="36">
        <f>SUM(J54:K54)</f>
        <v>1118</v>
      </c>
      <c r="J54" s="36">
        <v>615</v>
      </c>
      <c r="K54" s="36">
        <v>503</v>
      </c>
      <c r="L54" s="753"/>
    </row>
    <row r="55" spans="1:12" s="745" customFormat="1" ht="8.1" customHeight="1">
      <c r="A55" s="37"/>
      <c r="B55" s="38"/>
      <c r="C55" s="33"/>
      <c r="D55" s="809"/>
      <c r="E55" s="36"/>
      <c r="F55" s="36"/>
      <c r="G55" s="36"/>
      <c r="H55" s="36"/>
      <c r="I55" s="36"/>
      <c r="J55" s="36"/>
      <c r="K55" s="36"/>
      <c r="L55" s="753"/>
    </row>
    <row r="56" spans="1:12" s="745" customFormat="1" ht="16.5">
      <c r="A56" s="34"/>
      <c r="B56" s="35" t="s">
        <v>545</v>
      </c>
      <c r="C56" s="33"/>
      <c r="D56" s="809">
        <v>2020</v>
      </c>
      <c r="E56" s="36">
        <f>SUM(F56:G56)</f>
        <v>306</v>
      </c>
      <c r="F56" s="36">
        <v>104</v>
      </c>
      <c r="G56" s="36">
        <v>202</v>
      </c>
      <c r="H56" s="36"/>
      <c r="I56" s="36">
        <f>SUM(J56:K56)</f>
        <v>4524</v>
      </c>
      <c r="J56" s="36">
        <v>2335</v>
      </c>
      <c r="K56" s="36">
        <v>2189</v>
      </c>
      <c r="L56" s="48"/>
    </row>
    <row r="57" spans="1:12" s="745" customFormat="1" ht="16.5">
      <c r="A57" s="37"/>
      <c r="B57" s="38" t="s">
        <v>546</v>
      </c>
      <c r="C57" s="33"/>
      <c r="D57" s="780">
        <v>2021</v>
      </c>
      <c r="E57" s="36">
        <f>SUM(F57:G57)</f>
        <v>319</v>
      </c>
      <c r="F57" s="36">
        <v>101</v>
      </c>
      <c r="G57" s="36">
        <v>218</v>
      </c>
      <c r="H57" s="36"/>
      <c r="I57" s="36">
        <f>SUM(J57:K57)</f>
        <v>4774</v>
      </c>
      <c r="J57" s="36">
        <v>2464</v>
      </c>
      <c r="K57" s="36">
        <v>2310</v>
      </c>
      <c r="L57" s="48"/>
    </row>
    <row r="58" spans="1:12" s="745" customFormat="1" ht="16.5">
      <c r="A58" s="46"/>
      <c r="B58" s="47"/>
      <c r="C58" s="33"/>
      <c r="D58" s="809">
        <v>2022</v>
      </c>
      <c r="E58" s="36">
        <f>SUM(F58:G58)</f>
        <v>316</v>
      </c>
      <c r="F58" s="36">
        <v>99</v>
      </c>
      <c r="G58" s="36">
        <v>217</v>
      </c>
      <c r="H58" s="36"/>
      <c r="I58" s="36">
        <f>SUM(J58:K58)</f>
        <v>4470</v>
      </c>
      <c r="J58" s="36">
        <v>2287</v>
      </c>
      <c r="K58" s="36">
        <v>2183</v>
      </c>
      <c r="L58" s="48"/>
    </row>
    <row r="59" spans="1:12" s="745" customFormat="1" ht="8.1" customHeight="1">
      <c r="A59" s="46"/>
      <c r="B59" s="47"/>
      <c r="C59" s="33"/>
      <c r="D59" s="809"/>
      <c r="E59" s="36"/>
      <c r="F59" s="36"/>
      <c r="G59" s="36"/>
      <c r="H59" s="36"/>
      <c r="I59" s="36"/>
      <c r="J59" s="36"/>
      <c r="K59" s="36"/>
      <c r="L59" s="48"/>
    </row>
    <row r="60" spans="1:12" s="745" customFormat="1" ht="16.5">
      <c r="A60" s="15"/>
      <c r="B60" s="10" t="s">
        <v>19</v>
      </c>
      <c r="C60" s="33"/>
      <c r="D60" s="809"/>
      <c r="E60" s="36"/>
      <c r="F60" s="36"/>
      <c r="G60" s="36"/>
      <c r="H60" s="36"/>
      <c r="I60" s="36"/>
      <c r="J60" s="36"/>
      <c r="K60" s="36"/>
      <c r="L60" s="753"/>
    </row>
    <row r="61" spans="1:12" s="745" customFormat="1" ht="16.5">
      <c r="A61" s="34"/>
      <c r="B61" s="35" t="s">
        <v>547</v>
      </c>
      <c r="C61" s="33"/>
      <c r="D61" s="809">
        <v>2020</v>
      </c>
      <c r="E61" s="36">
        <f>SUM(F61:G61)</f>
        <v>411</v>
      </c>
      <c r="F61" s="36">
        <v>152</v>
      </c>
      <c r="G61" s="36">
        <v>259</v>
      </c>
      <c r="H61" s="36"/>
      <c r="I61" s="36">
        <f>SUM(J61:K61)</f>
        <v>5121</v>
      </c>
      <c r="J61" s="36">
        <v>3049</v>
      </c>
      <c r="K61" s="36">
        <v>2072</v>
      </c>
      <c r="L61" s="48"/>
    </row>
    <row r="62" spans="1:12" s="745" customFormat="1" ht="16.5">
      <c r="A62" s="37"/>
      <c r="B62" s="38" t="s">
        <v>548</v>
      </c>
      <c r="C62" s="33"/>
      <c r="D62" s="780">
        <v>2021</v>
      </c>
      <c r="E62" s="36">
        <f>SUM(F62:G62)</f>
        <v>399</v>
      </c>
      <c r="F62" s="36">
        <v>153</v>
      </c>
      <c r="G62" s="36">
        <v>246</v>
      </c>
      <c r="H62" s="36"/>
      <c r="I62" s="36">
        <f>SUM(J62:K62)</f>
        <v>4065</v>
      </c>
      <c r="J62" s="36">
        <v>2461</v>
      </c>
      <c r="K62" s="36">
        <v>1604</v>
      </c>
      <c r="L62" s="48"/>
    </row>
    <row r="63" spans="1:12" s="745" customFormat="1" ht="16.5">
      <c r="A63" s="37"/>
      <c r="B63" s="38"/>
      <c r="C63" s="33"/>
      <c r="D63" s="809">
        <v>2022</v>
      </c>
      <c r="E63" s="36">
        <f>SUM(F63:G63)</f>
        <v>395</v>
      </c>
      <c r="F63" s="36">
        <v>147</v>
      </c>
      <c r="G63" s="36">
        <v>248</v>
      </c>
      <c r="H63" s="36"/>
      <c r="I63" s="36">
        <f>SUM(J63:K63)</f>
        <v>4632</v>
      </c>
      <c r="J63" s="36">
        <v>2873</v>
      </c>
      <c r="K63" s="36">
        <v>1759</v>
      </c>
      <c r="L63" s="48"/>
    </row>
    <row r="64" spans="1:12" s="745" customFormat="1" ht="8.1" customHeight="1">
      <c r="A64" s="37"/>
      <c r="B64" s="38"/>
      <c r="C64" s="33"/>
      <c r="D64" s="809"/>
      <c r="E64" s="36"/>
      <c r="F64" s="36"/>
      <c r="G64" s="36"/>
      <c r="H64" s="36"/>
      <c r="I64" s="36"/>
      <c r="J64" s="36"/>
      <c r="K64" s="36"/>
      <c r="L64" s="753"/>
    </row>
    <row r="65" spans="1:12" s="745" customFormat="1" ht="16.5">
      <c r="A65" s="34"/>
      <c r="B65" s="35" t="s">
        <v>549</v>
      </c>
      <c r="C65" s="33"/>
      <c r="D65" s="809">
        <v>2020</v>
      </c>
      <c r="E65" s="36">
        <f>SUM(F65:G65)</f>
        <v>172</v>
      </c>
      <c r="F65" s="36">
        <v>55</v>
      </c>
      <c r="G65" s="36">
        <v>117</v>
      </c>
      <c r="H65" s="36"/>
      <c r="I65" s="36">
        <f>SUM(J65:K65)</f>
        <v>2579</v>
      </c>
      <c r="J65" s="36">
        <v>1189</v>
      </c>
      <c r="K65" s="36">
        <v>1390</v>
      </c>
      <c r="L65" s="48"/>
    </row>
    <row r="66" spans="1:12" s="745" customFormat="1" ht="16.5">
      <c r="A66" s="37"/>
      <c r="B66" s="38" t="s">
        <v>550</v>
      </c>
      <c r="C66" s="33"/>
      <c r="D66" s="780">
        <v>2021</v>
      </c>
      <c r="E66" s="36">
        <f>SUM(F66:G66)</f>
        <v>169</v>
      </c>
      <c r="F66" s="36">
        <v>52</v>
      </c>
      <c r="G66" s="36">
        <v>117</v>
      </c>
      <c r="H66" s="36"/>
      <c r="I66" s="36">
        <f>SUM(J66:K66)</f>
        <v>2586</v>
      </c>
      <c r="J66" s="36">
        <v>1272</v>
      </c>
      <c r="K66" s="36">
        <v>1314</v>
      </c>
      <c r="L66" s="48"/>
    </row>
    <row r="67" spans="1:12" s="745" customFormat="1" ht="16.5">
      <c r="A67" s="46"/>
      <c r="B67" s="47"/>
      <c r="C67" s="33"/>
      <c r="D67" s="809">
        <v>2022</v>
      </c>
      <c r="E67" s="36">
        <f>SUM(F67:G67)</f>
        <v>164</v>
      </c>
      <c r="F67" s="36">
        <v>52</v>
      </c>
      <c r="G67" s="36">
        <v>112</v>
      </c>
      <c r="H67" s="36"/>
      <c r="I67" s="36">
        <f>SUM(J67:K67)</f>
        <v>2264</v>
      </c>
      <c r="J67" s="36">
        <v>1152</v>
      </c>
      <c r="K67" s="36">
        <v>1112</v>
      </c>
      <c r="L67" s="48"/>
    </row>
    <row r="68" spans="1:12" s="745" customFormat="1" ht="8.1" customHeight="1">
      <c r="A68" s="46"/>
      <c r="B68" s="47"/>
      <c r="C68" s="33"/>
      <c r="D68" s="809"/>
      <c r="E68" s="36"/>
      <c r="F68" s="36"/>
      <c r="G68" s="36"/>
      <c r="H68" s="36"/>
      <c r="I68" s="36"/>
      <c r="J68" s="36"/>
      <c r="K68" s="36"/>
      <c r="L68" s="48"/>
    </row>
    <row r="69" spans="1:12" s="745" customFormat="1" ht="16.5">
      <c r="A69" s="15"/>
      <c r="B69" s="10" t="s">
        <v>20</v>
      </c>
      <c r="C69" s="33"/>
      <c r="D69" s="809"/>
      <c r="E69" s="36"/>
      <c r="F69" s="36"/>
      <c r="G69" s="36"/>
      <c r="H69" s="36"/>
      <c r="I69" s="36"/>
      <c r="J69" s="36"/>
      <c r="K69" s="36"/>
      <c r="L69" s="753"/>
    </row>
    <row r="70" spans="1:12" s="745" customFormat="1" ht="16.5">
      <c r="A70" s="34"/>
      <c r="B70" s="35" t="s">
        <v>551</v>
      </c>
      <c r="C70" s="33"/>
      <c r="D70" s="809">
        <v>2020</v>
      </c>
      <c r="E70" s="36">
        <f>SUM(F70:G70)</f>
        <v>402</v>
      </c>
      <c r="F70" s="36">
        <v>154</v>
      </c>
      <c r="G70" s="36">
        <v>248</v>
      </c>
      <c r="H70" s="36"/>
      <c r="I70" s="36">
        <f>SUM(J70:K70)</f>
        <v>5416</v>
      </c>
      <c r="J70" s="36">
        <v>2902</v>
      </c>
      <c r="K70" s="36">
        <v>2514</v>
      </c>
      <c r="L70" s="48"/>
    </row>
    <row r="71" spans="1:12" s="745" customFormat="1" ht="16.5">
      <c r="A71" s="37"/>
      <c r="B71" s="38" t="s">
        <v>552</v>
      </c>
      <c r="C71" s="33"/>
      <c r="D71" s="780">
        <v>2021</v>
      </c>
      <c r="E71" s="36">
        <f>SUM(F71:G71)</f>
        <v>402</v>
      </c>
      <c r="F71" s="36">
        <v>154</v>
      </c>
      <c r="G71" s="36">
        <v>248</v>
      </c>
      <c r="H71" s="36"/>
      <c r="I71" s="36">
        <f>SUM(J71:K71)</f>
        <v>5136</v>
      </c>
      <c r="J71" s="36">
        <v>2784</v>
      </c>
      <c r="K71" s="36">
        <v>2352</v>
      </c>
      <c r="L71" s="48"/>
    </row>
    <row r="72" spans="1:12" s="745" customFormat="1" ht="16.5">
      <c r="A72" s="37"/>
      <c r="B72" s="38"/>
      <c r="C72" s="33"/>
      <c r="D72" s="809">
        <v>2022</v>
      </c>
      <c r="E72" s="36">
        <f>SUM(F72:G72)</f>
        <v>393</v>
      </c>
      <c r="F72" s="36">
        <v>148</v>
      </c>
      <c r="G72" s="36">
        <v>245</v>
      </c>
      <c r="H72" s="36"/>
      <c r="I72" s="36">
        <f>SUM(J72:K72)</f>
        <v>4634</v>
      </c>
      <c r="J72" s="36">
        <v>2470</v>
      </c>
      <c r="K72" s="36">
        <v>2164</v>
      </c>
      <c r="L72" s="753"/>
    </row>
    <row r="73" spans="1:12" s="745" customFormat="1" ht="8.1" customHeight="1">
      <c r="A73" s="37"/>
      <c r="B73" s="38"/>
      <c r="C73" s="33"/>
      <c r="D73" s="809"/>
      <c r="E73" s="36"/>
      <c r="F73" s="36"/>
      <c r="G73" s="36"/>
      <c r="H73" s="36"/>
      <c r="I73" s="36"/>
      <c r="J73" s="36"/>
      <c r="K73" s="36"/>
      <c r="L73" s="753"/>
    </row>
    <row r="74" spans="1:12" s="745" customFormat="1" ht="16.5">
      <c r="A74" s="34"/>
      <c r="B74" s="35" t="s">
        <v>553</v>
      </c>
      <c r="C74" s="33"/>
      <c r="D74" s="809">
        <v>2020</v>
      </c>
      <c r="E74" s="36">
        <f>SUM(F74:G74)</f>
        <v>241</v>
      </c>
      <c r="F74" s="36">
        <v>104</v>
      </c>
      <c r="G74" s="36">
        <v>137</v>
      </c>
      <c r="H74" s="36"/>
      <c r="I74" s="36">
        <f>SUM(J74:K74)</f>
        <v>2525</v>
      </c>
      <c r="J74" s="36">
        <v>1126</v>
      </c>
      <c r="K74" s="36">
        <v>1399</v>
      </c>
      <c r="L74" s="48"/>
    </row>
    <row r="75" spans="1:12" s="745" customFormat="1" ht="16.5">
      <c r="A75" s="37"/>
      <c r="B75" s="38" t="s">
        <v>554</v>
      </c>
      <c r="C75" s="33"/>
      <c r="D75" s="780">
        <v>2021</v>
      </c>
      <c r="E75" s="36">
        <f>SUM(F75:G75)</f>
        <v>247</v>
      </c>
      <c r="F75" s="36">
        <v>110</v>
      </c>
      <c r="G75" s="36">
        <v>137</v>
      </c>
      <c r="H75" s="36"/>
      <c r="I75" s="36">
        <f>SUM(J75:K75)</f>
        <v>2468</v>
      </c>
      <c r="J75" s="36">
        <v>1135</v>
      </c>
      <c r="K75" s="36">
        <v>1333</v>
      </c>
      <c r="L75" s="48"/>
    </row>
    <row r="76" spans="1:12" s="745" customFormat="1" ht="16.5">
      <c r="A76" s="37"/>
      <c r="B76" s="38"/>
      <c r="C76" s="33"/>
      <c r="D76" s="809">
        <v>2022</v>
      </c>
      <c r="E76" s="36">
        <f>SUM(F76:G76)</f>
        <v>242</v>
      </c>
      <c r="F76" s="36">
        <v>107</v>
      </c>
      <c r="G76" s="36">
        <v>135</v>
      </c>
      <c r="H76" s="36"/>
      <c r="I76" s="36">
        <f>SUM(J76:K76)</f>
        <v>2129</v>
      </c>
      <c r="J76" s="36">
        <v>957</v>
      </c>
      <c r="K76" s="36">
        <v>1172</v>
      </c>
      <c r="L76" s="753"/>
    </row>
    <row r="77" spans="1:12" s="745" customFormat="1" ht="8.1" customHeight="1" thickBot="1">
      <c r="A77" s="925"/>
      <c r="B77" s="926"/>
      <c r="C77" s="915"/>
      <c r="D77" s="940"/>
      <c r="E77" s="941"/>
      <c r="F77" s="941"/>
      <c r="G77" s="941"/>
      <c r="H77" s="942"/>
      <c r="I77" s="941"/>
      <c r="J77" s="941"/>
      <c r="K77" s="941"/>
      <c r="L77" s="942"/>
    </row>
    <row r="78" spans="1:12" s="681" customFormat="1" ht="16.149999999999999" customHeight="1">
      <c r="A78" s="919">
        <v>5</v>
      </c>
      <c r="B78" s="919"/>
      <c r="C78" s="919"/>
      <c r="D78" s="943"/>
      <c r="E78" s="920"/>
      <c r="F78" s="921"/>
      <c r="G78" s="921"/>
      <c r="H78" s="833"/>
      <c r="I78" s="833"/>
      <c r="J78" s="833"/>
      <c r="K78" s="921"/>
      <c r="L78" s="424" t="s">
        <v>909</v>
      </c>
    </row>
    <row r="79" spans="1:12" s="681" customFormat="1" ht="15" customHeight="1">
      <c r="A79" s="922"/>
      <c r="B79" s="922"/>
      <c r="C79" s="833"/>
      <c r="D79" s="944"/>
      <c r="E79" s="923"/>
      <c r="F79" s="833"/>
      <c r="G79" s="921"/>
      <c r="H79" s="833"/>
      <c r="I79" s="833"/>
      <c r="J79" s="833"/>
      <c r="K79" s="921"/>
      <c r="L79" s="425" t="s">
        <v>885</v>
      </c>
    </row>
    <row r="80" spans="1:12">
      <c r="A80" s="46"/>
      <c r="B80" s="46"/>
      <c r="C80" s="40"/>
      <c r="D80" s="911"/>
      <c r="E80" s="932"/>
      <c r="F80" s="932"/>
      <c r="G80" s="932"/>
      <c r="H80" s="945"/>
      <c r="I80" s="932"/>
      <c r="J80" s="932"/>
      <c r="K80" s="932"/>
      <c r="L80" s="945"/>
    </row>
    <row r="81" spans="1:12">
      <c r="A81" s="40"/>
      <c r="B81" s="40"/>
      <c r="C81" s="40"/>
      <c r="D81" s="911"/>
      <c r="E81" s="895"/>
      <c r="F81" s="40"/>
      <c r="G81" s="40"/>
      <c r="H81" s="40"/>
      <c r="I81" s="895"/>
      <c r="J81" s="46"/>
      <c r="K81" s="40"/>
      <c r="L81" s="40"/>
    </row>
    <row r="82" spans="1:12">
      <c r="A82" s="40"/>
      <c r="B82" s="40"/>
      <c r="C82" s="40"/>
      <c r="D82" s="911"/>
      <c r="E82" s="895"/>
      <c r="F82" s="40"/>
      <c r="G82" s="40"/>
      <c r="H82" s="40"/>
      <c r="I82" s="895"/>
      <c r="J82" s="46"/>
      <c r="K82" s="906"/>
      <c r="L82" s="40"/>
    </row>
  </sheetData>
  <mergeCells count="4">
    <mergeCell ref="E6:G6"/>
    <mergeCell ref="I6:K6"/>
    <mergeCell ref="E7:G7"/>
    <mergeCell ref="I7:K7"/>
  </mergeCells>
  <printOptions horizontalCentered="1"/>
  <pageMargins left="0.55118110236220497" right="0.55118110236220497" top="0.55118110236220497" bottom="0.55118110236220497" header="0.39370078740157499" footer="0.39370078740157499"/>
  <pageSetup paperSize="9" scale="65" orientation="portrait" r:id="rId1"/>
  <colBreaks count="1" manualBreakCount="1">
    <brk id="12" max="1048575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3">
    <tabColor rgb="FF92D050"/>
  </sheetPr>
  <dimension ref="A1:L71"/>
  <sheetViews>
    <sheetView tabSelected="1" view="pageBreakPreview" topLeftCell="A19" zoomScale="90" zoomScaleNormal="100" zoomScaleSheetLayoutView="90" workbookViewId="0">
      <selection activeCell="O48" sqref="O48"/>
    </sheetView>
  </sheetViews>
  <sheetFormatPr defaultColWidth="12.5703125" defaultRowHeight="17.25"/>
  <cols>
    <col min="1" max="1" width="1.28515625" style="654" customWidth="1"/>
    <col min="2" max="2" width="12.42578125" style="654" customWidth="1"/>
    <col min="3" max="3" width="26.28515625" style="654" customWidth="1"/>
    <col min="4" max="4" width="10.28515625" style="655" customWidth="1"/>
    <col min="5" max="5" width="10.140625" style="654" customWidth="1"/>
    <col min="6" max="6" width="11.28515625" style="654" customWidth="1"/>
    <col min="7" max="7" width="13.85546875" style="654" customWidth="1"/>
    <col min="8" max="8" width="1.140625" style="654" customWidth="1"/>
    <col min="9" max="9" width="9.28515625" style="654" customWidth="1"/>
    <col min="10" max="10" width="11.28515625" style="654" customWidth="1"/>
    <col min="11" max="11" width="13.85546875" style="654" customWidth="1"/>
    <col min="12" max="12" width="1.7109375" style="654" customWidth="1"/>
    <col min="13" max="16384" width="12.5703125" style="654"/>
  </cols>
  <sheetData>
    <row r="1" spans="1:12">
      <c r="A1" s="32"/>
      <c r="B1" s="32"/>
      <c r="C1" s="32"/>
      <c r="D1" s="883"/>
      <c r="E1" s="53"/>
      <c r="F1" s="32"/>
      <c r="G1" s="32"/>
      <c r="H1" s="32"/>
      <c r="I1" s="53"/>
      <c r="J1" s="858"/>
      <c r="K1" s="884"/>
      <c r="L1" s="32"/>
    </row>
    <row r="2" spans="1:12">
      <c r="A2" s="885"/>
      <c r="B2" s="885" t="s">
        <v>784</v>
      </c>
      <c r="C2" s="851" t="s">
        <v>1152</v>
      </c>
      <c r="D2" s="886"/>
      <c r="E2" s="53"/>
      <c r="F2" s="32"/>
      <c r="G2" s="32"/>
      <c r="H2" s="32"/>
      <c r="I2" s="53"/>
      <c r="J2" s="32"/>
      <c r="K2" s="32"/>
      <c r="L2" s="32"/>
    </row>
    <row r="3" spans="1:12">
      <c r="A3" s="884"/>
      <c r="B3" s="884" t="s">
        <v>786</v>
      </c>
      <c r="C3" s="858" t="s">
        <v>1153</v>
      </c>
      <c r="D3" s="887"/>
      <c r="E3" s="53"/>
      <c r="F3" s="32"/>
      <c r="G3" s="32"/>
      <c r="H3" s="32"/>
      <c r="I3" s="53"/>
      <c r="J3" s="32"/>
      <c r="K3" s="32"/>
      <c r="L3" s="32"/>
    </row>
    <row r="4" spans="1:12" ht="10.15" customHeight="1" thickBot="1">
      <c r="A4" s="32"/>
      <c r="B4" s="32"/>
      <c r="C4" s="32"/>
      <c r="D4" s="883"/>
      <c r="E4" s="53"/>
      <c r="F4" s="32"/>
      <c r="G4" s="32"/>
      <c r="H4" s="32"/>
      <c r="I4" s="53"/>
      <c r="J4" s="32"/>
      <c r="K4" s="32"/>
      <c r="L4" s="32"/>
    </row>
    <row r="5" spans="1:12" ht="8.1" customHeight="1" thickTop="1">
      <c r="A5" s="888"/>
      <c r="B5" s="888"/>
      <c r="C5" s="888"/>
      <c r="D5" s="889"/>
      <c r="E5" s="890"/>
      <c r="F5" s="888"/>
      <c r="G5" s="888"/>
      <c r="H5" s="888"/>
      <c r="I5" s="891"/>
      <c r="J5" s="888"/>
      <c r="K5" s="888"/>
      <c r="L5" s="888"/>
    </row>
    <row r="6" spans="1:12">
      <c r="A6" s="892"/>
      <c r="B6" s="893" t="s">
        <v>525</v>
      </c>
      <c r="C6" s="33"/>
      <c r="D6" s="894" t="s">
        <v>3</v>
      </c>
      <c r="E6" s="1893" t="s">
        <v>420</v>
      </c>
      <c r="F6" s="1893"/>
      <c r="G6" s="1893"/>
      <c r="H6" s="45"/>
      <c r="I6" s="1893" t="s">
        <v>421</v>
      </c>
      <c r="J6" s="1893"/>
      <c r="K6" s="1893"/>
      <c r="L6" s="895"/>
    </row>
    <row r="7" spans="1:12" s="709" customFormat="1">
      <c r="A7" s="896"/>
      <c r="B7" s="897" t="s">
        <v>526</v>
      </c>
      <c r="C7" s="898"/>
      <c r="D7" s="899" t="s">
        <v>8</v>
      </c>
      <c r="E7" s="1896" t="s">
        <v>424</v>
      </c>
      <c r="F7" s="1896"/>
      <c r="G7" s="1896"/>
      <c r="H7" s="828"/>
      <c r="I7" s="1896" t="s">
        <v>377</v>
      </c>
      <c r="J7" s="1896"/>
      <c r="K7" s="1896"/>
      <c r="L7" s="900"/>
    </row>
    <row r="8" spans="1:12">
      <c r="A8" s="40"/>
      <c r="B8" s="33"/>
      <c r="C8" s="33"/>
      <c r="D8" s="901"/>
      <c r="E8" s="902" t="s">
        <v>4</v>
      </c>
      <c r="F8" s="902" t="s">
        <v>37</v>
      </c>
      <c r="G8" s="902" t="s">
        <v>38</v>
      </c>
      <c r="H8" s="903"/>
      <c r="I8" s="902" t="s">
        <v>4</v>
      </c>
      <c r="J8" s="902" t="s">
        <v>37</v>
      </c>
      <c r="K8" s="902" t="s">
        <v>38</v>
      </c>
      <c r="L8" s="904"/>
    </row>
    <row r="9" spans="1:12">
      <c r="A9" s="40"/>
      <c r="B9" s="33"/>
      <c r="C9" s="33"/>
      <c r="D9" s="901"/>
      <c r="E9" s="905" t="s">
        <v>9</v>
      </c>
      <c r="F9" s="905" t="s">
        <v>39</v>
      </c>
      <c r="G9" s="905" t="s">
        <v>40</v>
      </c>
      <c r="H9" s="905"/>
      <c r="I9" s="905" t="s">
        <v>9</v>
      </c>
      <c r="J9" s="905" t="s">
        <v>39</v>
      </c>
      <c r="K9" s="905" t="s">
        <v>40</v>
      </c>
      <c r="L9" s="906"/>
    </row>
    <row r="10" spans="1:12" ht="8.1" customHeight="1">
      <c r="A10" s="907"/>
      <c r="B10" s="907"/>
      <c r="C10" s="907"/>
      <c r="D10" s="908"/>
      <c r="E10" s="909"/>
      <c r="F10" s="910"/>
      <c r="G10" s="910"/>
      <c r="H10" s="910"/>
      <c r="I10" s="909"/>
      <c r="J10" s="910"/>
      <c r="K10" s="910"/>
      <c r="L10" s="910"/>
    </row>
    <row r="11" spans="1:12" s="745" customFormat="1" ht="8.1" customHeight="1">
      <c r="A11" s="40"/>
      <c r="B11" s="40"/>
      <c r="C11" s="40"/>
      <c r="D11" s="911"/>
      <c r="E11" s="912"/>
      <c r="F11" s="906"/>
      <c r="G11" s="906"/>
      <c r="H11" s="906"/>
      <c r="I11" s="912"/>
      <c r="J11" s="906"/>
      <c r="K11" s="906"/>
      <c r="L11" s="906"/>
    </row>
    <row r="12" spans="1:12" s="745" customFormat="1" ht="18" customHeight="1">
      <c r="A12" s="34"/>
      <c r="B12" s="35" t="s">
        <v>555</v>
      </c>
      <c r="C12" s="33"/>
      <c r="D12" s="809">
        <v>2020</v>
      </c>
      <c r="E12" s="36">
        <f>SUM(F12:G12)</f>
        <v>40</v>
      </c>
      <c r="F12" s="36">
        <v>10</v>
      </c>
      <c r="G12" s="36">
        <v>30</v>
      </c>
      <c r="H12" s="36"/>
      <c r="I12" s="36">
        <f>SUM(J12:K12)</f>
        <v>427</v>
      </c>
      <c r="J12" s="36">
        <v>154</v>
      </c>
      <c r="K12" s="36">
        <v>273</v>
      </c>
      <c r="L12" s="49"/>
    </row>
    <row r="13" spans="1:12" s="745" customFormat="1" ht="18" customHeight="1">
      <c r="A13" s="37"/>
      <c r="B13" s="38" t="s">
        <v>556</v>
      </c>
      <c r="C13" s="33"/>
      <c r="D13" s="780">
        <v>2021</v>
      </c>
      <c r="E13" s="36">
        <f t="shared" ref="E13:E14" si="0">SUM(F13:G13)</f>
        <v>39</v>
      </c>
      <c r="F13" s="36">
        <v>11</v>
      </c>
      <c r="G13" s="36">
        <v>28</v>
      </c>
      <c r="H13" s="36"/>
      <c r="I13" s="36">
        <f t="shared" ref="I13:I14" si="1">SUM(J13:K13)</f>
        <v>346</v>
      </c>
      <c r="J13" s="36">
        <v>123</v>
      </c>
      <c r="K13" s="36">
        <v>223</v>
      </c>
      <c r="L13" s="48"/>
    </row>
    <row r="14" spans="1:12" s="745" customFormat="1" ht="18" customHeight="1">
      <c r="A14" s="37"/>
      <c r="B14" s="38"/>
      <c r="C14" s="33"/>
      <c r="D14" s="809">
        <v>2022</v>
      </c>
      <c r="E14" s="36">
        <f t="shared" si="0"/>
        <v>39</v>
      </c>
      <c r="F14" s="36">
        <v>11</v>
      </c>
      <c r="G14" s="36">
        <v>28</v>
      </c>
      <c r="H14" s="36"/>
      <c r="I14" s="36">
        <f t="shared" si="1"/>
        <v>386</v>
      </c>
      <c r="J14" s="36">
        <v>118</v>
      </c>
      <c r="K14" s="36">
        <v>268</v>
      </c>
      <c r="L14" s="48"/>
    </row>
    <row r="15" spans="1:12" s="745" customFormat="1" ht="8.1" customHeight="1">
      <c r="A15" s="37"/>
      <c r="B15" s="38"/>
      <c r="C15" s="33"/>
      <c r="D15" s="809"/>
      <c r="E15" s="36"/>
      <c r="F15" s="36"/>
      <c r="G15" s="36"/>
      <c r="H15" s="36"/>
      <c r="I15" s="36"/>
      <c r="J15" s="36"/>
      <c r="K15" s="36"/>
      <c r="L15" s="48"/>
    </row>
    <row r="16" spans="1:12" s="745" customFormat="1" ht="18" customHeight="1">
      <c r="A16" s="15"/>
      <c r="B16" s="10" t="s">
        <v>22</v>
      </c>
      <c r="C16" s="33"/>
      <c r="D16" s="809"/>
      <c r="E16" s="36"/>
      <c r="F16" s="36"/>
      <c r="G16" s="36"/>
      <c r="H16" s="36"/>
      <c r="I16" s="36"/>
      <c r="J16" s="36"/>
      <c r="K16" s="36"/>
      <c r="L16" s="49"/>
    </row>
    <row r="17" spans="1:12" s="745" customFormat="1" ht="18" customHeight="1">
      <c r="A17" s="34"/>
      <c r="B17" s="35" t="s">
        <v>557</v>
      </c>
      <c r="C17" s="45"/>
      <c r="D17" s="809">
        <v>2020</v>
      </c>
      <c r="E17" s="36">
        <f>SUM(F17:G17)</f>
        <v>493</v>
      </c>
      <c r="F17" s="36">
        <v>196</v>
      </c>
      <c r="G17" s="36">
        <v>297</v>
      </c>
      <c r="H17" s="36"/>
      <c r="I17" s="36">
        <f>SUM(J17:K17)</f>
        <v>6380</v>
      </c>
      <c r="J17" s="36">
        <v>4121</v>
      </c>
      <c r="K17" s="36">
        <v>2259</v>
      </c>
      <c r="L17" s="924"/>
    </row>
    <row r="18" spans="1:12" s="745" customFormat="1" ht="18" customHeight="1">
      <c r="A18" s="37"/>
      <c r="B18" s="38" t="s">
        <v>558</v>
      </c>
      <c r="C18" s="33"/>
      <c r="D18" s="780">
        <v>2021</v>
      </c>
      <c r="E18" s="36">
        <f t="shared" ref="E18:E19" si="2">SUM(F18:G18)</f>
        <v>475</v>
      </c>
      <c r="F18" s="39">
        <v>188</v>
      </c>
      <c r="G18" s="39">
        <v>287</v>
      </c>
      <c r="H18" s="39"/>
      <c r="I18" s="36">
        <f t="shared" ref="I18:I19" si="3">SUM(J18:K18)</f>
        <v>6222</v>
      </c>
      <c r="J18" s="39">
        <v>4007</v>
      </c>
      <c r="K18" s="39">
        <v>2215</v>
      </c>
      <c r="L18" s="48"/>
    </row>
    <row r="19" spans="1:12" s="745" customFormat="1" ht="18" customHeight="1">
      <c r="A19" s="37"/>
      <c r="B19" s="38"/>
      <c r="C19" s="33"/>
      <c r="D19" s="809">
        <v>2022</v>
      </c>
      <c r="E19" s="36">
        <f t="shared" si="2"/>
        <v>460</v>
      </c>
      <c r="F19" s="39">
        <v>181</v>
      </c>
      <c r="G19" s="39">
        <v>279</v>
      </c>
      <c r="H19" s="39"/>
      <c r="I19" s="36">
        <f t="shared" si="3"/>
        <v>5786</v>
      </c>
      <c r="J19" s="39">
        <v>3756</v>
      </c>
      <c r="K19" s="39">
        <v>2030</v>
      </c>
      <c r="L19" s="48"/>
    </row>
    <row r="20" spans="1:12" s="745" customFormat="1" ht="8.1" customHeight="1">
      <c r="A20" s="37"/>
      <c r="B20" s="38"/>
      <c r="C20" s="33"/>
      <c r="D20" s="809"/>
      <c r="E20" s="36"/>
      <c r="F20" s="714"/>
      <c r="G20" s="714"/>
      <c r="H20" s="714"/>
      <c r="I20" s="36"/>
      <c r="J20" s="714"/>
      <c r="K20" s="714"/>
      <c r="L20" s="48"/>
    </row>
    <row r="21" spans="1:12" ht="18" customHeight="1">
      <c r="A21" s="34"/>
      <c r="B21" s="35" t="s">
        <v>559</v>
      </c>
      <c r="C21" s="33"/>
      <c r="D21" s="809">
        <v>2020</v>
      </c>
      <c r="E21" s="36">
        <f>SUM(F21:G21)</f>
        <v>314</v>
      </c>
      <c r="F21" s="714">
        <v>115</v>
      </c>
      <c r="G21" s="714">
        <v>199</v>
      </c>
      <c r="H21" s="714"/>
      <c r="I21" s="36">
        <f>SUM(J21:K21)</f>
        <v>3199</v>
      </c>
      <c r="J21" s="714">
        <v>1930</v>
      </c>
      <c r="K21" s="714">
        <v>1269</v>
      </c>
      <c r="L21" s="660"/>
    </row>
    <row r="22" spans="1:12" ht="18" customHeight="1">
      <c r="A22" s="37"/>
      <c r="B22" s="38" t="s">
        <v>560</v>
      </c>
      <c r="C22" s="33"/>
      <c r="D22" s="780">
        <v>2021</v>
      </c>
      <c r="E22" s="36">
        <f t="shared" ref="E22:E23" si="4">SUM(F22:G22)</f>
        <v>309</v>
      </c>
      <c r="F22" s="753">
        <v>114</v>
      </c>
      <c r="G22" s="753">
        <v>195</v>
      </c>
      <c r="H22" s="753"/>
      <c r="I22" s="36">
        <f t="shared" ref="I22:I23" si="5">SUM(J22:K22)</f>
        <v>2625</v>
      </c>
      <c r="J22" s="753">
        <v>1589</v>
      </c>
      <c r="K22" s="753">
        <v>1036</v>
      </c>
      <c r="L22" s="660"/>
    </row>
    <row r="23" spans="1:12" ht="18" customHeight="1">
      <c r="A23" s="37"/>
      <c r="B23" s="38"/>
      <c r="C23" s="33"/>
      <c r="D23" s="809">
        <v>2022</v>
      </c>
      <c r="E23" s="36">
        <f t="shared" si="4"/>
        <v>307</v>
      </c>
      <c r="F23" s="39">
        <v>112</v>
      </c>
      <c r="G23" s="39">
        <v>195</v>
      </c>
      <c r="H23" s="39"/>
      <c r="I23" s="36">
        <f t="shared" si="5"/>
        <v>2955</v>
      </c>
      <c r="J23" s="39">
        <v>1804</v>
      </c>
      <c r="K23" s="39">
        <v>1151</v>
      </c>
      <c r="L23" s="660"/>
    </row>
    <row r="24" spans="1:12" ht="8.1" customHeight="1">
      <c r="A24" s="37"/>
      <c r="B24" s="38"/>
      <c r="C24" s="33"/>
      <c r="D24" s="809"/>
      <c r="E24" s="36"/>
      <c r="F24" s="714"/>
      <c r="G24" s="714"/>
      <c r="H24" s="714"/>
      <c r="I24" s="36"/>
      <c r="J24" s="714"/>
      <c r="K24" s="714"/>
      <c r="L24" s="660"/>
    </row>
    <row r="25" spans="1:12" ht="18" customHeight="1">
      <c r="A25" s="34"/>
      <c r="B25" s="35" t="s">
        <v>561</v>
      </c>
      <c r="C25" s="33"/>
      <c r="D25" s="809">
        <v>2020</v>
      </c>
      <c r="E25" s="36">
        <f>SUM(F25:G25)</f>
        <v>27</v>
      </c>
      <c r="F25" s="714">
        <v>20</v>
      </c>
      <c r="G25" s="714">
        <v>7</v>
      </c>
      <c r="H25" s="714"/>
      <c r="I25" s="36">
        <f>SUM(J25:K25)</f>
        <v>48</v>
      </c>
      <c r="J25" s="714">
        <v>39</v>
      </c>
      <c r="K25" s="714">
        <v>9</v>
      </c>
      <c r="L25" s="660"/>
    </row>
    <row r="26" spans="1:12" ht="18" customHeight="1">
      <c r="A26" s="37"/>
      <c r="B26" s="38" t="s">
        <v>562</v>
      </c>
      <c r="C26" s="33"/>
      <c r="D26" s="780">
        <v>2021</v>
      </c>
      <c r="E26" s="36">
        <f t="shared" ref="E26:E27" si="6">SUM(F26:G26)</f>
        <v>32</v>
      </c>
      <c r="F26" s="714">
        <v>25</v>
      </c>
      <c r="G26" s="714">
        <v>7</v>
      </c>
      <c r="H26" s="714"/>
      <c r="I26" s="36">
        <f t="shared" ref="I26:I27" si="7">SUM(J26:K26)</f>
        <v>58</v>
      </c>
      <c r="J26" s="714">
        <v>41</v>
      </c>
      <c r="K26" s="714">
        <v>17</v>
      </c>
      <c r="L26" s="660"/>
    </row>
    <row r="27" spans="1:12" ht="18" customHeight="1">
      <c r="A27" s="37"/>
      <c r="B27" s="38"/>
      <c r="C27" s="33"/>
      <c r="D27" s="809">
        <v>2022</v>
      </c>
      <c r="E27" s="36">
        <f t="shared" si="6"/>
        <v>31</v>
      </c>
      <c r="F27" s="39">
        <v>25</v>
      </c>
      <c r="G27" s="39">
        <v>6</v>
      </c>
      <c r="H27" s="39"/>
      <c r="I27" s="36">
        <f t="shared" si="7"/>
        <v>85</v>
      </c>
      <c r="J27" s="39">
        <v>62</v>
      </c>
      <c r="K27" s="39">
        <v>23</v>
      </c>
      <c r="L27" s="660"/>
    </row>
    <row r="28" spans="1:12" ht="8.1" customHeight="1">
      <c r="A28" s="46"/>
      <c r="B28" s="47"/>
      <c r="C28" s="33"/>
      <c r="D28" s="809"/>
      <c r="E28" s="36"/>
      <c r="F28" s="39"/>
      <c r="G28" s="39"/>
      <c r="H28" s="39"/>
      <c r="I28" s="36"/>
      <c r="J28" s="39"/>
      <c r="K28" s="39"/>
      <c r="L28" s="660"/>
    </row>
    <row r="29" spans="1:12" ht="18" customHeight="1">
      <c r="A29" s="15"/>
      <c r="B29" s="10" t="s">
        <v>23</v>
      </c>
      <c r="C29" s="33"/>
      <c r="D29" s="809"/>
      <c r="E29" s="36"/>
      <c r="F29" s="714"/>
      <c r="G29" s="714"/>
      <c r="H29" s="714"/>
      <c r="I29" s="36"/>
      <c r="J29" s="714"/>
      <c r="K29" s="714"/>
      <c r="L29" s="660"/>
    </row>
    <row r="30" spans="1:12" ht="18" customHeight="1">
      <c r="A30" s="34"/>
      <c r="B30" s="35" t="s">
        <v>563</v>
      </c>
      <c r="C30" s="33"/>
      <c r="D30" s="809">
        <v>2020</v>
      </c>
      <c r="E30" s="36">
        <f>SUM(F30:G30)</f>
        <v>294</v>
      </c>
      <c r="F30" s="714">
        <v>126</v>
      </c>
      <c r="G30" s="714">
        <v>168</v>
      </c>
      <c r="H30" s="714"/>
      <c r="I30" s="36">
        <f>SUM(J30:K30)</f>
        <v>3653</v>
      </c>
      <c r="J30" s="714">
        <v>1504</v>
      </c>
      <c r="K30" s="714">
        <v>2149</v>
      </c>
      <c r="L30" s="660"/>
    </row>
    <row r="31" spans="1:12" ht="18" customHeight="1">
      <c r="A31" s="37"/>
      <c r="B31" s="38" t="s">
        <v>564</v>
      </c>
      <c r="C31" s="33"/>
      <c r="D31" s="780">
        <v>2021</v>
      </c>
      <c r="E31" s="36">
        <f t="shared" ref="E31:E32" si="8">SUM(F31:G31)</f>
        <v>302</v>
      </c>
      <c r="F31" s="714">
        <v>128</v>
      </c>
      <c r="G31" s="714">
        <v>174</v>
      </c>
      <c r="H31" s="714"/>
      <c r="I31" s="36">
        <f t="shared" ref="I31:I32" si="9">SUM(J31:K31)</f>
        <v>3543</v>
      </c>
      <c r="J31" s="714">
        <v>1587</v>
      </c>
      <c r="K31" s="714">
        <v>1956</v>
      </c>
      <c r="L31" s="660"/>
    </row>
    <row r="32" spans="1:12" ht="18" customHeight="1">
      <c r="A32" s="46"/>
      <c r="B32" s="47"/>
      <c r="C32" s="33"/>
      <c r="D32" s="809">
        <v>2022</v>
      </c>
      <c r="E32" s="36">
        <f t="shared" si="8"/>
        <v>300</v>
      </c>
      <c r="F32" s="39">
        <v>126</v>
      </c>
      <c r="G32" s="39">
        <v>174</v>
      </c>
      <c r="H32" s="39"/>
      <c r="I32" s="36">
        <f t="shared" si="9"/>
        <v>3265</v>
      </c>
      <c r="J32" s="39">
        <v>1501</v>
      </c>
      <c r="K32" s="39">
        <v>1764</v>
      </c>
      <c r="L32" s="660"/>
    </row>
    <row r="33" spans="1:12" ht="8.1" customHeight="1">
      <c r="A33" s="46"/>
      <c r="B33" s="47"/>
      <c r="C33" s="33"/>
      <c r="D33" s="809"/>
      <c r="E33" s="36"/>
      <c r="F33" s="39"/>
      <c r="G33" s="39"/>
      <c r="H33" s="39"/>
      <c r="I33" s="36"/>
      <c r="J33" s="39"/>
      <c r="K33" s="39"/>
      <c r="L33" s="660"/>
    </row>
    <row r="34" spans="1:12" ht="18" customHeight="1">
      <c r="A34" s="15"/>
      <c r="B34" s="10" t="s">
        <v>21</v>
      </c>
      <c r="C34" s="33"/>
      <c r="D34" s="809"/>
      <c r="E34" s="36"/>
      <c r="F34" s="714"/>
      <c r="G34" s="714"/>
      <c r="H34" s="714"/>
      <c r="I34" s="36"/>
      <c r="J34" s="714"/>
      <c r="K34" s="714"/>
      <c r="L34" s="660"/>
    </row>
    <row r="35" spans="1:12" ht="18" customHeight="1">
      <c r="A35" s="34"/>
      <c r="B35" s="35" t="s">
        <v>565</v>
      </c>
      <c r="C35" s="33"/>
      <c r="D35" s="809">
        <v>2020</v>
      </c>
      <c r="E35" s="36">
        <f>SUM(F35:G35)</f>
        <v>295</v>
      </c>
      <c r="F35" s="714">
        <v>103</v>
      </c>
      <c r="G35" s="714">
        <v>192</v>
      </c>
      <c r="H35" s="714"/>
      <c r="I35" s="36">
        <f>SUM(J35:K35)</f>
        <v>3914</v>
      </c>
      <c r="J35" s="714">
        <v>2017</v>
      </c>
      <c r="K35" s="714">
        <v>1897</v>
      </c>
      <c r="L35" s="660"/>
    </row>
    <row r="36" spans="1:12" ht="18" customHeight="1">
      <c r="A36" s="37"/>
      <c r="B36" s="38" t="s">
        <v>566</v>
      </c>
      <c r="C36" s="33"/>
      <c r="D36" s="780">
        <v>2021</v>
      </c>
      <c r="E36" s="36">
        <f t="shared" ref="E36:E37" si="10">SUM(F36:G36)</f>
        <v>293</v>
      </c>
      <c r="F36" s="39">
        <v>107</v>
      </c>
      <c r="G36" s="39">
        <v>186</v>
      </c>
      <c r="H36" s="39"/>
      <c r="I36" s="36">
        <f t="shared" ref="I36:I37" si="11">SUM(J36:K36)</f>
        <v>3897</v>
      </c>
      <c r="J36" s="39">
        <v>2113</v>
      </c>
      <c r="K36" s="39">
        <v>1784</v>
      </c>
      <c r="L36" s="660"/>
    </row>
    <row r="37" spans="1:12" ht="18" customHeight="1">
      <c r="A37" s="37"/>
      <c r="B37" s="38"/>
      <c r="C37" s="33"/>
      <c r="D37" s="809">
        <v>2022</v>
      </c>
      <c r="E37" s="36">
        <f t="shared" si="10"/>
        <v>290</v>
      </c>
      <c r="F37" s="39">
        <v>106</v>
      </c>
      <c r="G37" s="39">
        <v>184</v>
      </c>
      <c r="H37" s="39"/>
      <c r="I37" s="36">
        <f t="shared" si="11"/>
        <v>3498</v>
      </c>
      <c r="J37" s="39">
        <v>1920</v>
      </c>
      <c r="K37" s="39">
        <v>1578</v>
      </c>
      <c r="L37" s="660"/>
    </row>
    <row r="38" spans="1:12" ht="8.1" customHeight="1">
      <c r="A38" s="37"/>
      <c r="B38" s="38"/>
      <c r="C38" s="33"/>
      <c r="D38" s="809"/>
      <c r="E38" s="36"/>
      <c r="F38" s="714"/>
      <c r="G38" s="714"/>
      <c r="H38" s="714"/>
      <c r="I38" s="36"/>
      <c r="J38" s="714"/>
      <c r="K38" s="714"/>
      <c r="L38" s="660"/>
    </row>
    <row r="39" spans="1:12" ht="18" customHeight="1">
      <c r="A39" s="34"/>
      <c r="B39" s="35" t="s">
        <v>567</v>
      </c>
      <c r="C39" s="33"/>
      <c r="D39" s="809">
        <v>2020</v>
      </c>
      <c r="E39" s="36">
        <f>SUM(F39:G39)</f>
        <v>100</v>
      </c>
      <c r="F39" s="714">
        <v>34</v>
      </c>
      <c r="G39" s="714">
        <v>66</v>
      </c>
      <c r="H39" s="714"/>
      <c r="I39" s="36">
        <f>SUM(J39:K39)</f>
        <v>767</v>
      </c>
      <c r="J39" s="714">
        <v>399</v>
      </c>
      <c r="K39" s="714">
        <v>368</v>
      </c>
      <c r="L39" s="660"/>
    </row>
    <row r="40" spans="1:12" ht="18" customHeight="1">
      <c r="A40" s="37"/>
      <c r="B40" s="38" t="s">
        <v>568</v>
      </c>
      <c r="C40" s="33"/>
      <c r="D40" s="780">
        <v>2021</v>
      </c>
      <c r="E40" s="36">
        <f t="shared" ref="E40:E41" si="12">SUM(F40:G40)</f>
        <v>109</v>
      </c>
      <c r="F40" s="36">
        <v>37</v>
      </c>
      <c r="G40" s="36">
        <v>72</v>
      </c>
      <c r="H40" s="36"/>
      <c r="I40" s="36">
        <f t="shared" ref="I40:I41" si="13">SUM(J40:K40)</f>
        <v>781</v>
      </c>
      <c r="J40" s="36">
        <v>436</v>
      </c>
      <c r="K40" s="36">
        <v>345</v>
      </c>
      <c r="L40" s="660"/>
    </row>
    <row r="41" spans="1:12" ht="18" customHeight="1">
      <c r="A41" s="37"/>
      <c r="B41" s="38"/>
      <c r="C41" s="33"/>
      <c r="D41" s="809">
        <v>2022</v>
      </c>
      <c r="E41" s="36">
        <f t="shared" si="12"/>
        <v>106</v>
      </c>
      <c r="F41" s="36">
        <v>35</v>
      </c>
      <c r="G41" s="36">
        <v>71</v>
      </c>
      <c r="H41" s="36"/>
      <c r="I41" s="36">
        <f t="shared" si="13"/>
        <v>786</v>
      </c>
      <c r="J41" s="36">
        <v>459</v>
      </c>
      <c r="K41" s="36">
        <v>327</v>
      </c>
      <c r="L41" s="660"/>
    </row>
    <row r="42" spans="1:12" ht="8.1" customHeight="1">
      <c r="A42" s="37"/>
      <c r="B42" s="38"/>
      <c r="C42" s="33"/>
      <c r="D42" s="809"/>
      <c r="E42" s="36"/>
      <c r="F42" s="714"/>
      <c r="G42" s="714"/>
      <c r="H42" s="714"/>
      <c r="I42" s="36"/>
      <c r="J42" s="714"/>
      <c r="K42" s="714"/>
      <c r="L42" s="660"/>
    </row>
    <row r="43" spans="1:12" ht="18" customHeight="1">
      <c r="A43" s="34"/>
      <c r="B43" s="35" t="s">
        <v>569</v>
      </c>
      <c r="C43" s="33"/>
      <c r="D43" s="809">
        <v>2020</v>
      </c>
      <c r="E43" s="36">
        <f>SUM(F43:G43)</f>
        <v>44</v>
      </c>
      <c r="F43" s="714">
        <v>13</v>
      </c>
      <c r="G43" s="714">
        <v>31</v>
      </c>
      <c r="H43" s="714"/>
      <c r="I43" s="36">
        <f>SUM(J43:K43)</f>
        <v>285</v>
      </c>
      <c r="J43" s="714">
        <v>170</v>
      </c>
      <c r="K43" s="714">
        <v>115</v>
      </c>
      <c r="L43" s="660"/>
    </row>
    <row r="44" spans="1:12" ht="18" customHeight="1">
      <c r="A44" s="37"/>
      <c r="B44" s="38" t="s">
        <v>570</v>
      </c>
      <c r="C44" s="33"/>
      <c r="D44" s="780">
        <v>2021</v>
      </c>
      <c r="E44" s="36">
        <f t="shared" ref="E44:E45" si="14">SUM(F44:G44)</f>
        <v>43</v>
      </c>
      <c r="F44" s="714">
        <v>12</v>
      </c>
      <c r="G44" s="714">
        <v>31</v>
      </c>
      <c r="H44" s="714"/>
      <c r="I44" s="36">
        <f t="shared" ref="I44:I45" si="15">SUM(J44:K44)</f>
        <v>350</v>
      </c>
      <c r="J44" s="714">
        <v>235</v>
      </c>
      <c r="K44" s="714">
        <v>115</v>
      </c>
      <c r="L44" s="660"/>
    </row>
    <row r="45" spans="1:12" ht="18" customHeight="1">
      <c r="A45" s="37"/>
      <c r="B45" s="38"/>
      <c r="C45" s="33"/>
      <c r="D45" s="809">
        <v>2022</v>
      </c>
      <c r="E45" s="36">
        <f t="shared" si="14"/>
        <v>43</v>
      </c>
      <c r="F45" s="39">
        <v>12</v>
      </c>
      <c r="G45" s="39">
        <v>31</v>
      </c>
      <c r="H45" s="39"/>
      <c r="I45" s="36">
        <f t="shared" si="15"/>
        <v>323</v>
      </c>
      <c r="J45" s="39">
        <v>215</v>
      </c>
      <c r="K45" s="39">
        <v>108</v>
      </c>
      <c r="L45" s="660"/>
    </row>
    <row r="46" spans="1:12" ht="8.1" customHeight="1">
      <c r="A46" s="37"/>
      <c r="B46" s="38"/>
      <c r="C46" s="33"/>
      <c r="D46" s="809"/>
      <c r="E46" s="36"/>
      <c r="F46" s="39"/>
      <c r="G46" s="39"/>
      <c r="H46" s="39"/>
      <c r="I46" s="36"/>
      <c r="J46" s="39"/>
      <c r="K46" s="39"/>
      <c r="L46" s="660"/>
    </row>
    <row r="47" spans="1:12" ht="18" customHeight="1">
      <c r="A47" s="15"/>
      <c r="B47" s="10" t="s">
        <v>53</v>
      </c>
      <c r="C47" s="33"/>
      <c r="D47" s="809"/>
      <c r="E47" s="36"/>
      <c r="F47" s="714"/>
      <c r="G47" s="714"/>
      <c r="H47" s="714"/>
      <c r="I47" s="36"/>
      <c r="J47" s="714"/>
      <c r="K47" s="714"/>
      <c r="L47" s="660"/>
    </row>
    <row r="48" spans="1:12" ht="18" customHeight="1">
      <c r="A48" s="34"/>
      <c r="B48" s="35" t="s">
        <v>571</v>
      </c>
      <c r="C48" s="33"/>
      <c r="D48" s="809">
        <v>2020</v>
      </c>
      <c r="E48" s="36">
        <f>SUM(F48:G48)</f>
        <v>314</v>
      </c>
      <c r="F48" s="714">
        <v>148</v>
      </c>
      <c r="G48" s="714">
        <v>166</v>
      </c>
      <c r="H48" s="714"/>
      <c r="I48" s="36">
        <f>SUM(J48:K48)</f>
        <v>3856</v>
      </c>
      <c r="J48" s="714">
        <v>2152</v>
      </c>
      <c r="K48" s="714">
        <v>1704</v>
      </c>
      <c r="L48" s="660"/>
    </row>
    <row r="49" spans="1:12" ht="18" customHeight="1">
      <c r="A49" s="37"/>
      <c r="B49" s="38" t="s">
        <v>572</v>
      </c>
      <c r="C49" s="33"/>
      <c r="D49" s="780">
        <v>2021</v>
      </c>
      <c r="E49" s="36">
        <f t="shared" ref="E49:E50" si="16">SUM(F49:G49)</f>
        <v>307</v>
      </c>
      <c r="F49" s="39">
        <v>146</v>
      </c>
      <c r="G49" s="39">
        <v>161</v>
      </c>
      <c r="H49" s="39"/>
      <c r="I49" s="36">
        <f t="shared" ref="I49:I50" si="17">SUM(J49:K49)</f>
        <v>3872</v>
      </c>
      <c r="J49" s="39">
        <v>2187</v>
      </c>
      <c r="K49" s="39">
        <v>1685</v>
      </c>
      <c r="L49" s="660"/>
    </row>
    <row r="50" spans="1:12" ht="18" customHeight="1">
      <c r="A50" s="37"/>
      <c r="B50" s="38"/>
      <c r="C50" s="33"/>
      <c r="D50" s="809">
        <v>2022</v>
      </c>
      <c r="E50" s="36">
        <f t="shared" si="16"/>
        <v>307</v>
      </c>
      <c r="F50" s="39">
        <v>146</v>
      </c>
      <c r="G50" s="39">
        <v>161</v>
      </c>
      <c r="H50" s="39"/>
      <c r="I50" s="36">
        <f t="shared" si="17"/>
        <v>3492</v>
      </c>
      <c r="J50" s="39">
        <v>1983</v>
      </c>
      <c r="K50" s="39">
        <v>1509</v>
      </c>
      <c r="L50" s="660"/>
    </row>
    <row r="51" spans="1:12" ht="8.1" customHeight="1">
      <c r="A51" s="37"/>
      <c r="B51" s="38"/>
      <c r="C51" s="33"/>
      <c r="D51" s="809"/>
      <c r="E51" s="36"/>
      <c r="F51" s="714"/>
      <c r="G51" s="714"/>
      <c r="H51" s="714"/>
      <c r="I51" s="36"/>
      <c r="J51" s="714"/>
      <c r="K51" s="714"/>
      <c r="L51" s="660"/>
    </row>
    <row r="52" spans="1:12" ht="18" customHeight="1">
      <c r="A52" s="34"/>
      <c r="B52" s="35" t="s">
        <v>573</v>
      </c>
      <c r="C52" s="33"/>
      <c r="D52" s="809">
        <v>2020</v>
      </c>
      <c r="E52" s="36">
        <f>SUM(F52:G52)</f>
        <v>68</v>
      </c>
      <c r="F52" s="714">
        <v>35</v>
      </c>
      <c r="G52" s="714">
        <v>33</v>
      </c>
      <c r="H52" s="714"/>
      <c r="I52" s="36">
        <f>SUM(J52:K52)</f>
        <v>953</v>
      </c>
      <c r="J52" s="714">
        <v>475</v>
      </c>
      <c r="K52" s="714">
        <v>478</v>
      </c>
      <c r="L52" s="660"/>
    </row>
    <row r="53" spans="1:12" ht="18" customHeight="1">
      <c r="A53" s="37"/>
      <c r="B53" s="38" t="s">
        <v>574</v>
      </c>
      <c r="C53" s="47"/>
      <c r="D53" s="780">
        <v>2021</v>
      </c>
      <c r="E53" s="36">
        <f t="shared" ref="E53:E54" si="18">SUM(F53:G53)</f>
        <v>62</v>
      </c>
      <c r="F53" s="753">
        <v>33</v>
      </c>
      <c r="G53" s="753">
        <v>29</v>
      </c>
      <c r="H53" s="753"/>
      <c r="I53" s="36">
        <f t="shared" ref="I53:I54" si="19">SUM(J53:K53)</f>
        <v>964</v>
      </c>
      <c r="J53" s="753">
        <v>508</v>
      </c>
      <c r="K53" s="753">
        <v>456</v>
      </c>
      <c r="L53" s="660"/>
    </row>
    <row r="54" spans="1:12" ht="18" customHeight="1">
      <c r="A54" s="37"/>
      <c r="B54" s="38"/>
      <c r="C54" s="47"/>
      <c r="D54" s="809">
        <v>2022</v>
      </c>
      <c r="E54" s="36">
        <f t="shared" si="18"/>
        <v>63</v>
      </c>
      <c r="F54" s="39">
        <v>32</v>
      </c>
      <c r="G54" s="36">
        <v>31</v>
      </c>
      <c r="H54" s="39"/>
      <c r="I54" s="36">
        <f t="shared" si="19"/>
        <v>912</v>
      </c>
      <c r="J54" s="39">
        <v>509</v>
      </c>
      <c r="K54" s="39">
        <v>403</v>
      </c>
      <c r="L54" s="660"/>
    </row>
    <row r="55" spans="1:12" ht="8.1" customHeight="1">
      <c r="A55" s="37"/>
      <c r="B55" s="38"/>
      <c r="C55" s="47"/>
      <c r="D55" s="809"/>
      <c r="E55" s="36"/>
      <c r="F55" s="714"/>
      <c r="G55" s="714"/>
      <c r="H55" s="714"/>
      <c r="I55" s="753"/>
      <c r="J55" s="753"/>
      <c r="K55" s="753"/>
      <c r="L55" s="660"/>
    </row>
    <row r="56" spans="1:12" ht="18" customHeight="1">
      <c r="A56" s="34"/>
      <c r="B56" s="35" t="s">
        <v>575</v>
      </c>
      <c r="C56" s="33"/>
      <c r="D56" s="809">
        <v>2020</v>
      </c>
      <c r="E56" s="36">
        <f>SUM(F56:G56)</f>
        <v>18</v>
      </c>
      <c r="F56" s="714">
        <v>9</v>
      </c>
      <c r="G56" s="714">
        <v>9</v>
      </c>
      <c r="H56" s="714"/>
      <c r="I56" s="36">
        <f>SUM(J56:K56)</f>
        <v>186</v>
      </c>
      <c r="J56" s="714">
        <v>63</v>
      </c>
      <c r="K56" s="714">
        <v>123</v>
      </c>
      <c r="L56" s="660"/>
    </row>
    <row r="57" spans="1:12" ht="18" customHeight="1">
      <c r="A57" s="37"/>
      <c r="B57" s="38" t="s">
        <v>576</v>
      </c>
      <c r="C57" s="47"/>
      <c r="D57" s="780">
        <v>2021</v>
      </c>
      <c r="E57" s="36">
        <f t="shared" ref="E57:E58" si="20">SUM(F57:G57)</f>
        <v>21</v>
      </c>
      <c r="F57" s="714">
        <v>9</v>
      </c>
      <c r="G57" s="714">
        <v>12</v>
      </c>
      <c r="H57" s="714"/>
      <c r="I57" s="36">
        <f t="shared" ref="I57:I58" si="21">SUM(J57:K57)</f>
        <v>242</v>
      </c>
      <c r="J57" s="714">
        <v>79</v>
      </c>
      <c r="K57" s="714">
        <v>163</v>
      </c>
      <c r="L57" s="660"/>
    </row>
    <row r="58" spans="1:12" ht="18" customHeight="1">
      <c r="A58" s="37"/>
      <c r="B58" s="38"/>
      <c r="C58" s="33"/>
      <c r="D58" s="809">
        <v>2022</v>
      </c>
      <c r="E58" s="36">
        <f t="shared" si="20"/>
        <v>21</v>
      </c>
      <c r="F58" s="39">
        <v>9</v>
      </c>
      <c r="G58" s="39">
        <v>12</v>
      </c>
      <c r="H58" s="39"/>
      <c r="I58" s="36">
        <f t="shared" si="21"/>
        <v>228</v>
      </c>
      <c r="J58" s="39">
        <v>75</v>
      </c>
      <c r="K58" s="39">
        <v>153</v>
      </c>
      <c r="L58" s="660"/>
    </row>
    <row r="59" spans="1:12" ht="8.1" customHeight="1">
      <c r="A59" s="37"/>
      <c r="B59" s="38"/>
      <c r="C59" s="33"/>
      <c r="D59" s="809"/>
      <c r="E59" s="36"/>
      <c r="F59" s="39"/>
      <c r="G59" s="39"/>
      <c r="H59" s="39"/>
      <c r="I59" s="36"/>
      <c r="J59" s="39"/>
      <c r="K59" s="39"/>
      <c r="L59" s="660"/>
    </row>
    <row r="60" spans="1:12" ht="18" customHeight="1">
      <c r="A60" s="15"/>
      <c r="B60" s="10" t="s">
        <v>27</v>
      </c>
      <c r="C60" s="47"/>
      <c r="D60" s="809"/>
      <c r="E60" s="36"/>
      <c r="F60" s="714"/>
      <c r="G60" s="714"/>
      <c r="H60" s="714"/>
      <c r="I60" s="36"/>
      <c r="J60" s="714"/>
      <c r="K60" s="714"/>
      <c r="L60" s="660"/>
    </row>
    <row r="61" spans="1:12" ht="18" customHeight="1">
      <c r="A61" s="34"/>
      <c r="B61" s="35" t="s">
        <v>577</v>
      </c>
      <c r="C61" s="33"/>
      <c r="D61" s="809">
        <v>2020</v>
      </c>
      <c r="E61" s="36">
        <f>SUM(F61:G61)</f>
        <v>402</v>
      </c>
      <c r="F61" s="36">
        <v>220</v>
      </c>
      <c r="G61" s="36">
        <v>182</v>
      </c>
      <c r="H61" s="36"/>
      <c r="I61" s="36">
        <f>SUM(J61:K61)</f>
        <v>4232</v>
      </c>
      <c r="J61" s="36">
        <v>2271</v>
      </c>
      <c r="K61" s="36">
        <v>1961</v>
      </c>
      <c r="L61" s="660"/>
    </row>
    <row r="62" spans="1:12" ht="18" customHeight="1">
      <c r="A62" s="37"/>
      <c r="B62" s="38" t="s">
        <v>578</v>
      </c>
      <c r="C62" s="33"/>
      <c r="D62" s="780">
        <v>2021</v>
      </c>
      <c r="E62" s="36">
        <f t="shared" ref="E62:E63" si="22">SUM(F62:G62)</f>
        <v>380</v>
      </c>
      <c r="F62" s="36">
        <v>206</v>
      </c>
      <c r="G62" s="36">
        <v>174</v>
      </c>
      <c r="H62" s="36"/>
      <c r="I62" s="36">
        <f t="shared" ref="I62:I63" si="23">SUM(J62:K62)</f>
        <v>4551</v>
      </c>
      <c r="J62" s="36">
        <v>2528</v>
      </c>
      <c r="K62" s="36">
        <v>2023</v>
      </c>
      <c r="L62" s="660"/>
    </row>
    <row r="63" spans="1:12" ht="18" customHeight="1">
      <c r="A63" s="37"/>
      <c r="B63" s="38"/>
      <c r="C63" s="33"/>
      <c r="D63" s="809">
        <v>2022</v>
      </c>
      <c r="E63" s="36">
        <f t="shared" si="22"/>
        <v>381</v>
      </c>
      <c r="F63" s="36">
        <v>206</v>
      </c>
      <c r="G63" s="36">
        <v>175</v>
      </c>
      <c r="H63" s="36"/>
      <c r="I63" s="36">
        <f t="shared" si="23"/>
        <v>4273</v>
      </c>
      <c r="J63" s="36">
        <v>2409</v>
      </c>
      <c r="K63" s="36">
        <v>1864</v>
      </c>
      <c r="L63" s="660"/>
    </row>
    <row r="64" spans="1:12" ht="8.1" customHeight="1">
      <c r="A64" s="37"/>
      <c r="B64" s="38"/>
      <c r="C64" s="33"/>
      <c r="D64" s="809"/>
      <c r="E64" s="36"/>
      <c r="F64" s="36"/>
      <c r="G64" s="36"/>
      <c r="H64" s="36"/>
      <c r="I64" s="36"/>
      <c r="J64" s="36"/>
      <c r="K64" s="36"/>
      <c r="L64" s="660"/>
    </row>
    <row r="65" spans="1:12" ht="18" customHeight="1">
      <c r="A65" s="34"/>
      <c r="B65" s="35" t="s">
        <v>579</v>
      </c>
      <c r="C65" s="33"/>
      <c r="D65" s="809">
        <v>2020</v>
      </c>
      <c r="E65" s="36">
        <f>SUM(F65:G65)</f>
        <v>235</v>
      </c>
      <c r="F65" s="36">
        <v>113</v>
      </c>
      <c r="G65" s="36">
        <v>122</v>
      </c>
      <c r="H65" s="36"/>
      <c r="I65" s="36">
        <f>SUM(J65:K65)</f>
        <v>2345</v>
      </c>
      <c r="J65" s="36">
        <v>1069</v>
      </c>
      <c r="K65" s="36">
        <v>1276</v>
      </c>
      <c r="L65" s="660"/>
    </row>
    <row r="66" spans="1:12" ht="18" customHeight="1">
      <c r="A66" s="37"/>
      <c r="B66" s="38" t="s">
        <v>580</v>
      </c>
      <c r="C66" s="33"/>
      <c r="D66" s="780">
        <v>2021</v>
      </c>
      <c r="E66" s="36">
        <f t="shared" ref="E66:E67" si="24">SUM(F66:G66)</f>
        <v>230</v>
      </c>
      <c r="F66" s="36">
        <v>108</v>
      </c>
      <c r="G66" s="36">
        <v>122</v>
      </c>
      <c r="H66" s="36"/>
      <c r="I66" s="36">
        <f t="shared" ref="I66:I67" si="25">SUM(J66:K66)</f>
        <v>2298</v>
      </c>
      <c r="J66" s="36">
        <v>1105</v>
      </c>
      <c r="K66" s="36">
        <v>1193</v>
      </c>
      <c r="L66" s="660"/>
    </row>
    <row r="67" spans="1:12" ht="18" customHeight="1">
      <c r="A67" s="37"/>
      <c r="B67" s="38"/>
      <c r="C67" s="33"/>
      <c r="D67" s="809">
        <v>2022</v>
      </c>
      <c r="E67" s="36">
        <f t="shared" si="24"/>
        <v>227</v>
      </c>
      <c r="F67" s="36">
        <v>107</v>
      </c>
      <c r="G67" s="36">
        <v>120</v>
      </c>
      <c r="H67" s="36"/>
      <c r="I67" s="36">
        <f t="shared" si="25"/>
        <v>2040</v>
      </c>
      <c r="J67" s="36">
        <v>989</v>
      </c>
      <c r="K67" s="36">
        <v>1051</v>
      </c>
      <c r="L67" s="660"/>
    </row>
    <row r="69" spans="1:12" ht="5.25" customHeight="1" thickBot="1">
      <c r="A69" s="925"/>
      <c r="B69" s="926"/>
      <c r="C69" s="926"/>
      <c r="D69" s="862"/>
      <c r="E69" s="863"/>
      <c r="F69" s="863">
        <v>15</v>
      </c>
      <c r="G69" s="863">
        <v>25</v>
      </c>
      <c r="H69" s="863"/>
      <c r="I69" s="863"/>
      <c r="J69" s="863"/>
      <c r="K69" s="863"/>
      <c r="L69" s="863"/>
    </row>
    <row r="70" spans="1:12" ht="16.5" customHeight="1">
      <c r="A70" s="927"/>
      <c r="B70" s="33"/>
      <c r="C70" s="33"/>
      <c r="D70" s="41"/>
      <c r="E70" s="45"/>
      <c r="F70" s="43"/>
      <c r="G70" s="43"/>
      <c r="H70" s="819"/>
      <c r="I70" s="819"/>
      <c r="J70" s="819"/>
      <c r="K70" s="43"/>
      <c r="L70" s="424" t="s">
        <v>909</v>
      </c>
    </row>
    <row r="71" spans="1:12" ht="15" customHeight="1">
      <c r="A71" s="928"/>
      <c r="B71" s="800"/>
      <c r="C71" s="819"/>
      <c r="D71" s="929"/>
      <c r="E71" s="930"/>
      <c r="F71" s="819"/>
      <c r="G71" s="43"/>
      <c r="H71" s="819"/>
      <c r="I71" s="819"/>
      <c r="J71" s="819"/>
      <c r="K71" s="43"/>
      <c r="L71" s="425" t="s">
        <v>885</v>
      </c>
    </row>
  </sheetData>
  <mergeCells count="4">
    <mergeCell ref="E6:G6"/>
    <mergeCell ref="I6:K6"/>
    <mergeCell ref="E7:G7"/>
    <mergeCell ref="I7:K7"/>
  </mergeCells>
  <printOptions horizontalCentered="1"/>
  <pageMargins left="0.55118110236220497" right="0.55118110236220497" top="0.55118110236220497" bottom="0.55118110236220497" header="0.39370078740157499" footer="0.39370078740157499"/>
  <pageSetup paperSize="9" scale="71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74">
    <tabColor rgb="FF92D050"/>
  </sheetPr>
  <dimension ref="A1:L52"/>
  <sheetViews>
    <sheetView tabSelected="1" view="pageBreakPreview" topLeftCell="A19" zoomScale="90" zoomScaleNormal="100" zoomScaleSheetLayoutView="90" workbookViewId="0">
      <selection activeCell="O48" sqref="O48"/>
    </sheetView>
  </sheetViews>
  <sheetFormatPr defaultColWidth="12.5703125" defaultRowHeight="17.25"/>
  <cols>
    <col min="1" max="1" width="1.28515625" style="654" customWidth="1"/>
    <col min="2" max="2" width="12.28515625" style="654" customWidth="1"/>
    <col min="3" max="3" width="34.7109375" style="654" customWidth="1"/>
    <col min="4" max="4" width="10.28515625" style="654" customWidth="1"/>
    <col min="5" max="5" width="7.7109375" style="654" customWidth="1"/>
    <col min="6" max="6" width="8.7109375" style="654" customWidth="1"/>
    <col min="7" max="7" width="12.28515625" style="654" customWidth="1"/>
    <col min="8" max="8" width="1.140625" style="654" customWidth="1"/>
    <col min="9" max="9" width="7.7109375" style="654" customWidth="1"/>
    <col min="10" max="10" width="8.7109375" style="654" customWidth="1"/>
    <col min="11" max="11" width="12.28515625" style="654" customWidth="1"/>
    <col min="12" max="12" width="1.140625" style="654" customWidth="1"/>
    <col min="13" max="16384" width="12.5703125" style="654"/>
  </cols>
  <sheetData>
    <row r="1" spans="1:12">
      <c r="A1" s="32"/>
      <c r="B1" s="32"/>
      <c r="C1" s="32"/>
      <c r="D1" s="883"/>
      <c r="E1" s="53"/>
      <c r="F1" s="32"/>
      <c r="G1" s="32"/>
      <c r="H1" s="32"/>
      <c r="I1" s="53"/>
      <c r="J1" s="858"/>
      <c r="K1" s="884"/>
      <c r="L1" s="32"/>
    </row>
    <row r="2" spans="1:12" ht="16.5" customHeight="1">
      <c r="A2" s="885"/>
      <c r="B2" s="885" t="s">
        <v>784</v>
      </c>
      <c r="C2" s="851" t="s">
        <v>1152</v>
      </c>
      <c r="D2" s="886"/>
      <c r="E2" s="53"/>
      <c r="F2" s="32"/>
      <c r="G2" s="32"/>
      <c r="H2" s="32"/>
      <c r="I2" s="53"/>
      <c r="J2" s="32"/>
      <c r="K2" s="32"/>
      <c r="L2" s="32"/>
    </row>
    <row r="3" spans="1:12" ht="16.5" customHeight="1">
      <c r="A3" s="884"/>
      <c r="B3" s="884" t="s">
        <v>786</v>
      </c>
      <c r="C3" s="858" t="s">
        <v>1153</v>
      </c>
      <c r="D3" s="887"/>
      <c r="E3" s="53"/>
      <c r="F3" s="32"/>
      <c r="G3" s="32"/>
      <c r="H3" s="32"/>
      <c r="I3" s="53"/>
      <c r="J3" s="32"/>
      <c r="K3" s="32"/>
      <c r="L3" s="32"/>
    </row>
    <row r="4" spans="1:12" ht="10.15" customHeight="1" thickBot="1">
      <c r="A4" s="32"/>
      <c r="B4" s="32"/>
      <c r="C4" s="32"/>
      <c r="D4" s="883"/>
      <c r="E4" s="53"/>
      <c r="F4" s="32"/>
      <c r="G4" s="32"/>
      <c r="H4" s="32"/>
      <c r="I4" s="53"/>
      <c r="J4" s="32"/>
      <c r="K4" s="32"/>
      <c r="L4" s="32"/>
    </row>
    <row r="5" spans="1:12" ht="8.1" customHeight="1" thickTop="1">
      <c r="A5" s="888"/>
      <c r="B5" s="888"/>
      <c r="C5" s="888"/>
      <c r="D5" s="889"/>
      <c r="E5" s="890"/>
      <c r="F5" s="888"/>
      <c r="G5" s="888"/>
      <c r="H5" s="888"/>
      <c r="I5" s="891"/>
      <c r="J5" s="888"/>
      <c r="K5" s="888"/>
      <c r="L5" s="888"/>
    </row>
    <row r="6" spans="1:12">
      <c r="A6" s="892"/>
      <c r="B6" s="893" t="s">
        <v>525</v>
      </c>
      <c r="C6" s="33"/>
      <c r="D6" s="894" t="s">
        <v>3</v>
      </c>
      <c r="E6" s="1893" t="s">
        <v>420</v>
      </c>
      <c r="F6" s="1893"/>
      <c r="G6" s="1893"/>
      <c r="H6" s="45"/>
      <c r="I6" s="1893" t="s">
        <v>421</v>
      </c>
      <c r="J6" s="1893"/>
      <c r="K6" s="1893"/>
      <c r="L6" s="895"/>
    </row>
    <row r="7" spans="1:12" s="709" customFormat="1">
      <c r="A7" s="896"/>
      <c r="B7" s="897" t="s">
        <v>526</v>
      </c>
      <c r="C7" s="898"/>
      <c r="D7" s="899" t="s">
        <v>8</v>
      </c>
      <c r="E7" s="1896" t="s">
        <v>424</v>
      </c>
      <c r="F7" s="1896"/>
      <c r="G7" s="1896"/>
      <c r="H7" s="828"/>
      <c r="I7" s="1896" t="s">
        <v>377</v>
      </c>
      <c r="J7" s="1896"/>
      <c r="K7" s="1896"/>
      <c r="L7" s="900"/>
    </row>
    <row r="8" spans="1:12">
      <c r="A8" s="40"/>
      <c r="B8" s="33"/>
      <c r="C8" s="33"/>
      <c r="D8" s="901"/>
      <c r="E8" s="902" t="s">
        <v>4</v>
      </c>
      <c r="F8" s="902" t="s">
        <v>37</v>
      </c>
      <c r="G8" s="902" t="s">
        <v>38</v>
      </c>
      <c r="H8" s="903"/>
      <c r="I8" s="902" t="s">
        <v>4</v>
      </c>
      <c r="J8" s="902" t="s">
        <v>37</v>
      </c>
      <c r="K8" s="902" t="s">
        <v>38</v>
      </c>
      <c r="L8" s="904"/>
    </row>
    <row r="9" spans="1:12">
      <c r="A9" s="40"/>
      <c r="B9" s="33"/>
      <c r="C9" s="33"/>
      <c r="D9" s="901"/>
      <c r="E9" s="905" t="s">
        <v>9</v>
      </c>
      <c r="F9" s="905" t="s">
        <v>39</v>
      </c>
      <c r="G9" s="905" t="s">
        <v>40</v>
      </c>
      <c r="H9" s="905"/>
      <c r="I9" s="905" t="s">
        <v>9</v>
      </c>
      <c r="J9" s="905" t="s">
        <v>39</v>
      </c>
      <c r="K9" s="905" t="s">
        <v>40</v>
      </c>
      <c r="L9" s="906"/>
    </row>
    <row r="10" spans="1:12" ht="8.1" customHeight="1">
      <c r="A10" s="907"/>
      <c r="B10" s="907"/>
      <c r="C10" s="907"/>
      <c r="D10" s="908"/>
      <c r="E10" s="909"/>
      <c r="F10" s="910"/>
      <c r="G10" s="910"/>
      <c r="H10" s="910"/>
      <c r="I10" s="909"/>
      <c r="J10" s="910"/>
      <c r="K10" s="910"/>
      <c r="L10" s="910"/>
    </row>
    <row r="11" spans="1:12" s="745" customFormat="1" ht="8.1" customHeight="1">
      <c r="A11" s="40"/>
      <c r="B11" s="40"/>
      <c r="C11" s="40"/>
      <c r="D11" s="911"/>
      <c r="E11" s="912"/>
      <c r="F11" s="906"/>
      <c r="G11" s="906"/>
      <c r="H11" s="906"/>
      <c r="I11" s="912"/>
      <c r="J11" s="906"/>
      <c r="K11" s="906"/>
      <c r="L11" s="906"/>
    </row>
    <row r="12" spans="1:12" ht="8.1" customHeight="1">
      <c r="A12" s="37"/>
      <c r="B12" s="38"/>
      <c r="C12" s="33"/>
      <c r="D12" s="780"/>
      <c r="E12" s="36"/>
      <c r="F12" s="36"/>
      <c r="G12" s="36"/>
      <c r="H12" s="36"/>
      <c r="I12" s="36"/>
      <c r="J12" s="36"/>
      <c r="K12" s="36"/>
      <c r="L12" s="660"/>
    </row>
    <row r="13" spans="1:12" ht="18" customHeight="1">
      <c r="A13" s="34"/>
      <c r="B13" s="35" t="s">
        <v>581</v>
      </c>
      <c r="C13" s="33"/>
      <c r="D13" s="809">
        <v>2020</v>
      </c>
      <c r="E13" s="36">
        <f>SUM(F13:G13)</f>
        <v>45</v>
      </c>
      <c r="F13" s="36">
        <v>20</v>
      </c>
      <c r="G13" s="36">
        <v>25</v>
      </c>
      <c r="H13" s="36"/>
      <c r="I13" s="36">
        <f>SUM(J13:K13)</f>
        <v>204</v>
      </c>
      <c r="J13" s="36">
        <v>61</v>
      </c>
      <c r="K13" s="36">
        <v>143</v>
      </c>
      <c r="L13" s="660"/>
    </row>
    <row r="14" spans="1:12" ht="18" customHeight="1">
      <c r="A14" s="37"/>
      <c r="B14" s="38" t="s">
        <v>582</v>
      </c>
      <c r="C14" s="33"/>
      <c r="D14" s="780">
        <v>2021</v>
      </c>
      <c r="E14" s="36">
        <f t="shared" ref="E14:E15" si="0">SUM(F14:G14)</f>
        <v>43</v>
      </c>
      <c r="F14" s="36">
        <v>18</v>
      </c>
      <c r="G14" s="36">
        <v>25</v>
      </c>
      <c r="H14" s="36"/>
      <c r="I14" s="36">
        <f t="shared" ref="I14:I15" si="1">SUM(J14:K14)</f>
        <v>163</v>
      </c>
      <c r="J14" s="36">
        <v>45</v>
      </c>
      <c r="K14" s="36">
        <v>118</v>
      </c>
      <c r="L14" s="660"/>
    </row>
    <row r="15" spans="1:12" ht="18" customHeight="1">
      <c r="A15" s="37"/>
      <c r="B15" s="38"/>
      <c r="C15" s="33"/>
      <c r="D15" s="809">
        <v>2022</v>
      </c>
      <c r="E15" s="36">
        <f t="shared" si="0"/>
        <v>43</v>
      </c>
      <c r="F15" s="36">
        <v>18</v>
      </c>
      <c r="G15" s="36">
        <v>25</v>
      </c>
      <c r="H15" s="36"/>
      <c r="I15" s="36">
        <f t="shared" si="1"/>
        <v>205</v>
      </c>
      <c r="J15" s="36">
        <v>63</v>
      </c>
      <c r="K15" s="36">
        <v>142</v>
      </c>
      <c r="L15" s="660"/>
    </row>
    <row r="16" spans="1:12" ht="18" customHeight="1">
      <c r="A16" s="15"/>
      <c r="B16" s="10" t="s">
        <v>54</v>
      </c>
      <c r="C16" s="33"/>
      <c r="D16" s="809"/>
      <c r="E16" s="36"/>
      <c r="F16" s="36"/>
      <c r="G16" s="36"/>
      <c r="H16" s="36"/>
      <c r="I16" s="36"/>
      <c r="J16" s="36"/>
      <c r="K16" s="36"/>
      <c r="L16" s="660"/>
    </row>
    <row r="17" spans="1:12" ht="18" customHeight="1">
      <c r="A17" s="34"/>
      <c r="B17" s="35" t="s">
        <v>583</v>
      </c>
      <c r="C17" s="33"/>
      <c r="D17" s="809">
        <v>2020</v>
      </c>
      <c r="E17" s="36">
        <f>SUM(F17:G17)</f>
        <v>306</v>
      </c>
      <c r="F17" s="36">
        <v>69</v>
      </c>
      <c r="G17" s="36">
        <v>237</v>
      </c>
      <c r="H17" s="36"/>
      <c r="I17" s="36">
        <f>SUM(J17:K17)</f>
        <v>4123</v>
      </c>
      <c r="J17" s="36">
        <v>2300</v>
      </c>
      <c r="K17" s="36">
        <v>1823</v>
      </c>
      <c r="L17" s="660"/>
    </row>
    <row r="18" spans="1:12" ht="18" customHeight="1">
      <c r="A18" s="37"/>
      <c r="B18" s="38" t="s">
        <v>584</v>
      </c>
      <c r="C18" s="33"/>
      <c r="D18" s="780">
        <v>2021</v>
      </c>
      <c r="E18" s="36">
        <f t="shared" ref="E18:E19" si="2">SUM(F18:G18)</f>
        <v>299</v>
      </c>
      <c r="F18" s="36">
        <v>70</v>
      </c>
      <c r="G18" s="36">
        <v>229</v>
      </c>
      <c r="H18" s="36"/>
      <c r="I18" s="36">
        <f t="shared" ref="I18:I19" si="3">SUM(J18:K18)</f>
        <v>3678</v>
      </c>
      <c r="J18" s="36">
        <v>2019</v>
      </c>
      <c r="K18" s="36">
        <v>1659</v>
      </c>
      <c r="L18" s="660"/>
    </row>
    <row r="19" spans="1:12" ht="18" customHeight="1">
      <c r="A19" s="37"/>
      <c r="B19" s="38"/>
      <c r="C19" s="33"/>
      <c r="D19" s="809">
        <v>2022</v>
      </c>
      <c r="E19" s="36">
        <f t="shared" si="2"/>
        <v>293</v>
      </c>
      <c r="F19" s="36">
        <v>70</v>
      </c>
      <c r="G19" s="36">
        <v>223</v>
      </c>
      <c r="H19" s="36"/>
      <c r="I19" s="36">
        <f t="shared" si="3"/>
        <v>3013</v>
      </c>
      <c r="J19" s="36">
        <v>1695</v>
      </c>
      <c r="K19" s="36">
        <v>1318</v>
      </c>
      <c r="L19" s="660"/>
    </row>
    <row r="20" spans="1:12" ht="8.1" customHeight="1">
      <c r="A20" s="37"/>
      <c r="B20" s="38"/>
      <c r="C20" s="33"/>
      <c r="D20" s="809"/>
      <c r="E20" s="36"/>
      <c r="F20" s="36"/>
      <c r="G20" s="36"/>
      <c r="H20" s="36"/>
      <c r="I20" s="36"/>
      <c r="J20" s="36"/>
      <c r="K20" s="36"/>
      <c r="L20" s="660"/>
    </row>
    <row r="21" spans="1:12" ht="18" customHeight="1">
      <c r="A21" s="34"/>
      <c r="B21" s="35" t="s">
        <v>585</v>
      </c>
      <c r="C21" s="33"/>
      <c r="D21" s="809">
        <v>2020</v>
      </c>
      <c r="E21" s="36">
        <f>SUM(F21:G21)</f>
        <v>285</v>
      </c>
      <c r="F21" s="36">
        <v>105</v>
      </c>
      <c r="G21" s="36">
        <v>180</v>
      </c>
      <c r="H21" s="36"/>
      <c r="I21" s="36">
        <f>SUM(J21:K21)</f>
        <v>3054</v>
      </c>
      <c r="J21" s="36">
        <v>1260</v>
      </c>
      <c r="K21" s="36">
        <v>1794</v>
      </c>
      <c r="L21" s="660"/>
    </row>
    <row r="22" spans="1:12" ht="18" customHeight="1">
      <c r="A22" s="37"/>
      <c r="B22" s="38" t="s">
        <v>586</v>
      </c>
      <c r="C22" s="33"/>
      <c r="D22" s="780">
        <v>2021</v>
      </c>
      <c r="E22" s="36">
        <f t="shared" ref="E22:E23" si="4">SUM(F22:G22)</f>
        <v>286</v>
      </c>
      <c r="F22" s="36">
        <v>101</v>
      </c>
      <c r="G22" s="36">
        <v>185</v>
      </c>
      <c r="H22" s="36"/>
      <c r="I22" s="36">
        <f t="shared" ref="I22:I23" si="5">SUM(J22:K22)</f>
        <v>3137</v>
      </c>
      <c r="J22" s="36">
        <v>1312</v>
      </c>
      <c r="K22" s="36">
        <v>1825</v>
      </c>
      <c r="L22" s="660"/>
    </row>
    <row r="23" spans="1:12" ht="18" customHeight="1">
      <c r="A23" s="37"/>
      <c r="B23" s="38"/>
      <c r="C23" s="33"/>
      <c r="D23" s="809">
        <v>2022</v>
      </c>
      <c r="E23" s="36">
        <f t="shared" si="4"/>
        <v>286</v>
      </c>
      <c r="F23" s="36">
        <v>99</v>
      </c>
      <c r="G23" s="36">
        <v>187</v>
      </c>
      <c r="H23" s="36"/>
      <c r="I23" s="36">
        <f t="shared" si="5"/>
        <v>2818</v>
      </c>
      <c r="J23" s="36">
        <v>1163</v>
      </c>
      <c r="K23" s="36">
        <v>1655</v>
      </c>
      <c r="L23" s="660"/>
    </row>
    <row r="24" spans="1:12" ht="8.1" customHeight="1">
      <c r="A24" s="37"/>
      <c r="B24" s="38"/>
      <c r="C24" s="33"/>
      <c r="D24" s="809"/>
      <c r="E24" s="36"/>
      <c r="F24" s="36"/>
      <c r="G24" s="36"/>
      <c r="H24" s="36"/>
      <c r="I24" s="36"/>
      <c r="J24" s="36"/>
      <c r="K24" s="36"/>
      <c r="L24" s="660"/>
    </row>
    <row r="25" spans="1:12" ht="18" customHeight="1">
      <c r="A25" s="34"/>
      <c r="B25" s="35" t="s">
        <v>587</v>
      </c>
      <c r="C25" s="33"/>
      <c r="D25" s="809">
        <v>2020</v>
      </c>
      <c r="E25" s="36">
        <f>SUM(F25:G25)</f>
        <v>99</v>
      </c>
      <c r="F25" s="36">
        <v>41</v>
      </c>
      <c r="G25" s="36">
        <v>58</v>
      </c>
      <c r="H25" s="36"/>
      <c r="I25" s="36">
        <f>SUM(J25:K25)</f>
        <v>1068</v>
      </c>
      <c r="J25" s="36">
        <v>895</v>
      </c>
      <c r="K25" s="36">
        <v>173</v>
      </c>
      <c r="L25" s="660"/>
    </row>
    <row r="26" spans="1:12" ht="18" customHeight="1">
      <c r="A26" s="37"/>
      <c r="B26" s="38" t="s">
        <v>588</v>
      </c>
      <c r="C26" s="33"/>
      <c r="D26" s="780">
        <v>2021</v>
      </c>
      <c r="E26" s="36">
        <f t="shared" ref="E26:E27" si="6">SUM(F26:G26)</f>
        <v>99</v>
      </c>
      <c r="F26" s="36">
        <v>45</v>
      </c>
      <c r="G26" s="36">
        <v>54</v>
      </c>
      <c r="H26" s="36"/>
      <c r="I26" s="36">
        <f t="shared" ref="I26:I27" si="7">SUM(J26:K26)</f>
        <v>1004</v>
      </c>
      <c r="J26" s="36">
        <v>851</v>
      </c>
      <c r="K26" s="36">
        <v>153</v>
      </c>
      <c r="L26" s="660"/>
    </row>
    <row r="27" spans="1:12" ht="18" customHeight="1">
      <c r="A27" s="37"/>
      <c r="B27" s="38"/>
      <c r="C27" s="33"/>
      <c r="D27" s="809">
        <v>2022</v>
      </c>
      <c r="E27" s="36">
        <f t="shared" si="6"/>
        <v>98</v>
      </c>
      <c r="F27" s="36">
        <v>45</v>
      </c>
      <c r="G27" s="36">
        <v>53</v>
      </c>
      <c r="H27" s="36"/>
      <c r="I27" s="36">
        <f t="shared" si="7"/>
        <v>920</v>
      </c>
      <c r="J27" s="36">
        <v>765</v>
      </c>
      <c r="K27" s="36">
        <v>155</v>
      </c>
      <c r="L27" s="660"/>
    </row>
    <row r="28" spans="1:12" ht="8.1" customHeight="1">
      <c r="A28" s="37"/>
      <c r="B28" s="38"/>
      <c r="C28" s="33"/>
      <c r="D28" s="913"/>
      <c r="E28" s="36"/>
      <c r="F28" s="36"/>
      <c r="G28" s="36"/>
      <c r="H28" s="36"/>
      <c r="I28" s="36"/>
      <c r="J28" s="36"/>
      <c r="K28" s="36"/>
      <c r="L28" s="660"/>
    </row>
    <row r="29" spans="1:12" ht="18" customHeight="1">
      <c r="A29" s="15"/>
      <c r="B29" s="10" t="s">
        <v>25</v>
      </c>
      <c r="C29" s="33"/>
      <c r="D29" s="809"/>
      <c r="E29" s="36"/>
      <c r="F29" s="36"/>
      <c r="G29" s="36"/>
      <c r="H29" s="36"/>
      <c r="I29" s="36"/>
      <c r="J29" s="36"/>
      <c r="K29" s="36"/>
      <c r="L29" s="660"/>
    </row>
    <row r="30" spans="1:12" ht="18" customHeight="1">
      <c r="A30" s="34"/>
      <c r="B30" s="35" t="s">
        <v>589</v>
      </c>
      <c r="C30" s="33"/>
      <c r="D30" s="809">
        <v>2020</v>
      </c>
      <c r="E30" s="36">
        <f>SUM(F30:G30)</f>
        <v>73</v>
      </c>
      <c r="F30" s="36">
        <v>31</v>
      </c>
      <c r="G30" s="36">
        <v>42</v>
      </c>
      <c r="H30" s="36"/>
      <c r="I30" s="36">
        <f>SUM(J30:K30)</f>
        <v>556</v>
      </c>
      <c r="J30" s="36">
        <v>361</v>
      </c>
      <c r="K30" s="36">
        <v>195</v>
      </c>
      <c r="L30" s="660"/>
    </row>
    <row r="31" spans="1:12" ht="18" customHeight="1">
      <c r="A31" s="37"/>
      <c r="B31" s="38" t="s">
        <v>590</v>
      </c>
      <c r="C31" s="33"/>
      <c r="D31" s="780">
        <v>2021</v>
      </c>
      <c r="E31" s="36">
        <f t="shared" ref="E31:E32" si="8">SUM(F31:G31)</f>
        <v>72</v>
      </c>
      <c r="F31" s="36">
        <v>29</v>
      </c>
      <c r="G31" s="36">
        <v>43</v>
      </c>
      <c r="H31" s="36"/>
      <c r="I31" s="36">
        <f t="shared" ref="I31:I32" si="9">SUM(J31:K31)</f>
        <v>482</v>
      </c>
      <c r="J31" s="36">
        <v>338</v>
      </c>
      <c r="K31" s="36">
        <v>144</v>
      </c>
      <c r="L31" s="660"/>
    </row>
    <row r="32" spans="1:12" ht="18" customHeight="1">
      <c r="A32" s="37"/>
      <c r="B32" s="38"/>
      <c r="C32" s="33"/>
      <c r="D32" s="809">
        <v>2022</v>
      </c>
      <c r="E32" s="36">
        <f t="shared" si="8"/>
        <v>71</v>
      </c>
      <c r="F32" s="36">
        <v>29</v>
      </c>
      <c r="G32" s="36">
        <v>42</v>
      </c>
      <c r="H32" s="36"/>
      <c r="I32" s="36">
        <f t="shared" si="9"/>
        <v>425</v>
      </c>
      <c r="J32" s="36">
        <v>301</v>
      </c>
      <c r="K32" s="36">
        <v>124</v>
      </c>
      <c r="L32" s="660"/>
    </row>
    <row r="33" spans="1:12" ht="8.1" customHeight="1">
      <c r="A33" s="37"/>
      <c r="B33" s="38"/>
      <c r="C33" s="33"/>
      <c r="D33" s="809"/>
      <c r="E33" s="36"/>
      <c r="F33" s="36"/>
      <c r="G33" s="36"/>
      <c r="H33" s="36"/>
      <c r="I33" s="36"/>
      <c r="J33" s="36"/>
      <c r="K33" s="36"/>
      <c r="L33" s="660"/>
    </row>
    <row r="34" spans="1:12" ht="18" customHeight="1">
      <c r="A34" s="34"/>
      <c r="B34" s="35" t="s">
        <v>591</v>
      </c>
      <c r="C34" s="33"/>
      <c r="D34" s="809">
        <v>2020</v>
      </c>
      <c r="E34" s="36">
        <f>SUM(F34:G34)</f>
        <v>298</v>
      </c>
      <c r="F34" s="36">
        <v>134</v>
      </c>
      <c r="G34" s="36">
        <v>164</v>
      </c>
      <c r="H34" s="36"/>
      <c r="I34" s="36">
        <f>SUM(J34:K34)</f>
        <v>3758</v>
      </c>
      <c r="J34" s="36">
        <v>2411</v>
      </c>
      <c r="K34" s="36">
        <v>1347</v>
      </c>
      <c r="L34" s="660"/>
    </row>
    <row r="35" spans="1:12" ht="18" customHeight="1">
      <c r="A35" s="37"/>
      <c r="B35" s="38" t="s">
        <v>592</v>
      </c>
      <c r="C35" s="33"/>
      <c r="D35" s="780">
        <v>2021</v>
      </c>
      <c r="E35" s="36">
        <f t="shared" ref="E35:E36" si="10">SUM(F35:G35)</f>
        <v>306</v>
      </c>
      <c r="F35" s="36">
        <v>142</v>
      </c>
      <c r="G35" s="36">
        <v>164</v>
      </c>
      <c r="H35" s="36"/>
      <c r="I35" s="36">
        <f t="shared" ref="I35:I36" si="11">SUM(J35:K35)</f>
        <v>3570</v>
      </c>
      <c r="J35" s="36">
        <v>2521</v>
      </c>
      <c r="K35" s="36">
        <v>1049</v>
      </c>
      <c r="L35" s="660"/>
    </row>
    <row r="36" spans="1:12" ht="18" customHeight="1">
      <c r="A36" s="37"/>
      <c r="B36" s="38"/>
      <c r="C36" s="33"/>
      <c r="D36" s="809">
        <v>2022</v>
      </c>
      <c r="E36" s="36">
        <f t="shared" si="10"/>
        <v>305</v>
      </c>
      <c r="F36" s="36">
        <v>141</v>
      </c>
      <c r="G36" s="36">
        <v>164</v>
      </c>
      <c r="H36" s="36"/>
      <c r="I36" s="36">
        <f t="shared" si="11"/>
        <v>2809</v>
      </c>
      <c r="J36" s="36">
        <v>2096</v>
      </c>
      <c r="K36" s="36">
        <v>713</v>
      </c>
      <c r="L36" s="660"/>
    </row>
    <row r="37" spans="1:12" ht="8.1" customHeight="1">
      <c r="A37" s="37"/>
      <c r="B37" s="38"/>
      <c r="C37" s="33"/>
      <c r="D37" s="809"/>
      <c r="E37" s="36"/>
      <c r="F37" s="36"/>
      <c r="G37" s="36"/>
      <c r="H37" s="36"/>
      <c r="I37" s="36"/>
      <c r="J37" s="36"/>
      <c r="K37" s="36"/>
      <c r="L37" s="660"/>
    </row>
    <row r="38" spans="1:12" s="32" customFormat="1" ht="18" customHeight="1">
      <c r="A38" s="40"/>
      <c r="B38" s="35" t="s">
        <v>593</v>
      </c>
      <c r="C38" s="33"/>
      <c r="D38" s="809">
        <v>2020</v>
      </c>
      <c r="E38" s="36">
        <f>SUM(F38:G38)</f>
        <v>44</v>
      </c>
      <c r="F38" s="36">
        <v>16</v>
      </c>
      <c r="G38" s="36">
        <v>28</v>
      </c>
      <c r="H38" s="36"/>
      <c r="I38" s="36">
        <f>SUM(J38:K38)</f>
        <v>238</v>
      </c>
      <c r="J38" s="36">
        <v>63</v>
      </c>
      <c r="K38" s="36">
        <v>175</v>
      </c>
      <c r="L38" s="41"/>
    </row>
    <row r="39" spans="1:12" s="32" customFormat="1" ht="18" customHeight="1">
      <c r="A39" s="40"/>
      <c r="B39" s="38" t="s">
        <v>594</v>
      </c>
      <c r="C39" s="33"/>
      <c r="D39" s="780">
        <v>2021</v>
      </c>
      <c r="E39" s="36">
        <f t="shared" ref="E39:E40" si="12">SUM(F39:G39)</f>
        <v>59</v>
      </c>
      <c r="F39" s="36">
        <v>21</v>
      </c>
      <c r="G39" s="36">
        <v>38</v>
      </c>
      <c r="H39" s="36"/>
      <c r="I39" s="36">
        <f t="shared" ref="I39:I40" si="13">SUM(J39:K39)</f>
        <v>391</v>
      </c>
      <c r="J39" s="36">
        <v>118</v>
      </c>
      <c r="K39" s="36">
        <v>273</v>
      </c>
      <c r="L39" s="41"/>
    </row>
    <row r="40" spans="1:12" s="32" customFormat="1" ht="18" customHeight="1">
      <c r="A40" s="40"/>
      <c r="B40" s="38"/>
      <c r="C40" s="33"/>
      <c r="D40" s="809">
        <v>2022</v>
      </c>
      <c r="E40" s="36">
        <f t="shared" si="12"/>
        <v>62</v>
      </c>
      <c r="F40" s="36">
        <v>21</v>
      </c>
      <c r="G40" s="36">
        <v>41</v>
      </c>
      <c r="H40" s="36"/>
      <c r="I40" s="36">
        <f t="shared" si="13"/>
        <v>529</v>
      </c>
      <c r="J40" s="36">
        <v>157</v>
      </c>
      <c r="K40" s="36">
        <v>372</v>
      </c>
      <c r="L40" s="41"/>
    </row>
    <row r="41" spans="1:12" s="32" customFormat="1" ht="8.1" customHeight="1">
      <c r="A41" s="40"/>
      <c r="B41" s="38"/>
      <c r="C41" s="33"/>
      <c r="D41" s="809"/>
      <c r="E41" s="36"/>
      <c r="F41" s="36"/>
      <c r="G41" s="36"/>
      <c r="H41" s="36"/>
      <c r="I41" s="36"/>
      <c r="J41" s="36"/>
      <c r="K41" s="36"/>
      <c r="L41" s="41"/>
    </row>
    <row r="42" spans="1:12" s="32" customFormat="1" ht="18" customHeight="1">
      <c r="A42" s="40"/>
      <c r="B42" s="42" t="s">
        <v>595</v>
      </c>
      <c r="C42" s="43"/>
      <c r="D42" s="809">
        <v>2020</v>
      </c>
      <c r="E42" s="36">
        <f>SUM(F42:G42)</f>
        <v>30</v>
      </c>
      <c r="F42" s="36">
        <v>13</v>
      </c>
      <c r="G42" s="36">
        <v>17</v>
      </c>
      <c r="H42" s="36"/>
      <c r="I42" s="36">
        <f>SUM(J42:K42)</f>
        <v>103</v>
      </c>
      <c r="J42" s="36">
        <v>47</v>
      </c>
      <c r="K42" s="36">
        <v>56</v>
      </c>
      <c r="L42" s="33"/>
    </row>
    <row r="43" spans="1:12" s="32" customFormat="1" ht="18" customHeight="1">
      <c r="A43" s="40"/>
      <c r="B43" s="44" t="s">
        <v>596</v>
      </c>
      <c r="C43" s="43"/>
      <c r="D43" s="780">
        <v>2021</v>
      </c>
      <c r="E43" s="36">
        <f t="shared" ref="E43:E44" si="14">SUM(F43:G43)</f>
        <v>29</v>
      </c>
      <c r="F43" s="36">
        <v>13</v>
      </c>
      <c r="G43" s="36">
        <v>16</v>
      </c>
      <c r="H43" s="36"/>
      <c r="I43" s="36">
        <f t="shared" ref="I43:I44" si="15">SUM(J43:K43)</f>
        <v>140</v>
      </c>
      <c r="J43" s="36">
        <v>89</v>
      </c>
      <c r="K43" s="36">
        <v>51</v>
      </c>
      <c r="L43" s="33"/>
    </row>
    <row r="44" spans="1:12" s="32" customFormat="1" ht="18" customHeight="1">
      <c r="A44" s="40"/>
      <c r="B44" s="38"/>
      <c r="C44" s="33"/>
      <c r="D44" s="809">
        <v>2022</v>
      </c>
      <c r="E44" s="36">
        <f t="shared" si="14"/>
        <v>29</v>
      </c>
      <c r="F44" s="36">
        <v>13</v>
      </c>
      <c r="G44" s="36">
        <v>16</v>
      </c>
      <c r="H44" s="36"/>
      <c r="I44" s="36">
        <f t="shared" si="15"/>
        <v>145</v>
      </c>
      <c r="J44" s="36">
        <v>101</v>
      </c>
      <c r="K44" s="36">
        <v>44</v>
      </c>
      <c r="L44" s="41"/>
    </row>
    <row r="45" spans="1:12" s="32" customFormat="1" ht="8.1" customHeight="1">
      <c r="A45" s="40"/>
      <c r="B45" s="38"/>
      <c r="C45" s="33"/>
      <c r="D45" s="913"/>
      <c r="E45" s="36"/>
      <c r="F45" s="36"/>
      <c r="G45" s="36"/>
      <c r="H45" s="36"/>
      <c r="I45" s="36"/>
      <c r="J45" s="36"/>
      <c r="K45" s="36"/>
      <c r="L45" s="41"/>
    </row>
    <row r="46" spans="1:12" s="32" customFormat="1" ht="18" customHeight="1">
      <c r="A46" s="40"/>
      <c r="B46" s="10" t="s">
        <v>28</v>
      </c>
      <c r="C46" s="33"/>
      <c r="D46" s="809"/>
      <c r="E46" s="36"/>
      <c r="F46" s="36"/>
      <c r="G46" s="36"/>
      <c r="H46" s="36"/>
      <c r="I46" s="36"/>
      <c r="J46" s="36"/>
      <c r="K46" s="36"/>
      <c r="L46" s="33"/>
    </row>
    <row r="47" spans="1:12" s="32" customFormat="1" ht="18" customHeight="1">
      <c r="A47" s="40"/>
      <c r="B47" s="35" t="s">
        <v>597</v>
      </c>
      <c r="C47" s="33"/>
      <c r="D47" s="809">
        <v>2020</v>
      </c>
      <c r="E47" s="36">
        <f>SUM(F47:G47)</f>
        <v>47</v>
      </c>
      <c r="F47" s="36">
        <v>11</v>
      </c>
      <c r="G47" s="36">
        <v>36</v>
      </c>
      <c r="H47" s="36"/>
      <c r="I47" s="36">
        <f>SUM(J47:K47)</f>
        <v>490</v>
      </c>
      <c r="J47" s="36">
        <v>251</v>
      </c>
      <c r="K47" s="36">
        <v>239</v>
      </c>
      <c r="L47" s="41"/>
    </row>
    <row r="48" spans="1:12" s="32" customFormat="1" ht="18" customHeight="1">
      <c r="A48" s="40"/>
      <c r="B48" s="38" t="s">
        <v>598</v>
      </c>
      <c r="C48" s="33"/>
      <c r="D48" s="780">
        <v>2021</v>
      </c>
      <c r="E48" s="36">
        <f t="shared" ref="E48:E49" si="16">SUM(F48:G48)</f>
        <v>49</v>
      </c>
      <c r="F48" s="36">
        <v>12</v>
      </c>
      <c r="G48" s="36">
        <v>37</v>
      </c>
      <c r="H48" s="36"/>
      <c r="I48" s="36">
        <f t="shared" ref="I48:I49" si="17">SUM(J48:K48)</f>
        <v>479</v>
      </c>
      <c r="J48" s="36">
        <v>236</v>
      </c>
      <c r="K48" s="36">
        <v>243</v>
      </c>
      <c r="L48" s="41"/>
    </row>
    <row r="49" spans="1:12" s="32" customFormat="1" ht="18" customHeight="1">
      <c r="A49" s="40"/>
      <c r="B49" s="38"/>
      <c r="C49" s="33"/>
      <c r="D49" s="809">
        <v>2022</v>
      </c>
      <c r="E49" s="36">
        <f t="shared" si="16"/>
        <v>48</v>
      </c>
      <c r="F49" s="36">
        <v>11</v>
      </c>
      <c r="G49" s="36">
        <v>37</v>
      </c>
      <c r="H49" s="36"/>
      <c r="I49" s="36">
        <f t="shared" si="17"/>
        <v>451</v>
      </c>
      <c r="J49" s="36">
        <v>224</v>
      </c>
      <c r="K49" s="36">
        <v>227</v>
      </c>
      <c r="L49" s="41"/>
    </row>
    <row r="50" spans="1:12" s="40" customFormat="1" ht="18" customHeight="1" thickBot="1">
      <c r="A50" s="914"/>
      <c r="B50" s="915"/>
      <c r="C50" s="915"/>
      <c r="D50" s="916"/>
      <c r="E50" s="917"/>
      <c r="F50" s="915"/>
      <c r="G50" s="915"/>
      <c r="H50" s="915"/>
      <c r="I50" s="918"/>
      <c r="J50" s="915"/>
      <c r="K50" s="915"/>
      <c r="L50" s="916"/>
    </row>
    <row r="51" spans="1:12" s="919" customFormat="1" ht="16.5" customHeight="1">
      <c r="E51" s="920"/>
      <c r="F51" s="921"/>
      <c r="G51" s="921"/>
      <c r="H51" s="833"/>
      <c r="I51" s="833"/>
      <c r="J51" s="833"/>
      <c r="K51" s="921"/>
      <c r="L51" s="424" t="s">
        <v>909</v>
      </c>
    </row>
    <row r="52" spans="1:12" s="919" customFormat="1" ht="15" customHeight="1">
      <c r="B52" s="922"/>
      <c r="C52" s="833"/>
      <c r="D52" s="833"/>
      <c r="E52" s="923"/>
      <c r="F52" s="833"/>
      <c r="G52" s="921"/>
      <c r="H52" s="833"/>
      <c r="I52" s="833"/>
      <c r="J52" s="833"/>
      <c r="K52" s="921"/>
      <c r="L52" s="425" t="s">
        <v>885</v>
      </c>
    </row>
  </sheetData>
  <mergeCells count="4">
    <mergeCell ref="E6:G6"/>
    <mergeCell ref="I6:K6"/>
    <mergeCell ref="E7:G7"/>
    <mergeCell ref="I7:K7"/>
  </mergeCells>
  <printOptions horizontalCentered="1"/>
  <pageMargins left="0.55118110236220497" right="0.55118110236220497" top="0.55118110236220497" bottom="0.55118110236220497" header="0.39370078740157499" footer="0.39370078740157499"/>
  <pageSetup paperSize="9" scale="75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45">
    <tabColor rgb="FF92D050"/>
  </sheetPr>
  <dimension ref="A1:O80"/>
  <sheetViews>
    <sheetView tabSelected="1" view="pageBreakPreview" topLeftCell="A40" zoomScale="80" zoomScaleNormal="100" zoomScaleSheetLayoutView="80" workbookViewId="0">
      <selection activeCell="O48" sqref="O48"/>
    </sheetView>
  </sheetViews>
  <sheetFormatPr defaultColWidth="12.5703125" defaultRowHeight="16.5"/>
  <cols>
    <col min="1" max="1" width="2.140625" style="745" customWidth="1"/>
    <col min="2" max="2" width="12.140625" style="745" customWidth="1"/>
    <col min="3" max="3" width="37.28515625" style="745" customWidth="1"/>
    <col min="4" max="4" width="10.28515625" style="766" customWidth="1"/>
    <col min="5" max="5" width="7.7109375" style="745" customWidth="1"/>
    <col min="6" max="6" width="10.140625" style="745" customWidth="1"/>
    <col min="7" max="7" width="12.28515625" style="745" customWidth="1"/>
    <col min="8" max="8" width="1.140625" style="745" customWidth="1"/>
    <col min="9" max="9" width="7.7109375" style="745" customWidth="1"/>
    <col min="10" max="10" width="10.140625" style="745" customWidth="1"/>
    <col min="11" max="11" width="12.28515625" style="745" customWidth="1"/>
    <col min="12" max="12" width="1.140625" style="745" customWidth="1"/>
    <col min="13" max="16384" width="12.5703125" style="745"/>
  </cols>
  <sheetData>
    <row r="1" spans="1:12" ht="10.15" customHeight="1"/>
    <row r="2" spans="1:12" s="1" customFormat="1" ht="16.5" customHeight="1">
      <c r="B2" s="785" t="s">
        <v>792</v>
      </c>
      <c r="C2" s="786" t="s">
        <v>1150</v>
      </c>
      <c r="D2" s="787"/>
      <c r="F2" s="788"/>
      <c r="G2" s="788"/>
      <c r="I2" s="789"/>
    </row>
    <row r="3" spans="1:12" s="1" customFormat="1" ht="16.5" customHeight="1">
      <c r="B3" s="790" t="s">
        <v>794</v>
      </c>
      <c r="C3" s="791" t="s">
        <v>1151</v>
      </c>
      <c r="D3" s="792"/>
      <c r="F3" s="788"/>
      <c r="G3" s="788"/>
      <c r="I3" s="789"/>
    </row>
    <row r="4" spans="1:12" s="1" customFormat="1" ht="12" customHeight="1" thickBot="1">
      <c r="D4" s="793"/>
      <c r="F4" s="788"/>
      <c r="G4" s="788"/>
      <c r="I4" s="789"/>
    </row>
    <row r="5" spans="1:12" s="1" customFormat="1" ht="2.25" customHeight="1" thickTop="1">
      <c r="A5" s="794"/>
      <c r="B5" s="795"/>
      <c r="C5" s="795"/>
      <c r="D5" s="796"/>
      <c r="E5" s="1897" t="s">
        <v>420</v>
      </c>
      <c r="F5" s="1897"/>
      <c r="G5" s="1897"/>
      <c r="H5" s="795"/>
      <c r="I5" s="797"/>
      <c r="J5" s="798"/>
      <c r="K5" s="795"/>
      <c r="L5" s="794"/>
    </row>
    <row r="6" spans="1:12" s="1" customFormat="1" ht="15" customHeight="1">
      <c r="A6" s="2"/>
      <c r="B6" s="10" t="s">
        <v>601</v>
      </c>
      <c r="C6" s="7"/>
      <c r="D6" s="799" t="s">
        <v>3</v>
      </c>
      <c r="E6" s="1893"/>
      <c r="F6" s="1893"/>
      <c r="G6" s="1893"/>
      <c r="H6" s="800"/>
      <c r="I6" s="1898" t="s">
        <v>421</v>
      </c>
      <c r="J6" s="1898"/>
      <c r="K6" s="1898"/>
      <c r="L6" s="2"/>
    </row>
    <row r="7" spans="1:12" s="1" customFormat="1" ht="15" customHeight="1">
      <c r="A7" s="2"/>
      <c r="B7" s="801" t="s">
        <v>602</v>
      </c>
      <c r="C7" s="7"/>
      <c r="D7" s="827" t="s">
        <v>8</v>
      </c>
      <c r="E7" s="1894" t="s">
        <v>424</v>
      </c>
      <c r="F7" s="1894"/>
      <c r="G7" s="1894"/>
      <c r="H7" s="828"/>
      <c r="I7" s="1899" t="s">
        <v>377</v>
      </c>
      <c r="J7" s="1899"/>
      <c r="K7" s="1899"/>
      <c r="L7" s="2"/>
    </row>
    <row r="8" spans="1:12" s="1" customFormat="1" ht="19.5" customHeight="1">
      <c r="A8" s="2"/>
      <c r="B8" s="7"/>
      <c r="C8" s="27"/>
      <c r="D8" s="799"/>
      <c r="E8" s="535" t="s">
        <v>4</v>
      </c>
      <c r="F8" s="535" t="s">
        <v>603</v>
      </c>
      <c r="G8" s="535" t="s">
        <v>38</v>
      </c>
      <c r="H8" s="535"/>
      <c r="I8" s="535" t="s">
        <v>4</v>
      </c>
      <c r="J8" s="535" t="s">
        <v>603</v>
      </c>
      <c r="K8" s="535" t="s">
        <v>38</v>
      </c>
      <c r="L8" s="2"/>
    </row>
    <row r="9" spans="1:12" s="1" customFormat="1" ht="14.25" customHeight="1">
      <c r="A9" s="2"/>
      <c r="B9" s="7"/>
      <c r="C9" s="27"/>
      <c r="D9" s="799"/>
      <c r="E9" s="536" t="s">
        <v>9</v>
      </c>
      <c r="F9" s="536" t="s">
        <v>604</v>
      </c>
      <c r="G9" s="536" t="s">
        <v>40</v>
      </c>
      <c r="H9" s="536"/>
      <c r="I9" s="536" t="s">
        <v>9</v>
      </c>
      <c r="J9" s="536" t="s">
        <v>604</v>
      </c>
      <c r="K9" s="536" t="s">
        <v>40</v>
      </c>
      <c r="L9" s="2"/>
    </row>
    <row r="10" spans="1:12" s="1" customFormat="1" ht="3" customHeight="1">
      <c r="A10" s="804"/>
      <c r="B10" s="804"/>
      <c r="C10" s="804"/>
      <c r="D10" s="805"/>
      <c r="E10" s="804"/>
      <c r="F10" s="806"/>
      <c r="G10" s="806"/>
      <c r="H10" s="804"/>
      <c r="I10" s="807"/>
      <c r="J10" s="806"/>
      <c r="K10" s="804"/>
      <c r="L10" s="804"/>
    </row>
    <row r="11" spans="1:12" s="1" customFormat="1" ht="8.1" customHeight="1">
      <c r="A11" s="2"/>
      <c r="B11" s="2"/>
      <c r="C11" s="2"/>
      <c r="D11" s="875"/>
      <c r="E11" s="2"/>
      <c r="F11" s="876"/>
      <c r="G11" s="876"/>
      <c r="H11" s="2"/>
      <c r="I11" s="877"/>
      <c r="J11" s="876"/>
      <c r="K11" s="2"/>
      <c r="L11" s="2"/>
    </row>
    <row r="12" spans="1:12" s="1" customFormat="1" ht="15" customHeight="1">
      <c r="A12" s="2"/>
      <c r="B12" s="10" t="s">
        <v>52</v>
      </c>
      <c r="C12" s="10"/>
      <c r="D12" s="878">
        <v>2020</v>
      </c>
      <c r="E12" s="879">
        <f>SUM(E17,E21,E25,E29,E33,E37,E41,E45,E49,E53,E57,E61,E65,E70,E74,'6.27 2 (samb) '!E12,'6.27 2 (samb) '!E16,'6.27 2 (samb) '!E20,'6.27 2 (samb) '!E24,'6.27 2 (samb) '!E28,'6.27 2 (samb) '!E32,'6.27 2 (samb) '!E36,'6.27 2 (samb) '!E40,'6.27 2 (samb) '!E45,'6.27 2 (samb) '!E49,'6.27 2 (samb) '!E53,'6.27 2 (samb) '!E57,'6.27 2 (samb) '!E61,'6.27 2 (samb) '!E66,'6.27 2 (samb) '!E70,'6.27 2 (samb) '!E74,'6.27 (samb) 2'!E12,'6.27 (samb) 2'!E16,'6.27 (samb) 2'!E20,'6.27 (samb) 2'!E25,'6.27 (samb) 2'!E29,'6.27 (samb) 2'!E33,'6.27 (samb) 2'!E37,,'6.27 (samb) 2'!E41,'6.27 (samb) 2'!E46,'6.27 (samb) 2'!E50,'6.27 (samb) 2'!E54,'6.27 (samb) 2'!E58,'6.27 (samb) 2'!E62,'6.27 (samb) 2'!E66,'6.27 (samb) 2'!E70,'6.27 (samb) 2'!E74,'6.27 (samb) 3'!E12,'6.27 (samb) 3'!E16,'6.27 (samb) 3'!E20,'6.27 (samb) 3'!E25,'6.27 (samb) 3'!E29,'6.27 (samb) 3'!E33,'6.27 (samb) 3'!E37,'6.27 (samb) 3'!E41,'6.27 (samb) 3'!E45,'6.27 (samb) 3'!E49,'6.27 (samb) 3'!E53,'6.27 (samb) 3'!E57,'6.27 (samb) 3'!E61,'6.27 (samb) 3'!E65,'6.27 (samb) 3'!E69,'6.27 (samb) 3'!E73,'6.27 (samb) 4'!E12,'6.27 (samb) 4'!E17,'6.27 (samb) 4'!E21,'6.27 (samb) 4'!E26,'6.27 (samb) 4'!E30,'6.27 (samb) 4'!E34,'6.27 (samb) 4'!E38,'6.27 (samb) 4'!E42,'6.27 (samb) 4'!E46,'6.27 (samb) 4'!E51,'6.27 (samb) 4'!E55,'6.27 (samb) 4'!E59,'6.27 (samb) 4'!E63,'6.27 (samb) 4'!E67,'6.27 (samb) 4'!E71,'6.27 (samb) 4'!E75,'6.27 (samb) 5'!E12,'6.27 (samb) 5'!E17,'6.27 (samb) 5'!E21,'6.27 (samb) 5'!E25,'6.27 (samb) 5'!E29,'6.27 (samb) 5'!E33,'6.27 (samb) 5'!E37,'6.27 (samb) 5'!E41,'6.27 (samb) 5'!E46,'6.27 (samb) 5'!E50,'6.27 (samb) 5'!E54,'6.27 (samb) 5'!E58,'6.27 (samb) 5'!E62,'6.27 (samb) 5'!E66,'6.27 (samb) 5'!E70,'6.27 (samb) 6'!E12,'6.27 (samb) 6'!E16,'6.27 (samb) 6'!E20,'6.27 (samb) 6'!E24,'6.27 (samb) 6'!E29,'6.27 (samb) 6'!E33,'6.27 (samb) 6'!E37,'6.27 (samb) 6'!E41,'6.27 (samb) 6'!E45)</f>
        <v>2780</v>
      </c>
      <c r="F12" s="879">
        <f>SUM(F17,F21,F25,F29,F33,F37,F41,F45,F49,F53,F57,F61,F65,F70,F74,'6.27 2 (samb) '!F12,'6.27 2 (samb) '!F16,'6.27 2 (samb) '!F20,'6.27 2 (samb) '!F24,'6.27 2 (samb) '!F28,'6.27 2 (samb) '!F32,'6.27 2 (samb) '!F36,'6.27 2 (samb) '!F40,'6.27 2 (samb) '!F45,'6.27 2 (samb) '!F49,'6.27 2 (samb) '!F53,'6.27 2 (samb) '!F57,'6.27 2 (samb) '!F61,'6.27 2 (samb) '!F66,'6.27 2 (samb) '!F70,'6.27 2 (samb) '!F74,'6.27 (samb) 2'!F12,'6.27 (samb) 2'!F16,'6.27 (samb) 2'!F20,'6.27 (samb) 2'!F25,'6.27 (samb) 2'!F29,'6.27 (samb) 2'!F33,'6.27 (samb) 2'!F37,'6.27 (samb) 2'!F41,'6.27 (samb) 2'!F46,'6.27 (samb) 2'!F50,'6.27 (samb) 2'!F54,'6.27 (samb) 2'!F58,'6.27 (samb) 2'!F62,'6.27 (samb) 2'!F66,'6.27 (samb) 2'!F70,'6.27 (samb) 2'!F74,'6.27 (samb) 3'!F12,'6.27 (samb) 3'!F16,'6.27 (samb) 3'!F20,'6.27 (samb) 3'!F25,'6.27 (samb) 3'!F29,'6.27 (samb) 3'!F33,'6.27 (samb) 3'!F37,'6.27 (samb) 3'!F41,'6.27 (samb) 3'!F45,'6.27 (samb) 3'!F49,'6.27 (samb) 3'!F53,'6.27 (samb) 3'!F57,'6.27 (samb) 3'!F61,'6.27 (samb) 3'!F65,'6.27 (samb) 3'!F69,'6.27 (samb) 3'!F73,'6.27 (samb) 4'!F12,'6.27 (samb) 4'!F17,'6.27 (samb) 4'!F21,'6.27 (samb) 4'!F26,'6.27 (samb) 4'!F30,'6.27 (samb) 4'!F34,'6.27 (samb) 4'!F38,'6.27 (samb) 4'!F42,'6.27 (samb) 4'!F46,'6.27 (samb) 4'!F51,'6.27 (samb) 4'!F55,'6.27 (samb) 4'!F59,'6.27 (samb) 4'!F63,'6.27 (samb) 4'!F67,'6.27 (samb) 4'!F71,'6.27 (samb) 4'!F75,'6.27 (samb) 5'!F12,'6.27 (samb) 5'!F17,'6.27 (samb) 5'!F21,'6.27 (samb) 5'!F25,'6.27 (samb) 5'!F29,'6.27 (samb) 5'!F33,'6.27 (samb) 5'!F37,'6.27 (samb) 5'!F41,'6.27 (samb) 5'!F46,'6.27 (samb) 5'!F50,'6.27 (samb) 5'!F54,'6.27 (samb) 5'!F58,'6.27 (samb) 5'!F62,'6.27 (samb) 5'!F66,'6.27 (samb) 5'!F70,'6.27 (samb) 6'!F12,'6.27 (samb) 6'!F16,'6.27 (samb) 6'!F20,'6.27 (samb) 6'!F24,'6.27 (samb) 6'!F29,'6.27 (samb) 6'!F33,'6.27 (samb) 6'!F37,'6.27 (samb) 6'!F41,'6.27 (samb) 6'!F45)</f>
        <v>1095</v>
      </c>
      <c r="G12" s="879">
        <f>SUM(G17,G21,G25,G29,G33,G37,G41,G45,G49,G53,G57,G61,G65,G70,G74,'6.27 2 (samb) '!G12,'6.27 2 (samb) '!G16,'6.27 2 (samb) '!G20,'6.27 2 (samb) '!G24,'6.27 2 (samb) '!G28,'6.27 2 (samb) '!G32,'6.27 2 (samb) '!G36,'6.27 2 (samb) '!G40,'6.27 2 (samb) '!G45,'6.27 2 (samb) '!G49,'6.27 2 (samb) '!G53,'6.27 2 (samb) '!G57,'6.27 2 (samb) '!G61,'6.27 2 (samb) '!G66,'6.27 2 (samb) '!G70,'6.27 2 (samb) '!G74,'6.27 (samb) 2'!G12,'6.27 (samb) 2'!G16,'6.27 (samb) 2'!G20,'6.27 (samb) 2'!G25,'6.27 (samb) 2'!G29,'6.27 (samb) 2'!G33,'6.27 (samb) 2'!G37,'6.27 (samb) 2'!G41,'6.27 (samb) 2'!G46,'6.27 (samb) 2'!G50,'6.27 (samb) 2'!G54,'6.27 (samb) 2'!G58,'6.27 (samb) 2'!G62,'6.27 (samb) 2'!G66,'6.27 (samb) 2'!G70,'6.27 (samb) 2'!G74,'6.27 (samb) 3'!G12,'6.27 (samb) 3'!G16,'6.27 (samb) 3'!G20,'6.27 (samb) 3'!G25,'6.27 (samb) 3'!G29,'6.27 (samb) 3'!G33,'6.27 (samb) 3'!G37,'6.27 (samb) 3'!G41,'6.27 (samb) 3'!G45,'6.27 (samb) 3'!G49,'6.27 (samb) 3'!G53,'6.27 (samb) 3'!G57,'6.27 (samb) 3'!G61,'6.27 (samb) 3'!G65,'6.27 (samb) 3'!G69,'6.27 (samb) 3'!G73,'6.27 (samb) 4'!G12,'6.27 (samb) 4'!G17,'6.27 (samb) 4'!G21,'6.27 (samb) 4'!G26,'6.27 (samb) 4'!G30,'6.27 (samb) 4'!G34,'6.27 (samb) 4'!G38,'6.27 (samb) 4'!G42,'6.27 (samb) 4'!G46,'6.27 (samb) 4'!G51,'6.27 (samb) 4'!G55,'6.27 (samb) 4'!G59,'6.27 (samb) 4'!G63,'6.27 (samb) 4'!G67,'6.27 (samb) 4'!G71,'6.27 (samb) 4'!G75,'6.27 (samb) 5'!G12,'6.27 (samb) 5'!G17,'6.27 (samb) 5'!G21,'6.27 (samb) 5'!G25,'6.27 (samb) 5'!G29,'6.27 (samb) 5'!G33,'6.27 (samb) 5'!G37,'6.27 (samb) 5'!G41,'6.27 (samb) 5'!G46,'6.27 (samb) 5'!G50,'6.27 (samb) 5'!G54,'6.27 (samb) 5'!G58,'6.27 (samb) 5'!G62,'6.27 (samb) 5'!G66,'6.27 (samb) 5'!G70,'6.27 (samb) 6'!G12,'6.27 (samb) 6'!G16,'6.27 (samb) 6'!G20,'6.27 (samb) 6'!G24,'6.27 (samb) 6'!G29,'6.27 (samb) 6'!G33,'6.27 (samb) 6'!G37,'6.27 (samb) 6'!G41,'6.27 (samb) 6'!G45)</f>
        <v>1685</v>
      </c>
      <c r="I12" s="879">
        <f>SUM(I17,I21,I25,I29,I33,I37,I41,I45,I49,I53,I57,I61,I65,I70,I74,'6.27 2 (samb) '!I12,'6.27 2 (samb) '!I16,'6.27 2 (samb) '!I20,'6.27 2 (samb) '!I24,'6.27 2 (samb) '!I28,'6.27 2 (samb) '!I32,'6.27 2 (samb) '!I36,'6.27 2 (samb) '!I40,'6.27 2 (samb) '!I45,'6.27 2 (samb) '!I49,'6.27 2 (samb) '!I53,'6.27 2 (samb) '!I57,'6.27 2 (samb) '!I61,'6.27 2 (samb) '!I66,'6.27 2 (samb) '!I70,'6.27 2 (samb) '!I74,'6.27 (samb) 2'!I12,'6.27 (samb) 2'!I16,'6.27 (samb) 2'!I20,'6.27 (samb) 2'!I25,'6.27 (samb) 2'!I29,'6.27 (samb) 2'!I33,'6.27 (samb) 2'!I37,,'6.27 (samb) 2'!I41,'6.27 (samb) 2'!I46,'6.27 (samb) 2'!I50,'6.27 (samb) 2'!I54,'6.27 (samb) 2'!I58,'6.27 (samb) 2'!I62,'6.27 (samb) 2'!I66,'6.27 (samb) 2'!I70,'6.27 (samb) 2'!I74,'6.27 (samb) 3'!I12,'6.27 (samb) 3'!I16,'6.27 (samb) 3'!I20,'6.27 (samb) 3'!I25,'6.27 (samb) 3'!I29,'6.27 (samb) 3'!I33,'6.27 (samb) 3'!I37,'6.27 (samb) 3'!I41,'6.27 (samb) 3'!I45,'6.27 (samb) 3'!I49,'6.27 (samb) 3'!I53,'6.27 (samb) 3'!I57,'6.27 (samb) 3'!I61,'6.27 (samb) 3'!I65,'6.27 (samb) 3'!I69,'6.27 (samb) 3'!I73,'6.27 (samb) 4'!I12,'6.27 (samb) 4'!I17,'6.27 (samb) 4'!I21,'6.27 (samb) 4'!I26,'6.27 (samb) 4'!I30,'6.27 (samb) 4'!I34,'6.27 (samb) 4'!I38,'6.27 (samb) 4'!I42,'6.27 (samb) 4'!I46,'6.27 (samb) 4'!I51,'6.27 (samb) 4'!I55,'6.27 (samb) 4'!I59,'6.27 (samb) 4'!I63,'6.27 (samb) 4'!I67,'6.27 (samb) 4'!I71,'6.27 (samb) 4'!I75,'6.27 (samb) 5'!I12,'6.27 (samb) 5'!I17,'6.27 (samb) 5'!I21,'6.27 (samb) 5'!I25,'6.27 (samb) 5'!I29,'6.27 (samb) 5'!I33,'6.27 (samb) 5'!I37,'6.27 (samb) 5'!I41,'6.27 (samb) 5'!I46,'6.27 (samb) 5'!I50,'6.27 (samb) 5'!I54,'6.27 (samb) 5'!I58,'6.27 (samb) 5'!I62,'6.27 (samb) 5'!I66,'6.27 (samb) 5'!I70,'6.27 (samb) 6'!I12,'6.27 (samb) 6'!I16,'6.27 (samb) 6'!I20,'6.27 (samb) 6'!I24,'6.27 (samb) 6'!I29,'6.27 (samb) 6'!I33,'6.27 (samb) 6'!I37,'6.27 (samb) 6'!I41,'6.27 (samb) 6'!I45)</f>
        <v>16169</v>
      </c>
      <c r="J12" s="879">
        <f>SUM(J17,J21,J25,J29,J33,J37,J41,J45,J49,J53,J57,J61,J65,J70,J74,'6.27 2 (samb) '!J12,'6.27 2 (samb) '!J16,'6.27 2 (samb) '!J20,'6.27 2 (samb) '!J24,'6.27 2 (samb) '!J28,'6.27 2 (samb) '!J32,'6.27 2 (samb) '!J36,'6.27 2 (samb) '!J40,'6.27 2 (samb) '!J45,'6.27 2 (samb) '!J49,'6.27 2 (samb) '!J53,'6.27 2 (samb) '!J57,'6.27 2 (samb) '!J61,'6.27 2 (samb) '!J66,'6.27 2 (samb) '!J70,'6.27 2 (samb) '!J74,'6.27 (samb) 2'!J12,'6.27 (samb) 2'!J16,'6.27 (samb) 2'!J20,'6.27 (samb) 2'!J25,'6.27 (samb) 2'!J29,'6.27 (samb) 2'!J33,'6.27 (samb) 2'!J37,'6.27 (samb) 2'!J41,'6.27 (samb) 2'!J46,'6.27 (samb) 2'!J50,'6.27 (samb) 2'!J54,'6.27 (samb) 2'!J58,'6.27 (samb) 2'!J62,'6.27 (samb) 2'!J66,'6.27 (samb) 2'!J70,'6.27 (samb) 2'!J74,'6.27 (samb) 3'!J12,'6.27 (samb) 3'!J16,'6.27 (samb) 3'!J20,'6.27 (samb) 3'!J25,'6.27 (samb) 3'!J29,'6.27 (samb) 3'!J33,'6.27 (samb) 3'!J37,'6.27 (samb) 3'!J41,'6.27 (samb) 3'!J45,'6.27 (samb) 3'!J49,'6.27 (samb) 3'!J53,'6.27 (samb) 3'!J57,'6.27 (samb) 3'!J61,'6.27 (samb) 3'!J65,'6.27 (samb) 3'!J69,'6.27 (samb) 3'!J73,'6.27 (samb) 4'!J12,'6.27 (samb) 4'!J17,'6.27 (samb) 4'!J21,'6.27 (samb) 4'!J26,'6.27 (samb) 4'!J30,'6.27 (samb) 4'!J34,'6.27 (samb) 4'!J38,'6.27 (samb) 4'!J42,'6.27 (samb) 4'!J46,'6.27 (samb) 4'!J51,'6.27 (samb) 4'!J55,'6.27 (samb) 4'!J59,'6.27 (samb) 4'!J63,'6.27 (samb) 4'!J67,'6.27 (samb) 4'!J71,'6.27 (samb) 4'!J75,'6.27 (samb) 5'!J12,'6.27 (samb) 5'!J17,'6.27 (samb) 5'!J21,'6.27 (samb) 5'!J25,'6.27 (samb) 5'!J29,'6.27 (samb) 5'!J33,'6.27 (samb) 5'!J37,'6.27 (samb) 5'!J41,'6.27 (samb) 5'!J46,'6.27 (samb) 5'!J50,'6.27 (samb) 5'!J54,'6.27 (samb) 5'!J58,'6.27 (samb) 5'!J62,'6.27 (samb) 5'!J66,'6.27 (samb) 5'!J70,'6.27 (samb) 6'!J12,'6.27 (samb) 6'!J16,'6.27 (samb) 6'!J20,'6.27 (samb) 6'!J24,'6.27 (samb) 6'!J29,'6.27 (samb) 6'!J33,'6.27 (samb) 6'!J37,'6.27 (samb) 6'!J41,'6.27 (samb) 6'!J45)</f>
        <v>8801</v>
      </c>
      <c r="K12" s="879">
        <f>SUM(K17,K21,K25,K29,K33,K37,K41,K45,K49,K53,K57,K61,K65,K70,K74,'6.27 2 (samb) '!K12,'6.27 2 (samb) '!K16,'6.27 2 (samb) '!K20,'6.27 2 (samb) '!K24,'6.27 2 (samb) '!K28,'6.27 2 (samb) '!K32,'6.27 2 (samb) '!K36,'6.27 2 (samb) '!K40,'6.27 2 (samb) '!K45,'6.27 2 (samb) '!K49,'6.27 2 (samb) '!K53,'6.27 2 (samb) '!K57,'6.27 2 (samb) '!K61,'6.27 2 (samb) '!K66,'6.27 2 (samb) '!K70,'6.27 2 (samb) '!K74,'6.27 (samb) 2'!K12,'6.27 (samb) 2'!K16,'6.27 (samb) 2'!K20,'6.27 (samb) 2'!K25,'6.27 (samb) 2'!K29,'6.27 (samb) 2'!K33,'6.27 (samb) 2'!K37,'6.27 (samb) 2'!K41,'6.27 (samb) 2'!K46,'6.27 (samb) 2'!K50,'6.27 (samb) 2'!K54,'6.27 (samb) 2'!K58,'6.27 (samb) 2'!K62,'6.27 (samb) 2'!K66,'6.27 (samb) 2'!K70,'6.27 (samb) 2'!K74,'6.27 (samb) 3'!K12,'6.27 (samb) 3'!K16,'6.27 (samb) 3'!K20,'6.27 (samb) 3'!K25,'6.27 (samb) 3'!K29,'6.27 (samb) 3'!K33,'6.27 (samb) 3'!K37,'6.27 (samb) 3'!K41,'6.27 (samb) 3'!K45,'6.27 (samb) 3'!K49,'6.27 (samb) 3'!K53,'6.27 (samb) 3'!K57,'6.27 (samb) 3'!K61,'6.27 (samb) 3'!K65,'6.27 (samb) 3'!K69,'6.27 (samb) 3'!K73,'6.27 (samb) 4'!K12,'6.27 (samb) 4'!K17,'6.27 (samb) 4'!K21,'6.27 (samb) 4'!K26,'6.27 (samb) 4'!K30,'6.27 (samb) 4'!K34,'6.27 (samb) 4'!K38,'6.27 (samb) 4'!K42,'6.27 (samb) 4'!K46,'6.27 (samb) 4'!K51,'6.27 (samb) 4'!K55,'6.27 (samb) 4'!K59,'6.27 (samb) 4'!K63,'6.27 (samb) 4'!K67,'6.27 (samb) 4'!K71,'6.27 (samb) 4'!K75,'6.27 (samb) 5'!K12,'6.27 (samb) 5'!K17,'6.27 (samb) 5'!K21,'6.27 (samb) 5'!K25,'6.27 (samb) 5'!K29,'6.27 (samb) 5'!K33,'6.27 (samb) 5'!K37,'6.27 (samb) 5'!K41,'6.27 (samb) 5'!K46,'6.27 (samb) 5'!K50,'6.27 (samb) 5'!K54,'6.27 (samb) 5'!K58,'6.27 (samb) 5'!K62,'6.27 (samb) 5'!K66,'6.27 (samb) 5'!K70,'6.27 (samb) 6'!K12,'6.27 (samb) 6'!K16,'6.27 (samb) 6'!K20,'6.27 (samb) 6'!K24,'6.27 (samb) 6'!K29,'6.27 (samb) 6'!K33,'6.27 (samb) 6'!K37,'6.27 (samb) 6'!K41,'6.27 (samb) 6'!K45)</f>
        <v>7368</v>
      </c>
      <c r="L12" s="13"/>
    </row>
    <row r="13" spans="1:12" s="1" customFormat="1" ht="15" customHeight="1">
      <c r="A13" s="2"/>
      <c r="B13" s="10"/>
      <c r="C13" s="10"/>
      <c r="D13" s="878">
        <v>2021</v>
      </c>
      <c r="E13" s="879">
        <f>SUM(E18,E22,E26,E30,E34,E38,E42,E46,E50,E54,E58,E62,E66,E71,E75,'6.27 2 (samb) '!E13,'6.27 2 (samb) '!E17,'6.27 2 (samb) '!E21,'6.27 2 (samb) '!E25,'6.27 2 (samb) '!E29,'6.27 2 (samb) '!E33,'6.27 2 (samb) '!E37,'6.27 2 (samb) '!E41,'6.27 2 (samb) '!E46,'6.27 2 (samb) '!E50,'6.27 2 (samb) '!E54,'6.27 2 (samb) '!E58,'6.27 2 (samb) '!E62,'6.27 2 (samb) '!E67,'6.27 2 (samb) '!E71,'6.27 2 (samb) '!E75,'6.27 (samb) 2'!E13,'6.27 (samb) 2'!E17,'6.27 (samb) 2'!E21,'6.27 (samb) 2'!E26,'6.27 (samb) 2'!E30,'6.27 (samb) 2'!E34,'6.27 (samb) 2'!E38,,'6.27 (samb) 2'!E42,'6.27 (samb) 2'!E47,'6.27 (samb) 2'!E51,'6.27 (samb) 2'!E55,'6.27 (samb) 2'!E59,'6.27 (samb) 2'!E63,'6.27 (samb) 2'!E67,'6.27 (samb) 2'!E71,'6.27 (samb) 2'!E75,'6.27 (samb) 3'!E13,'6.27 (samb) 3'!E17,'6.27 (samb) 3'!E21,'6.27 (samb) 3'!E26,'6.27 (samb) 3'!E30,'6.27 (samb) 3'!E34,'6.27 (samb) 3'!E38,'6.27 (samb) 3'!E42,'6.27 (samb) 3'!E46,'6.27 (samb) 3'!E50,'6.27 (samb) 3'!E54,'6.27 (samb) 3'!E58,'6.27 (samb) 3'!E62,'6.27 (samb) 3'!E66,'6.27 (samb) 3'!E70,'6.27 (samb) 3'!E74,'6.27 (samb) 4'!E13,'6.27 (samb) 4'!E18,'6.27 (samb) 4'!E22,'6.27 (samb) 4'!E27,'6.27 (samb) 4'!E31,'6.27 (samb) 4'!E35,'6.27 (samb) 4'!E39,'6.27 (samb) 4'!E43,'6.27 (samb) 4'!E47,'6.27 (samb) 4'!E52,'6.27 (samb) 4'!E56,'6.27 (samb) 4'!E60,'6.27 (samb) 4'!E64,'6.27 (samb) 4'!E68,'6.27 (samb) 4'!E72,'6.27 (samb) 4'!E76,'6.27 (samb) 5'!E13,'6.27 (samb) 5'!E18,'6.27 (samb) 5'!E22,'6.27 (samb) 5'!E26,'6.27 (samb) 5'!E30,'6.27 (samb) 5'!E34,'6.27 (samb) 5'!E38,'6.27 (samb) 5'!E42,'6.27 (samb) 5'!E47,'6.27 (samb) 5'!E51,'6.27 (samb) 5'!E55,'6.27 (samb) 5'!E59,'6.27 (samb) 5'!E63,'6.27 (samb) 5'!E67,'6.27 (samb) 5'!E71,'6.27 (samb) 6'!E13,'6.27 (samb) 6'!E17,'6.27 (samb) 6'!E21,'6.27 (samb) 6'!E25,'6.27 (samb) 6'!E30,'6.27 (samb) 6'!E34,'6.27 (samb) 6'!E38,'6.27 (samb) 6'!E42,'6.27 (samb) 6'!E46)</f>
        <v>2779</v>
      </c>
      <c r="F13" s="879">
        <f>SUM(F18,F22,F26,F30,F34,F38,F42,F46,F50,F54,F58,F62,F66,F71,F75,'6.27 2 (samb) '!F13,'6.27 2 (samb) '!F17,'6.27 2 (samb) '!F21,'6.27 2 (samb) '!F25,'6.27 2 (samb) '!F29,'6.27 2 (samb) '!F33,'6.27 2 (samb) '!F37,'6.27 2 (samb) '!F41,'6.27 2 (samb) '!F46,'6.27 2 (samb) '!F50,'6.27 2 (samb) '!F54,'6.27 2 (samb) '!F58,'6.27 2 (samb) '!F62,'6.27 2 (samb) '!F67,'6.27 2 (samb) '!F71,'6.27 2 (samb) '!F75,'6.27 (samb) 2'!F13,'6.27 (samb) 2'!F17,'6.27 (samb) 2'!F21,'6.27 (samb) 2'!F26,'6.27 (samb) 2'!F30,'6.27 (samb) 2'!F34,'6.27 (samb) 2'!F38,'6.27 (samb) 2'!F42,'6.27 (samb) 2'!F47,'6.27 (samb) 2'!F51,'6.27 (samb) 2'!F55,'6.27 (samb) 2'!F59,'6.27 (samb) 2'!F63,'6.27 (samb) 2'!F67,'6.27 (samb) 2'!F71,'6.27 (samb) 2'!F75,'6.27 (samb) 3'!F13,'6.27 (samb) 3'!F17,'6.27 (samb) 3'!F21,'6.27 (samb) 3'!F26,'6.27 (samb) 3'!F30,'6.27 (samb) 3'!F34,'6.27 (samb) 3'!F38,'6.27 (samb) 3'!F42,'6.27 (samb) 3'!F46,'6.27 (samb) 3'!F50,'6.27 (samb) 3'!F54,'6.27 (samb) 3'!F58,'6.27 (samb) 3'!F62,'6.27 (samb) 3'!F66,'6.27 (samb) 3'!F70,'6.27 (samb) 3'!F74,'6.27 (samb) 4'!F13,'6.27 (samb) 4'!F18,'6.27 (samb) 4'!F22,'6.27 (samb) 4'!F27,'6.27 (samb) 4'!F31,'6.27 (samb) 4'!F35,'6.27 (samb) 4'!F39,'6.27 (samb) 4'!F43,'6.27 (samb) 4'!F47,'6.27 (samb) 4'!F52,'6.27 (samb) 4'!F56,'6.27 (samb) 4'!F60,'6.27 (samb) 4'!F64,'6.27 (samb) 4'!F68,'6.27 (samb) 4'!F72,'6.27 (samb) 4'!F76,'6.27 (samb) 5'!F13,'6.27 (samb) 5'!F18,'6.27 (samb) 5'!F22,'6.27 (samb) 5'!F26,'6.27 (samb) 5'!F30,'6.27 (samb) 5'!F34,'6.27 (samb) 5'!F38,'6.27 (samb) 5'!F42,'6.27 (samb) 5'!F47,'6.27 (samb) 5'!F51,'6.27 (samb) 5'!F55,'6.27 (samb) 5'!F59,'6.27 (samb) 5'!F63,'6.27 (samb) 5'!F67,'6.27 (samb) 5'!F71,'6.27 (samb) 6'!F13,'6.27 (samb) 6'!F17,'6.27 (samb) 6'!F21,'6.27 (samb) 6'!F25,'6.27 (samb) 6'!F30,'6.27 (samb) 6'!F34,'6.27 (samb) 6'!F38,'6.27 (samb) 6'!F42,'6.27 (samb) 6'!F46)</f>
        <v>1098</v>
      </c>
      <c r="G13" s="879">
        <f>SUM(G18,G22,G26,G30,G34,G38,G42,G46,G50,G54,G58,G62,G66,G71,G75,'6.27 2 (samb) '!G13,'6.27 2 (samb) '!G17,'6.27 2 (samb) '!G21,'6.27 2 (samb) '!G25,'6.27 2 (samb) '!G29,'6.27 2 (samb) '!G33,'6.27 2 (samb) '!G37,'6.27 2 (samb) '!G41,'6.27 2 (samb) '!G46,'6.27 2 (samb) '!G50,'6.27 2 (samb) '!G54,'6.27 2 (samb) '!G58,'6.27 2 (samb) '!G62,'6.27 2 (samb) '!G67,'6.27 2 (samb) '!G71,'6.27 2 (samb) '!G75,'6.27 (samb) 2'!G13,'6.27 (samb) 2'!G17,'6.27 (samb) 2'!G21,'6.27 (samb) 2'!G26,'6.27 (samb) 2'!G30,'6.27 (samb) 2'!G34,'6.27 (samb) 2'!G38,'6.27 (samb) 2'!G42,'6.27 (samb) 2'!G47,'6.27 (samb) 2'!G51,'6.27 (samb) 2'!G55,'6.27 (samb) 2'!G59,'6.27 (samb) 2'!G63,'6.27 (samb) 2'!G67,'6.27 (samb) 2'!G71,'6.27 (samb) 2'!G75,'6.27 (samb) 3'!G13,'6.27 (samb) 3'!G17,'6.27 (samb) 3'!G21,'6.27 (samb) 3'!G26,'6.27 (samb) 3'!G30,'6.27 (samb) 3'!G34,'6.27 (samb) 3'!G38,'6.27 (samb) 3'!G42,'6.27 (samb) 3'!G46,'6.27 (samb) 3'!G50,'6.27 (samb) 3'!G54,'6.27 (samb) 3'!G58,'6.27 (samb) 3'!G62,'6.27 (samb) 3'!G66,'6.27 (samb) 3'!G70,'6.27 (samb) 3'!G74,'6.27 (samb) 4'!G13,'6.27 (samb) 4'!G18,'6.27 (samb) 4'!G22,'6.27 (samb) 4'!G27,'6.27 (samb) 4'!G31,'6.27 (samb) 4'!G35,'6.27 (samb) 4'!G39,'6.27 (samb) 4'!G43,'6.27 (samb) 4'!G47,'6.27 (samb) 4'!G52,'6.27 (samb) 4'!G56,'6.27 (samb) 4'!G60,'6.27 (samb) 4'!G64,'6.27 (samb) 4'!G68,'6.27 (samb) 4'!G72,'6.27 (samb) 4'!G76,'6.27 (samb) 5'!G13,'6.27 (samb) 5'!G18,'6.27 (samb) 5'!G22,'6.27 (samb) 5'!G26,'6.27 (samb) 5'!G30,'6.27 (samb) 5'!G34,'6.27 (samb) 5'!G38,'6.27 (samb) 5'!G42,'6.27 (samb) 5'!G47,'6.27 (samb) 5'!G51,'6.27 (samb) 5'!G55,'6.27 (samb) 5'!G59,'6.27 (samb) 5'!G63,'6.27 (samb) 5'!G67,'6.27 (samb) 5'!G71,'6.27 (samb) 6'!G13,'6.27 (samb) 6'!G17,'6.27 (samb) 6'!G21,'6.27 (samb) 6'!G25,'6.27 (samb) 6'!G30,'6.27 (samb) 6'!G34,'6.27 (samb) 6'!G38,'6.27 (samb) 6'!G42,'6.27 (samb) 6'!G46)</f>
        <v>1681</v>
      </c>
      <c r="H13" s="879"/>
      <c r="I13" s="879">
        <f>SUM(I18,I22,I26,I30,I34,I38,I42,I46,I50,I54,I58,I62,I66,I71,I75,'6.27 2 (samb) '!I13,'6.27 2 (samb) '!I17,'6.27 2 (samb) '!I21,'6.27 2 (samb) '!I25,'6.27 2 (samb) '!I29,'6.27 2 (samb) '!I33,'6.27 2 (samb) '!I37,'6.27 2 (samb) '!I41,'6.27 2 (samb) '!I46,'6.27 2 (samb) '!I50,'6.27 2 (samb) '!I54,'6.27 2 (samb) '!I58,'6.27 2 (samb) '!I62,'6.27 2 (samb) '!I67,'6.27 2 (samb) '!I71,'6.27 2 (samb) '!I75,'6.27 (samb) 2'!I13,'6.27 (samb) 2'!I17,'6.27 (samb) 2'!I21,'6.27 (samb) 2'!I26,'6.27 (samb) 2'!I30,'6.27 (samb) 2'!I34,'6.27 (samb) 2'!I38,,'6.27 (samb) 2'!I42,'6.27 (samb) 2'!I47,'6.27 (samb) 2'!I51,'6.27 (samb) 2'!I55,'6.27 (samb) 2'!I59,'6.27 (samb) 2'!I63,'6.27 (samb) 2'!I67,'6.27 (samb) 2'!I71,'6.27 (samb) 2'!I75,'6.27 (samb) 3'!I13,'6.27 (samb) 3'!I17,'6.27 (samb) 3'!I21,'6.27 (samb) 3'!I26,'6.27 (samb) 3'!I30,'6.27 (samb) 3'!I34,'6.27 (samb) 3'!I38,'6.27 (samb) 3'!I42,'6.27 (samb) 3'!I46,'6.27 (samb) 3'!I50,'6.27 (samb) 3'!I54,'6.27 (samb) 3'!I58,'6.27 (samb) 3'!I62,'6.27 (samb) 3'!I66,'6.27 (samb) 3'!I70,'6.27 (samb) 3'!I74,'6.27 (samb) 4'!I13,'6.27 (samb) 4'!I18,'6.27 (samb) 4'!I22,'6.27 (samb) 4'!I27,'6.27 (samb) 4'!I31,'6.27 (samb) 4'!I35,'6.27 (samb) 4'!I39,'6.27 (samb) 4'!I43,'6.27 (samb) 4'!I47,'6.27 (samb) 4'!I52,'6.27 (samb) 4'!I56,'6.27 (samb) 4'!I60,'6.27 (samb) 4'!I64,'6.27 (samb) 4'!I68,'6.27 (samb) 4'!I72,'6.27 (samb) 4'!I76,'6.27 (samb) 5'!I13,'6.27 (samb) 5'!I18,'6.27 (samb) 5'!I22,'6.27 (samb) 5'!I26,'6.27 (samb) 5'!I30,'6.27 (samb) 5'!I34,'6.27 (samb) 5'!I38,'6.27 (samb) 5'!I42,'6.27 (samb) 5'!I47,'6.27 (samb) 5'!I51,'6.27 (samb) 5'!I55,'6.27 (samb) 5'!I59,'6.27 (samb) 5'!I63,'6.27 (samb) 5'!I67,'6.27 (samb) 5'!I71,'6.27 (samb) 6'!I13,'6.27 (samb) 6'!I17,'6.27 (samb) 6'!I21,'6.27 (samb) 6'!I25,'6.27 (samb) 6'!I30,'6.27 (samb) 6'!I34,'6.27 (samb) 6'!I38,'6.27 (samb) 6'!I42,'6.27 (samb) 6'!I46)</f>
        <v>15578</v>
      </c>
      <c r="J13" s="879">
        <f>SUM(J18,J22,J26,J30,J34,J38,J42,J46,J50,J54,J58,J62,J66,J71,J75,'6.27 2 (samb) '!J13,'6.27 2 (samb) '!J17,'6.27 2 (samb) '!J21,'6.27 2 (samb) '!J25,'6.27 2 (samb) '!J29,'6.27 2 (samb) '!J33,'6.27 2 (samb) '!J37,'6.27 2 (samb) '!J41,'6.27 2 (samb) '!J46,'6.27 2 (samb) '!J50,'6.27 2 (samb) '!J54,'6.27 2 (samb) '!J58,'6.27 2 (samb) '!J62,'6.27 2 (samb) '!J67,'6.27 2 (samb) '!J71,'6.27 2 (samb) '!J75,'6.27 (samb) 2'!J13,'6.27 (samb) 2'!J17,'6.27 (samb) 2'!J21,'6.27 (samb) 2'!J26,'6.27 (samb) 2'!J30,'6.27 (samb) 2'!J34,'6.27 (samb) 2'!J38,'6.27 (samb) 2'!J42,'6.27 (samb) 2'!J47,'6.27 (samb) 2'!J51,'6.27 (samb) 2'!J55,'6.27 (samb) 2'!J59,'6.27 (samb) 2'!J63,'6.27 (samb) 2'!J67,'6.27 (samb) 2'!J71,'6.27 (samb) 2'!J75,'6.27 (samb) 3'!J13,'6.27 (samb) 3'!J17,'6.27 (samb) 3'!J21,'6.27 (samb) 3'!J26,'6.27 (samb) 3'!J30,'6.27 (samb) 3'!J34,'6.27 (samb) 3'!J38,'6.27 (samb) 3'!J42,'6.27 (samb) 3'!J46,'6.27 (samb) 3'!J50,'6.27 (samb) 3'!J54,'6.27 (samb) 3'!J58,'6.27 (samb) 3'!J62,'6.27 (samb) 3'!J66,'6.27 (samb) 3'!J70,'6.27 (samb) 3'!J74,'6.27 (samb) 4'!J13,'6.27 (samb) 4'!J18,'6.27 (samb) 4'!J22,'6.27 (samb) 4'!J27,'6.27 (samb) 4'!J31,'6.27 (samb) 4'!J35,'6.27 (samb) 4'!J39,'6.27 (samb) 4'!J43,'6.27 (samb) 4'!J47,'6.27 (samb) 4'!J52,'6.27 (samb) 4'!J56,'6.27 (samb) 4'!J60,'6.27 (samb) 4'!J64,'6.27 (samb) 4'!J68,'6.27 (samb) 4'!J72,'6.27 (samb) 4'!J76,'6.27 (samb) 5'!J13,'6.27 (samb) 5'!J18,'6.27 (samb) 5'!J22,'6.27 (samb) 5'!J26,'6.27 (samb) 5'!J30,'6.27 (samb) 5'!J34,'6.27 (samb) 5'!J38,'6.27 (samb) 5'!J42,'6.27 (samb) 5'!J47,'6.27 (samb) 5'!J51,'6.27 (samb) 5'!J55,'6.27 (samb) 5'!J59,'6.27 (samb) 5'!J63,'6.27 (samb) 5'!J67,'6.27 (samb) 5'!J71,'6.27 (samb) 6'!J13,'6.27 (samb) 6'!J17,'6.27 (samb) 6'!J21,'6.27 (samb) 6'!J25,'6.27 (samb) 6'!J30,'6.27 (samb) 6'!J34,'6.27 (samb) 6'!J38,'6.27 (samb) 6'!J42,'6.27 (samb) 6'!J46)</f>
        <v>8964</v>
      </c>
      <c r="K13" s="879">
        <f>SUM(K18,K22,K26,K30,K34,K38,K42,K46,K50,K54,K58,K62,K66,K71,K75,'6.27 2 (samb) '!K13,'6.27 2 (samb) '!K17,'6.27 2 (samb) '!K21,'6.27 2 (samb) '!K25,'6.27 2 (samb) '!K29,'6.27 2 (samb) '!K33,'6.27 2 (samb) '!K37,'6.27 2 (samb) '!K41,'6.27 2 (samb) '!K46,'6.27 2 (samb) '!K50,'6.27 2 (samb) '!K54,'6.27 2 (samb) '!K58,'6.27 2 (samb) '!K62,'6.27 2 (samb) '!K67,'6.27 2 (samb) '!K71,'6.27 2 (samb) '!K75,'6.27 (samb) 2'!K13,'6.27 (samb) 2'!K17,'6.27 (samb) 2'!K21,'6.27 (samb) 2'!K26,'6.27 (samb) 2'!K30,'6.27 (samb) 2'!K34,'6.27 (samb) 2'!K38,'6.27 (samb) 2'!K42,'6.27 (samb) 2'!K47,'6.27 (samb) 2'!K51,'6.27 (samb) 2'!K55,'6.27 (samb) 2'!K59,'6.27 (samb) 2'!K63,'6.27 (samb) 2'!K67,'6.27 (samb) 2'!K71,'6.27 (samb) 2'!K75,'6.27 (samb) 3'!K13,'6.27 (samb) 3'!K17,'6.27 (samb) 3'!K21,'6.27 (samb) 3'!K26,'6.27 (samb) 3'!K30,'6.27 (samb) 3'!K34,'6.27 (samb) 3'!K38,'6.27 (samb) 3'!K42,'6.27 (samb) 3'!K46,'6.27 (samb) 3'!K50,'6.27 (samb) 3'!K54,'6.27 (samb) 3'!K58,'6.27 (samb) 3'!K62,'6.27 (samb) 3'!K66,'6.27 (samb) 3'!K70,'6.27 (samb) 3'!K74,'6.27 (samb) 4'!K13,'6.27 (samb) 4'!K18,'6.27 (samb) 4'!K22,'6.27 (samb) 4'!K27,'6.27 (samb) 4'!K31,'6.27 (samb) 4'!K35,'6.27 (samb) 4'!K39,'6.27 (samb) 4'!K43,'6.27 (samb) 4'!K47,'6.27 (samb) 4'!K52,'6.27 (samb) 4'!K56,'6.27 (samb) 4'!K60,'6.27 (samb) 4'!K64,'6.27 (samb) 4'!K68,'6.27 (samb) 4'!K72,'6.27 (samb) 4'!K76,'6.27 (samb) 5'!K13,'6.27 (samb) 5'!K18,'6.27 (samb) 5'!K22,'6.27 (samb) 5'!K26,'6.27 (samb) 5'!K30,'6.27 (samb) 5'!K34,'6.27 (samb) 5'!K38,'6.27 (samb) 5'!K42,'6.27 (samb) 5'!K47,'6.27 (samb) 5'!K51,'6.27 (samb) 5'!K55,'6.27 (samb) 5'!K59,'6.27 (samb) 5'!K63,'6.27 (samb) 5'!K67,'6.27 (samb) 5'!K71,'6.27 (samb) 6'!K13,'6.27 (samb) 6'!K17,'6.27 (samb) 6'!K21,'6.27 (samb) 6'!K25,'6.27 (samb) 6'!K30,'6.27 (samb) 6'!K34,'6.27 (samb) 6'!K38,'6.27 (samb) 6'!K42,'6.27 (samb) 6'!K46)</f>
        <v>6614</v>
      </c>
      <c r="L13" s="879"/>
    </row>
    <row r="14" spans="1:12" s="1" customFormat="1" ht="15" customHeight="1">
      <c r="A14" s="2"/>
      <c r="B14" s="10"/>
      <c r="C14" s="10"/>
      <c r="D14" s="878">
        <v>2022</v>
      </c>
      <c r="E14" s="879">
        <f>SUM(E19,E23,E27,E31,E35,E39,E43,E47,E51,E55,E59,E63,E67,E72,E76,'6.27 2 (samb) '!E14,'6.27 2 (samb) '!E18,'6.27 2 (samb) '!E22,'6.27 2 (samb) '!E26,'6.27 2 (samb) '!E30,'6.27 2 (samb) '!E34,'6.27 2 (samb) '!E38,'6.27 2 (samb) '!E42,'6.27 2 (samb) '!E47,'6.27 2 (samb) '!E51,'6.27 2 (samb) '!E55,'6.27 2 (samb) '!E59,'6.27 2 (samb) '!E63,'6.27 2 (samb) '!E68,'6.27 2 (samb) '!E72,'6.27 2 (samb) '!E76,'6.27 (samb) 2'!E14,'6.27 (samb) 2'!E18,'6.27 (samb) 2'!E22,'6.27 (samb) 2'!E27,'6.27 (samb) 2'!E31,'6.27 (samb) 2'!E35,'6.27 (samb) 2'!E39,,'6.27 (samb) 2'!E43,'6.27 (samb) 2'!E48,'6.27 (samb) 2'!E52,'6.27 (samb) 2'!E56,'6.27 (samb) 2'!E60,'6.27 (samb) 2'!E64,'6.27 (samb) 2'!E68,'6.27 (samb) 2'!E72,'6.27 (samb) 2'!E76,'6.27 (samb) 3'!E14,'6.27 (samb) 3'!E18,'6.27 (samb) 3'!E22,'6.27 (samb) 3'!E27,'6.27 (samb) 3'!E31,'6.27 (samb) 3'!E35,'6.27 (samb) 3'!E39,'6.27 (samb) 3'!E43,'6.27 (samb) 3'!E47,'6.27 (samb) 3'!E51,'6.27 (samb) 3'!E55,'6.27 (samb) 3'!E59,'6.27 (samb) 3'!E63,'6.27 (samb) 3'!E67,'6.27 (samb) 3'!E71,'6.27 (samb) 3'!E75,'6.27 (samb) 4'!E14,'6.27 (samb) 4'!E19,'6.27 (samb) 4'!E23,'6.27 (samb) 4'!E28,'6.27 (samb) 4'!E32,'6.27 (samb) 4'!E36,'6.27 (samb) 4'!E40,'6.27 (samb) 4'!E44,'6.27 (samb) 4'!E48,'6.27 (samb) 4'!E53,'6.27 (samb) 4'!E57,'6.27 (samb) 4'!E61,'6.27 (samb) 4'!E65,'6.27 (samb) 4'!E69,'6.27 (samb) 4'!E73,'6.27 (samb) 4'!E77,'6.27 (samb) 5'!E14,'6.27 (samb) 5'!E19,'6.27 (samb) 5'!E23,'6.27 (samb) 5'!E27,'6.27 (samb) 5'!E31,'6.27 (samb) 5'!E35,'6.27 (samb) 5'!E39,'6.27 (samb) 5'!E43,'6.27 (samb) 5'!E48,'6.27 (samb) 5'!E52,'6.27 (samb) 5'!E56,'6.27 (samb) 5'!E60,'6.27 (samb) 5'!E64,'6.27 (samb) 5'!E68,'6.27 (samb) 5'!E72,'6.27 (samb) 6'!E14,'6.27 (samb) 6'!E18,'6.27 (samb) 6'!E22,'6.27 (samb) 6'!E26,'6.27 (samb) 6'!E31,'6.27 (samb) 6'!E35,'6.27 (samb) 6'!E39,'6.27 (samb) 6'!E43,'6.27 (samb) 6'!E47)</f>
        <v>2771</v>
      </c>
      <c r="F14" s="879">
        <f>SUM(F19,F23,F27,F31,F35,F39,F43,F47,F51,F55,F59,F63,F67,F72,F76,'6.27 2 (samb) '!F14,'6.27 2 (samb) '!F18,'6.27 2 (samb) '!F22,'6.27 2 (samb) '!F26,'6.27 2 (samb) '!F30,'6.27 2 (samb) '!F34,'6.27 2 (samb) '!F38,'6.27 2 (samb) '!F42,'6.27 2 (samb) '!F47,'6.27 2 (samb) '!F51,'6.27 2 (samb) '!F55,'6.27 2 (samb) '!F59,'6.27 2 (samb) '!F63,'6.27 2 (samb) '!F68,'6.27 2 (samb) '!F72,'6.27 2 (samb) '!F76,'6.27 (samb) 2'!F14,'6.27 (samb) 2'!F18,'6.27 (samb) 2'!F22,'6.27 (samb) 2'!F27,'6.27 (samb) 2'!F31,'6.27 (samb) 2'!F35,'6.27 (samb) 2'!F39,'6.27 (samb) 2'!F43,'6.27 (samb) 2'!F48,'6.27 (samb) 2'!F52,'6.27 (samb) 2'!F56,'6.27 (samb) 2'!F60,'6.27 (samb) 2'!F64,'6.27 (samb) 2'!F68,'6.27 (samb) 2'!F72,'6.27 (samb) 2'!F76,'6.27 (samb) 3'!F14,'6.27 (samb) 3'!F18,'6.27 (samb) 3'!F22,'6.27 (samb) 3'!F27,'6.27 (samb) 3'!F31,'6.27 (samb) 3'!F35,'6.27 (samb) 3'!F39,'6.27 (samb) 3'!F43,'6.27 (samb) 3'!F47,'6.27 (samb) 3'!F51,'6.27 (samb) 3'!F55,'6.27 (samb) 3'!F59,'6.27 (samb) 3'!F63,'6.27 (samb) 3'!F67,'6.27 (samb) 3'!F71,'6.27 (samb) 3'!F75,'6.27 (samb) 4'!F14,'6.27 (samb) 4'!F19,'6.27 (samb) 4'!F23,'6.27 (samb) 4'!F28,'6.27 (samb) 4'!F32,'6.27 (samb) 4'!F36,'6.27 (samb) 4'!F40,'6.27 (samb) 4'!F44,'6.27 (samb) 4'!F48,'6.27 (samb) 4'!F53,'6.27 (samb) 4'!F57,'6.27 (samb) 4'!F61,'6.27 (samb) 4'!F65,'6.27 (samb) 4'!F69,'6.27 (samb) 4'!F73,'6.27 (samb) 4'!F77,'6.27 (samb) 5'!F14,'6.27 (samb) 5'!F19,'6.27 (samb) 5'!F23,'6.27 (samb) 5'!F27,'6.27 (samb) 5'!F31,'6.27 (samb) 5'!F35,'6.27 (samb) 5'!F39,'6.27 (samb) 5'!F43,'6.27 (samb) 5'!F48,'6.27 (samb) 5'!F52,'6.27 (samb) 5'!F56,'6.27 (samb) 5'!F60,'6.27 (samb) 5'!F64,'6.27 (samb) 5'!F68,'6.27 (samb) 5'!F72,'6.27 (samb) 6'!F14,'6.27 (samb) 6'!F18,'6.27 (samb) 6'!F22,'6.27 (samb) 6'!F26,'6.27 (samb) 6'!F31,'6.27 (samb) 6'!F35,'6.27 (samb) 6'!F39,'6.27 (samb) 6'!F43,'6.27 (samb) 6'!F47)</f>
        <v>1091</v>
      </c>
      <c r="G14" s="879">
        <f>SUM(G19,G23,G27,G31,G35,G39,G43,G47,G51,G55,G59,G63,G67,G72,G76,'6.27 2 (samb) '!G14,'6.27 2 (samb) '!G18,'6.27 2 (samb) '!G22,'6.27 2 (samb) '!G26,'6.27 2 (samb) '!G30,'6.27 2 (samb) '!G34,'6.27 2 (samb) '!G38,'6.27 2 (samb) '!G42,'6.27 2 (samb) '!G47,'6.27 2 (samb) '!G51,'6.27 2 (samb) '!G55,'6.27 2 (samb) '!G59,'6.27 2 (samb) '!G63,'6.27 2 (samb) '!G68,'6.27 2 (samb) '!G72,'6.27 2 (samb) '!G76,'6.27 (samb) 2'!G14,'6.27 (samb) 2'!G18,'6.27 (samb) 2'!G22,'6.27 (samb) 2'!G27,'6.27 (samb) 2'!G31,'6.27 (samb) 2'!G35,'6.27 (samb) 2'!G39,'6.27 (samb) 2'!G43,'6.27 (samb) 2'!G48,'6.27 (samb) 2'!G52,'6.27 (samb) 2'!G56,'6.27 (samb) 2'!G60,'6.27 (samb) 2'!G64,'6.27 (samb) 2'!G68,'6.27 (samb) 2'!G72,'6.27 (samb) 2'!G76,'6.27 (samb) 3'!G14,'6.27 (samb) 3'!G18,'6.27 (samb) 3'!G22,'6.27 (samb) 3'!G27,'6.27 (samb) 3'!G31,'6.27 (samb) 3'!G35,'6.27 (samb) 3'!G39,'6.27 (samb) 3'!G43,'6.27 (samb) 3'!G47,'6.27 (samb) 3'!G51,'6.27 (samb) 3'!G55,'6.27 (samb) 3'!G59,'6.27 (samb) 3'!G63,'6.27 (samb) 3'!G67,'6.27 (samb) 3'!G71,'6.27 (samb) 3'!G75,'6.27 (samb) 4'!G14,'6.27 (samb) 4'!G19,'6.27 (samb) 4'!G23,'6.27 (samb) 4'!G28,'6.27 (samb) 4'!G32,'6.27 (samb) 4'!G36,'6.27 (samb) 4'!G40,'6.27 (samb) 4'!G44,'6.27 (samb) 4'!G48,'6.27 (samb) 4'!G53,'6.27 (samb) 4'!G57,'6.27 (samb) 4'!G61,'6.27 (samb) 4'!G65,'6.27 (samb) 4'!G69,'6.27 (samb) 4'!G73,'6.27 (samb) 4'!G77,'6.27 (samb) 5'!G14,'6.27 (samb) 5'!G19,'6.27 (samb) 5'!G23,'6.27 (samb) 5'!G27,'6.27 (samb) 5'!G31,'6.27 (samb) 5'!G35,'6.27 (samb) 5'!G39,'6.27 (samb) 5'!G43,'6.27 (samb) 5'!G48,'6.27 (samb) 5'!G52,'6.27 (samb) 5'!G56,'6.27 (samb) 5'!G60,'6.27 (samb) 5'!G64,'6.27 (samb) 5'!G68,'6.27 (samb) 5'!G72,'6.27 (samb) 6'!G14,'6.27 (samb) 6'!G18,'6.27 (samb) 6'!G22,'6.27 (samb) 6'!G26,'6.27 (samb) 6'!G31,'6.27 (samb) 6'!G35,'6.27 (samb) 6'!G39,'6.27 (samb) 6'!G43,'6.27 (samb) 6'!G47)</f>
        <v>1680</v>
      </c>
      <c r="H14" s="879"/>
      <c r="I14" s="879">
        <f>SUM(I19,I23,I27,I31,I35,I39,I43,I47,I51,I55,I59,I63,I67,I72,I76,'6.27 2 (samb) '!I14,'6.27 2 (samb) '!I18,'6.27 2 (samb) '!I22,'6.27 2 (samb) '!I26,'6.27 2 (samb) '!I30,'6.27 2 (samb) '!I34,'6.27 2 (samb) '!I38,'6.27 2 (samb) '!I42,'6.27 2 (samb) '!I47,'6.27 2 (samb) '!I51,'6.27 2 (samb) '!I55,'6.27 2 (samb) '!I59,'6.27 2 (samb) '!I63,'6.27 2 (samb) '!I68,'6.27 2 (samb) '!I72,'6.27 2 (samb) '!I76,'6.27 (samb) 2'!I14,'6.27 (samb) 2'!I18,'6.27 (samb) 2'!I22,'6.27 (samb) 2'!I27,'6.27 (samb) 2'!I31,'6.27 (samb) 2'!I35,'6.27 (samb) 2'!I39,,'6.27 (samb) 2'!I43,'6.27 (samb) 2'!I48,'6.27 (samb) 2'!I52,'6.27 (samb) 2'!I56,'6.27 (samb) 2'!I60,'6.27 (samb) 2'!I64,'6.27 (samb) 2'!I68,'6.27 (samb) 2'!I72,'6.27 (samb) 2'!I76,'6.27 (samb) 3'!I14,'6.27 (samb) 3'!I18,'6.27 (samb) 3'!I22,'6.27 (samb) 3'!I27,'6.27 (samb) 3'!I31,'6.27 (samb) 3'!I35,'6.27 (samb) 3'!I39,'6.27 (samb) 3'!I43,'6.27 (samb) 3'!I47,'6.27 (samb) 3'!I51,'6.27 (samb) 3'!I55,'6.27 (samb) 3'!I59,'6.27 (samb) 3'!I63,'6.27 (samb) 3'!I67,'6.27 (samb) 3'!I71,'6.27 (samb) 3'!I75,'6.27 (samb) 4'!I14,'6.27 (samb) 4'!I19,'6.27 (samb) 4'!I23,'6.27 (samb) 4'!I28,'6.27 (samb) 4'!I32,'6.27 (samb) 4'!I36,'6.27 (samb) 4'!I40,'6.27 (samb) 4'!I44,'6.27 (samb) 4'!I48,'6.27 (samb) 4'!I53,'6.27 (samb) 4'!I57,'6.27 (samb) 4'!I61,'6.27 (samb) 4'!I65,'6.27 (samb) 4'!I69,'6.27 (samb) 4'!I73,'6.27 (samb) 4'!I77,'6.27 (samb) 5'!I14,'6.27 (samb) 5'!I19,'6.27 (samb) 5'!I23,'6.27 (samb) 5'!I27,'6.27 (samb) 5'!I31,'6.27 (samb) 5'!I35,'6.27 (samb) 5'!I39,'6.27 (samb) 5'!I43,'6.27 (samb) 5'!I48,'6.27 (samb) 5'!I52,'6.27 (samb) 5'!I56,'6.27 (samb) 5'!I60,'6.27 (samb) 5'!I64,'6.27 (samb) 5'!I68,'6.27 (samb) 5'!I72,'6.27 (samb) 6'!I14,'6.27 (samb) 6'!I18,'6.27 (samb) 6'!I22,'6.27 (samb) 6'!I26,'6.27 (samb) 6'!I31,'6.27 (samb) 6'!I35,'6.27 (samb) 6'!I39,'6.27 (samb) 6'!I43,'6.27 (samb) 6'!I45)</f>
        <v>15239</v>
      </c>
      <c r="J14" s="879">
        <f>SUM(J19,J23,J27,J31,J35,J39,J43,J47,J51,J55,J59,J63,J67,J72,J76,'6.27 2 (samb) '!J14,'6.27 2 (samb) '!J18,'6.27 2 (samb) '!J22,'6.27 2 (samb) '!J26,'6.27 2 (samb) '!J30,'6.27 2 (samb) '!J34,'6.27 2 (samb) '!J38,'6.27 2 (samb) '!J42,'6.27 2 (samb) '!J47,'6.27 2 (samb) '!J51,'6.27 2 (samb) '!J55,'6.27 2 (samb) '!J59,'6.27 2 (samb) '!J63,'6.27 2 (samb) '!J68,'6.27 2 (samb) '!J72,'6.27 2 (samb) '!J76,'6.27 (samb) 2'!J14,'6.27 (samb) 2'!J18,'6.27 (samb) 2'!J22,'6.27 (samb) 2'!J27,'6.27 (samb) 2'!J31,'6.27 (samb) 2'!J35,'6.27 (samb) 2'!J39,'6.27 (samb) 2'!J43,'6.27 (samb) 2'!J48,'6.27 (samb) 2'!J52,'6.27 (samb) 2'!J56,'6.27 (samb) 2'!J60,'6.27 (samb) 2'!J64,'6.27 (samb) 2'!J68,'6.27 (samb) 2'!J72,'6.27 (samb) 2'!J76,'6.27 (samb) 3'!J14,'6.27 (samb) 3'!J18,'6.27 (samb) 3'!J22,'6.27 (samb) 3'!J27,'6.27 (samb) 3'!J31,'6.27 (samb) 3'!J35,'6.27 (samb) 3'!J39,'6.27 (samb) 3'!J43,'6.27 (samb) 3'!J47,'6.27 (samb) 3'!J51,'6.27 (samb) 3'!J55,'6.27 (samb) 3'!J59,'6.27 (samb) 3'!J63,'6.27 (samb) 3'!J67,'6.27 (samb) 3'!J71,'6.27 (samb) 3'!J75,'6.27 (samb) 4'!J14,'6.27 (samb) 4'!J19,'6.27 (samb) 4'!J23,'6.27 (samb) 4'!J28,'6.27 (samb) 4'!J32,'6.27 (samb) 4'!J36,'6.27 (samb) 4'!J40,'6.27 (samb) 4'!J44,'6.27 (samb) 4'!J48,'6.27 (samb) 4'!J53,'6.27 (samb) 4'!J57,'6.27 (samb) 4'!J61,'6.27 (samb) 4'!J65,'6.27 (samb) 4'!J69,'6.27 (samb) 4'!J73,'6.27 (samb) 4'!J77,'6.27 (samb) 5'!J14,'6.27 (samb) 5'!J19,'6.27 (samb) 5'!J23,'6.27 (samb) 5'!J27,'6.27 (samb) 5'!J31,'6.27 (samb) 5'!J35,'6.27 (samb) 5'!J39,'6.27 (samb) 5'!J43,'6.27 (samb) 5'!J48,'6.27 (samb) 5'!J52,'6.27 (samb) 5'!J56,'6.27 (samb) 5'!J60,'6.27 (samb) 5'!J64,'6.27 (samb) 5'!J68,'6.27 (samb) 5'!J72,'6.27 (samb) 6'!J14,'6.27 (samb) 6'!J18,'6.27 (samb) 6'!J22,'6.27 (samb) 6'!J26,'6.27 (samb) 6'!J31,'6.27 (samb) 6'!J35,'6.27 (samb) 6'!J39,'6.27 (samb) 6'!J43,'6.27 (samb) 6'!J45)</f>
        <v>9034</v>
      </c>
      <c r="K14" s="879">
        <f>SUM(K19,K23,K27,K31,K35,K39,K43,K47,K51,K55,K59,K63,K67,K72,K76,'6.27 2 (samb) '!K14,'6.27 2 (samb) '!K18,'6.27 2 (samb) '!K22,'6.27 2 (samb) '!K26,'6.27 2 (samb) '!K30,'6.27 2 (samb) '!K34,'6.27 2 (samb) '!K38,'6.27 2 (samb) '!K42,'6.27 2 (samb) '!K47,'6.27 2 (samb) '!K51,'6.27 2 (samb) '!K55,'6.27 2 (samb) '!K59,'6.27 2 (samb) '!K63,'6.27 2 (samb) '!K68,'6.27 2 (samb) '!K72,'6.27 2 (samb) '!K76,'6.27 (samb) 2'!K14,'6.27 (samb) 2'!K18,'6.27 (samb) 2'!K22,'6.27 (samb) 2'!K27,'6.27 (samb) 2'!K31,'6.27 (samb) 2'!K35,'6.27 (samb) 2'!K39,'6.27 (samb) 2'!K43,'6.27 (samb) 2'!K48,'6.27 (samb) 2'!K52,'6.27 (samb) 2'!K56,'6.27 (samb) 2'!K60,'6.27 (samb) 2'!K64,'6.27 (samb) 2'!K68,'6.27 (samb) 2'!K72,'6.27 (samb) 2'!K76,'6.27 (samb) 3'!K14,'6.27 (samb) 3'!K18,'6.27 (samb) 3'!K22,'6.27 (samb) 3'!K27,'6.27 (samb) 3'!K31,'6.27 (samb) 3'!K35,'6.27 (samb) 3'!K39,'6.27 (samb) 3'!K43,'6.27 (samb) 3'!K47,'6.27 (samb) 3'!K51,'6.27 (samb) 3'!K55,'6.27 (samb) 3'!K59,'6.27 (samb) 3'!K63,'6.27 (samb) 3'!K67,'6.27 (samb) 3'!K71,'6.27 (samb) 3'!K75,'6.27 (samb) 4'!K14,'6.27 (samb) 4'!K19,'6.27 (samb) 4'!K23,'6.27 (samb) 4'!K28,'6.27 (samb) 4'!K32,'6.27 (samb) 4'!K36,'6.27 (samb) 4'!K40,'6.27 (samb) 4'!K44,'6.27 (samb) 4'!K48,'6.27 (samb) 4'!K53,'6.27 (samb) 4'!K57,'6.27 (samb) 4'!K61,'6.27 (samb) 4'!K65,'6.27 (samb) 4'!K69,'6.27 (samb) 4'!K73,'6.27 (samb) 4'!K77,'6.27 (samb) 5'!K14,'6.27 (samb) 5'!K19,'6.27 (samb) 5'!K23,'6.27 (samb) 5'!K27,'6.27 (samb) 5'!K31,'6.27 (samb) 5'!K35,'6.27 (samb) 5'!K39,'6.27 (samb) 5'!K43,'6.27 (samb) 5'!K48,'6.27 (samb) 5'!K52,'6.27 (samb) 5'!K56,'6.27 (samb) 5'!K60,'6.27 (samb) 5'!K64,'6.27 (samb) 5'!K68,'6.27 (samb) 5'!K72,'6.27 (samb) 6'!K14,'6.27 (samb) 6'!K18,'6.27 (samb) 6'!K22,'6.27 (samb) 6'!K26,'6.27 (samb) 6'!K31,'6.27 (samb) 6'!K35,'6.27 (samb) 6'!K39,'6.27 (samb) 6'!K43,'6.27 (samb) 6'!K45)</f>
        <v>6205</v>
      </c>
      <c r="L14" s="879"/>
    </row>
    <row r="15" spans="1:12" s="1" customFormat="1" ht="8.1" customHeight="1">
      <c r="A15" s="2"/>
      <c r="B15" s="10"/>
      <c r="C15" s="10"/>
      <c r="D15" s="809"/>
      <c r="E15" s="304"/>
      <c r="F15" s="304"/>
      <c r="G15" s="304"/>
      <c r="H15" s="28"/>
      <c r="I15" s="880"/>
      <c r="J15" s="881"/>
      <c r="K15" s="881"/>
      <c r="L15" s="879"/>
    </row>
    <row r="16" spans="1:12" s="1" customFormat="1" ht="15" customHeight="1">
      <c r="A16" s="2"/>
      <c r="B16" s="10" t="s">
        <v>15</v>
      </c>
      <c r="C16" s="10"/>
      <c r="D16" s="809"/>
      <c r="E16" s="8"/>
      <c r="F16" s="8"/>
      <c r="G16" s="8"/>
      <c r="H16" s="8"/>
      <c r="I16" s="8"/>
      <c r="J16" s="8"/>
      <c r="K16" s="8"/>
      <c r="L16" s="13"/>
    </row>
    <row r="17" spans="1:12" s="1" customFormat="1" ht="15" customHeight="1">
      <c r="A17" s="2"/>
      <c r="B17" s="6" t="s">
        <v>605</v>
      </c>
      <c r="C17" s="10"/>
      <c r="D17" s="809">
        <v>2020</v>
      </c>
      <c r="E17" s="8">
        <f>SUM(F17:G17)</f>
        <v>50</v>
      </c>
      <c r="F17" s="8">
        <v>27</v>
      </c>
      <c r="G17" s="8">
        <v>23</v>
      </c>
      <c r="H17" s="8"/>
      <c r="I17" s="8">
        <f>SUM(J17:K17)</f>
        <v>204</v>
      </c>
      <c r="J17" s="8">
        <v>152</v>
      </c>
      <c r="K17" s="8">
        <v>52</v>
      </c>
      <c r="L17" s="13"/>
    </row>
    <row r="18" spans="1:12" s="1" customFormat="1" ht="15" customHeight="1">
      <c r="A18" s="2"/>
      <c r="B18" s="9" t="s">
        <v>606</v>
      </c>
      <c r="C18" s="27"/>
      <c r="D18" s="780">
        <v>2021</v>
      </c>
      <c r="E18" s="8">
        <f>SUM(F18:G18)</f>
        <v>52</v>
      </c>
      <c r="F18" s="8">
        <v>29</v>
      </c>
      <c r="G18" s="8">
        <v>23</v>
      </c>
      <c r="H18" s="8"/>
      <c r="I18" s="8">
        <f>SUM(J18:K18)</f>
        <v>165</v>
      </c>
      <c r="J18" s="8">
        <v>136</v>
      </c>
      <c r="K18" s="8">
        <v>29</v>
      </c>
      <c r="L18" s="13"/>
    </row>
    <row r="19" spans="1:12" s="1" customFormat="1" ht="15" customHeight="1">
      <c r="A19" s="2"/>
      <c r="B19" s="9"/>
      <c r="C19" s="27"/>
      <c r="D19" s="809">
        <v>2022</v>
      </c>
      <c r="E19" s="8">
        <f>SUM(F19:G19)</f>
        <v>52</v>
      </c>
      <c r="F19" s="8">
        <v>30</v>
      </c>
      <c r="G19" s="8">
        <v>22</v>
      </c>
      <c r="H19" s="8"/>
      <c r="I19" s="8">
        <f>SUM(J19:K19)</f>
        <v>221</v>
      </c>
      <c r="J19" s="8">
        <v>183</v>
      </c>
      <c r="K19" s="8">
        <v>38</v>
      </c>
      <c r="L19" s="13"/>
    </row>
    <row r="20" spans="1:12" s="1" customFormat="1" ht="8.1" customHeight="1">
      <c r="A20" s="2"/>
      <c r="B20" s="9"/>
      <c r="C20" s="27"/>
      <c r="D20" s="809"/>
      <c r="E20" s="8"/>
      <c r="F20" s="8"/>
      <c r="G20" s="8"/>
      <c r="H20" s="8"/>
      <c r="I20" s="8"/>
      <c r="J20" s="8"/>
      <c r="K20" s="8"/>
      <c r="L20" s="13"/>
    </row>
    <row r="21" spans="1:12" s="1" customFormat="1" ht="15" customHeight="1">
      <c r="A21" s="2"/>
      <c r="B21" s="6" t="s">
        <v>607</v>
      </c>
      <c r="C21" s="10"/>
      <c r="D21" s="809">
        <v>2020</v>
      </c>
      <c r="E21" s="8">
        <f>SUM(F21:G21)</f>
        <v>52</v>
      </c>
      <c r="F21" s="8">
        <v>27</v>
      </c>
      <c r="G21" s="8">
        <v>25</v>
      </c>
      <c r="H21" s="8"/>
      <c r="I21" s="8">
        <f>SUM(J21:K21)</f>
        <v>301</v>
      </c>
      <c r="J21" s="8">
        <v>157</v>
      </c>
      <c r="K21" s="8">
        <v>144</v>
      </c>
      <c r="L21" s="13"/>
    </row>
    <row r="22" spans="1:12" s="1" customFormat="1" ht="15" customHeight="1">
      <c r="A22" s="2"/>
      <c r="B22" s="9" t="s">
        <v>608</v>
      </c>
      <c r="C22" s="27"/>
      <c r="D22" s="780">
        <v>2021</v>
      </c>
      <c r="E22" s="8">
        <f>SUM(F22:G22)</f>
        <v>52</v>
      </c>
      <c r="F22" s="8">
        <v>28</v>
      </c>
      <c r="G22" s="8">
        <v>24</v>
      </c>
      <c r="H22" s="8"/>
      <c r="I22" s="8">
        <f>SUM(J22:K22)</f>
        <v>342</v>
      </c>
      <c r="J22" s="8">
        <v>189</v>
      </c>
      <c r="K22" s="8">
        <v>153</v>
      </c>
      <c r="L22" s="13"/>
    </row>
    <row r="23" spans="1:12" s="1" customFormat="1" ht="15" customHeight="1">
      <c r="A23" s="2"/>
      <c r="B23" s="9"/>
      <c r="C23" s="27"/>
      <c r="D23" s="809">
        <v>2022</v>
      </c>
      <c r="E23" s="8">
        <f>SUM(F23:G23)</f>
        <v>51</v>
      </c>
      <c r="F23" s="8">
        <v>28</v>
      </c>
      <c r="G23" s="8">
        <v>23</v>
      </c>
      <c r="H23" s="8"/>
      <c r="I23" s="8">
        <f>SUM(J23:K23)</f>
        <v>254</v>
      </c>
      <c r="J23" s="8">
        <v>154</v>
      </c>
      <c r="K23" s="8">
        <v>100</v>
      </c>
      <c r="L23" s="13"/>
    </row>
    <row r="24" spans="1:12" s="1" customFormat="1" ht="8.1" customHeight="1">
      <c r="A24" s="2"/>
      <c r="B24" s="9"/>
      <c r="C24" s="27"/>
      <c r="D24" s="809"/>
      <c r="E24" s="8"/>
      <c r="F24" s="8"/>
      <c r="G24" s="8"/>
      <c r="H24" s="8"/>
      <c r="I24" s="8"/>
      <c r="J24" s="8"/>
      <c r="K24" s="8"/>
      <c r="L24" s="13"/>
    </row>
    <row r="25" spans="1:12" s="1" customFormat="1" ht="15" customHeight="1">
      <c r="A25" s="2"/>
      <c r="B25" s="6" t="s">
        <v>609</v>
      </c>
      <c r="C25" s="10"/>
      <c r="D25" s="809">
        <v>2020</v>
      </c>
      <c r="E25" s="8">
        <f>SUM(F25:G25)</f>
        <v>44</v>
      </c>
      <c r="F25" s="8">
        <v>17</v>
      </c>
      <c r="G25" s="8">
        <v>27</v>
      </c>
      <c r="H25" s="8"/>
      <c r="I25" s="8">
        <f>SUM(J25:K25)</f>
        <v>138</v>
      </c>
      <c r="J25" s="8">
        <v>99</v>
      </c>
      <c r="K25" s="8">
        <v>39</v>
      </c>
      <c r="L25" s="13"/>
    </row>
    <row r="26" spans="1:12" s="1" customFormat="1" ht="15" customHeight="1">
      <c r="A26" s="2"/>
      <c r="B26" s="9" t="s">
        <v>610</v>
      </c>
      <c r="C26" s="27"/>
      <c r="D26" s="780">
        <v>2021</v>
      </c>
      <c r="E26" s="8">
        <f>SUM(F26:G26)</f>
        <v>46</v>
      </c>
      <c r="F26" s="8">
        <v>16</v>
      </c>
      <c r="G26" s="8">
        <v>30</v>
      </c>
      <c r="H26" s="8"/>
      <c r="I26" s="8">
        <f>SUM(J26:K26)</f>
        <v>172</v>
      </c>
      <c r="J26" s="8">
        <v>126</v>
      </c>
      <c r="K26" s="8">
        <v>46</v>
      </c>
      <c r="L26" s="13"/>
    </row>
    <row r="27" spans="1:12" s="1" customFormat="1" ht="15" customHeight="1">
      <c r="A27" s="2"/>
      <c r="B27" s="9"/>
      <c r="C27" s="27"/>
      <c r="D27" s="809">
        <v>2022</v>
      </c>
      <c r="E27" s="8">
        <f>SUM(F27:G27)</f>
        <v>44</v>
      </c>
      <c r="F27" s="8">
        <v>14</v>
      </c>
      <c r="G27" s="8">
        <v>30</v>
      </c>
      <c r="H27" s="8"/>
      <c r="I27" s="8">
        <f>SUM(J27:K27)</f>
        <v>151</v>
      </c>
      <c r="J27" s="8">
        <v>112</v>
      </c>
      <c r="K27" s="8">
        <v>39</v>
      </c>
      <c r="L27" s="13"/>
    </row>
    <row r="28" spans="1:12" s="1" customFormat="1" ht="8.1" customHeight="1">
      <c r="A28" s="2"/>
      <c r="B28" s="9"/>
      <c r="C28" s="27"/>
      <c r="D28" s="809"/>
      <c r="E28" s="8"/>
      <c r="F28" s="8"/>
      <c r="G28" s="8"/>
      <c r="H28" s="8"/>
      <c r="I28" s="8"/>
      <c r="J28" s="8"/>
      <c r="K28" s="8"/>
      <c r="L28" s="13"/>
    </row>
    <row r="29" spans="1:12" s="1" customFormat="1" ht="15" customHeight="1">
      <c r="A29" s="2"/>
      <c r="B29" s="6" t="s">
        <v>611</v>
      </c>
      <c r="C29" s="7"/>
      <c r="D29" s="809">
        <v>2020</v>
      </c>
      <c r="E29" s="8">
        <f>SUM(F29:G29)</f>
        <v>41</v>
      </c>
      <c r="F29" s="8">
        <v>19</v>
      </c>
      <c r="G29" s="8">
        <v>22</v>
      </c>
      <c r="H29" s="8"/>
      <c r="I29" s="8">
        <f>SUM(J29:K29)</f>
        <v>203</v>
      </c>
      <c r="J29" s="8">
        <v>149</v>
      </c>
      <c r="K29" s="8">
        <v>54</v>
      </c>
      <c r="L29" s="13"/>
    </row>
    <row r="30" spans="1:12" s="1" customFormat="1" ht="15" customHeight="1">
      <c r="A30" s="2"/>
      <c r="B30" s="9" t="s">
        <v>612</v>
      </c>
      <c r="C30" s="7"/>
      <c r="D30" s="780">
        <v>2021</v>
      </c>
      <c r="E30" s="8">
        <f>SUM(F30:G30)</f>
        <v>37</v>
      </c>
      <c r="F30" s="8">
        <v>16</v>
      </c>
      <c r="G30" s="8">
        <v>21</v>
      </c>
      <c r="H30" s="8"/>
      <c r="I30" s="8">
        <f>SUM(J30:K30)</f>
        <v>282</v>
      </c>
      <c r="J30" s="8">
        <v>204</v>
      </c>
      <c r="K30" s="8">
        <v>78</v>
      </c>
      <c r="L30" s="13"/>
    </row>
    <row r="31" spans="1:12" s="1" customFormat="1" ht="15" customHeight="1">
      <c r="A31" s="2"/>
      <c r="B31" s="9"/>
      <c r="C31" s="7"/>
      <c r="D31" s="809">
        <v>2022</v>
      </c>
      <c r="E31" s="8">
        <f>SUM(F31:G31)</f>
        <v>37</v>
      </c>
      <c r="F31" s="8">
        <v>16</v>
      </c>
      <c r="G31" s="8">
        <v>21</v>
      </c>
      <c r="H31" s="8"/>
      <c r="I31" s="8">
        <f>SUM(J31:K31)</f>
        <v>259</v>
      </c>
      <c r="J31" s="8">
        <v>173</v>
      </c>
      <c r="K31" s="8">
        <v>86</v>
      </c>
      <c r="L31" s="13"/>
    </row>
    <row r="32" spans="1:12" s="1" customFormat="1" ht="8.1" customHeight="1">
      <c r="A32" s="2"/>
      <c r="B32" s="9"/>
      <c r="C32" s="7"/>
      <c r="D32" s="809"/>
      <c r="E32" s="8"/>
      <c r="F32" s="8"/>
      <c r="G32" s="8"/>
      <c r="H32" s="8"/>
      <c r="I32" s="8"/>
      <c r="J32" s="8"/>
      <c r="K32" s="8"/>
      <c r="L32" s="13"/>
    </row>
    <row r="33" spans="1:15" s="1" customFormat="1" ht="15" customHeight="1">
      <c r="A33" s="2"/>
      <c r="B33" s="6" t="s">
        <v>613</v>
      </c>
      <c r="C33" s="10"/>
      <c r="D33" s="809">
        <v>2020</v>
      </c>
      <c r="E33" s="8">
        <f>SUM(F33:G33)</f>
        <v>46</v>
      </c>
      <c r="F33" s="8">
        <v>6</v>
      </c>
      <c r="G33" s="8">
        <v>40</v>
      </c>
      <c r="H33" s="8"/>
      <c r="I33" s="8">
        <f>SUM(J33:K33)</f>
        <v>330</v>
      </c>
      <c r="J33" s="8">
        <v>74</v>
      </c>
      <c r="K33" s="8">
        <v>256</v>
      </c>
      <c r="L33" s="13"/>
    </row>
    <row r="34" spans="1:15" s="1" customFormat="1" ht="15" customHeight="1">
      <c r="A34" s="2"/>
      <c r="B34" s="9" t="s">
        <v>614</v>
      </c>
      <c r="C34" s="27"/>
      <c r="D34" s="780">
        <v>2021</v>
      </c>
      <c r="E34" s="8">
        <f>SUM(F34:G34)</f>
        <v>40</v>
      </c>
      <c r="F34" s="8">
        <v>6</v>
      </c>
      <c r="G34" s="8">
        <v>34</v>
      </c>
      <c r="H34" s="8"/>
      <c r="I34" s="8">
        <f>SUM(J34:K34)</f>
        <v>248</v>
      </c>
      <c r="J34" s="8">
        <v>58</v>
      </c>
      <c r="K34" s="8">
        <v>190</v>
      </c>
      <c r="L34" s="13"/>
    </row>
    <row r="35" spans="1:15" s="1" customFormat="1" ht="15" customHeight="1">
      <c r="A35" s="2"/>
      <c r="B35" s="9"/>
      <c r="C35" s="27"/>
      <c r="D35" s="809">
        <v>2022</v>
      </c>
      <c r="E35" s="8">
        <f>SUM(F35:G35)</f>
        <v>40</v>
      </c>
      <c r="F35" s="8">
        <v>6</v>
      </c>
      <c r="G35" s="8">
        <v>34</v>
      </c>
      <c r="H35" s="8"/>
      <c r="I35" s="8">
        <f>SUM(J35:K35)</f>
        <v>226</v>
      </c>
      <c r="J35" s="8">
        <v>66</v>
      </c>
      <c r="K35" s="8">
        <v>160</v>
      </c>
      <c r="L35" s="13"/>
    </row>
    <row r="36" spans="1:15" s="1" customFormat="1" ht="8.1" customHeight="1">
      <c r="A36" s="2"/>
      <c r="B36" s="9"/>
      <c r="C36" s="7"/>
      <c r="D36" s="809"/>
      <c r="E36" s="8"/>
      <c r="F36" s="8"/>
      <c r="G36" s="8"/>
      <c r="H36" s="8"/>
      <c r="I36" s="8"/>
      <c r="J36" s="8"/>
      <c r="K36" s="8"/>
      <c r="L36" s="13"/>
      <c r="M36" s="31"/>
      <c r="O36" s="2"/>
    </row>
    <row r="37" spans="1:15" s="1" customFormat="1" ht="15" customHeight="1">
      <c r="A37" s="2"/>
      <c r="B37" s="6" t="s">
        <v>615</v>
      </c>
      <c r="C37" s="10"/>
      <c r="D37" s="809">
        <v>2020</v>
      </c>
      <c r="E37" s="8">
        <f>SUM(F37:G37)</f>
        <v>17</v>
      </c>
      <c r="F37" s="8">
        <v>7</v>
      </c>
      <c r="G37" s="8">
        <v>10</v>
      </c>
      <c r="H37" s="8"/>
      <c r="I37" s="8">
        <f>SUM(J37:K37)</f>
        <v>98</v>
      </c>
      <c r="J37" s="8">
        <v>98</v>
      </c>
      <c r="K37" s="164" t="s">
        <v>31</v>
      </c>
      <c r="L37" s="13"/>
      <c r="O37" s="2"/>
    </row>
    <row r="38" spans="1:15" s="1" customFormat="1" ht="15" customHeight="1">
      <c r="A38" s="2"/>
      <c r="B38" s="9" t="s">
        <v>616</v>
      </c>
      <c r="C38" s="27"/>
      <c r="D38" s="780">
        <v>2021</v>
      </c>
      <c r="E38" s="8">
        <f>SUM(F38:G38)</f>
        <v>16</v>
      </c>
      <c r="F38" s="8">
        <v>7</v>
      </c>
      <c r="G38" s="8">
        <v>9</v>
      </c>
      <c r="H38" s="8"/>
      <c r="I38" s="8">
        <f>SUM(J38:K38)</f>
        <v>100</v>
      </c>
      <c r="J38" s="8">
        <v>99</v>
      </c>
      <c r="K38" s="8">
        <v>1</v>
      </c>
      <c r="L38" s="13"/>
      <c r="O38" s="2"/>
    </row>
    <row r="39" spans="1:15" s="1" customFormat="1" ht="15" customHeight="1">
      <c r="A39" s="2"/>
      <c r="B39" s="9"/>
      <c r="C39" s="27"/>
      <c r="D39" s="809">
        <v>2022</v>
      </c>
      <c r="E39" s="8">
        <f>SUM(F39:G39)</f>
        <v>16</v>
      </c>
      <c r="F39" s="8">
        <v>7</v>
      </c>
      <c r="G39" s="8">
        <v>9</v>
      </c>
      <c r="H39" s="8"/>
      <c r="I39" s="8">
        <f>SUM(J39:K39)</f>
        <v>113</v>
      </c>
      <c r="J39" s="8">
        <v>111</v>
      </c>
      <c r="K39" s="8">
        <v>2</v>
      </c>
      <c r="L39" s="13"/>
      <c r="O39" s="2"/>
    </row>
    <row r="40" spans="1:15" s="1" customFormat="1" ht="8.1" customHeight="1">
      <c r="A40" s="2"/>
      <c r="B40" s="9"/>
      <c r="C40" s="27"/>
      <c r="D40" s="809"/>
      <c r="E40" s="8"/>
      <c r="F40" s="8"/>
      <c r="G40" s="8"/>
      <c r="H40" s="8"/>
      <c r="I40" s="8"/>
      <c r="J40" s="8"/>
      <c r="K40" s="8"/>
      <c r="L40" s="13"/>
    </row>
    <row r="41" spans="1:15" s="1" customFormat="1" ht="15" customHeight="1">
      <c r="A41" s="2"/>
      <c r="B41" s="6" t="s">
        <v>1169</v>
      </c>
      <c r="C41" s="10"/>
      <c r="D41" s="809">
        <v>2020</v>
      </c>
      <c r="E41" s="8">
        <f>SUM(F41:G41)</f>
        <v>15</v>
      </c>
      <c r="F41" s="8">
        <v>5</v>
      </c>
      <c r="G41" s="8">
        <v>10</v>
      </c>
      <c r="H41" s="8"/>
      <c r="I41" s="8">
        <f>SUM(J41:K41)</f>
        <v>48</v>
      </c>
      <c r="J41" s="8">
        <v>21</v>
      </c>
      <c r="K41" s="8">
        <v>27</v>
      </c>
      <c r="L41" s="13"/>
    </row>
    <row r="42" spans="1:15" s="1" customFormat="1" ht="15" customHeight="1">
      <c r="A42" s="2"/>
      <c r="B42" s="9" t="s">
        <v>1168</v>
      </c>
      <c r="C42" s="27"/>
      <c r="D42" s="780">
        <v>2021</v>
      </c>
      <c r="E42" s="8">
        <f>SUM(F42:G42)</f>
        <v>16</v>
      </c>
      <c r="F42" s="8">
        <v>6</v>
      </c>
      <c r="G42" s="8">
        <v>10</v>
      </c>
      <c r="H42" s="8"/>
      <c r="I42" s="8">
        <f>SUM(J42:K42)</f>
        <v>40</v>
      </c>
      <c r="J42" s="8">
        <v>18</v>
      </c>
      <c r="K42" s="8">
        <v>22</v>
      </c>
      <c r="L42" s="13"/>
      <c r="O42" s="2"/>
    </row>
    <row r="43" spans="1:15" s="1" customFormat="1" ht="15" customHeight="1">
      <c r="A43" s="2"/>
      <c r="B43" s="9"/>
      <c r="C43" s="27"/>
      <c r="D43" s="809">
        <v>2022</v>
      </c>
      <c r="E43" s="8">
        <f>SUM(F43:G43)</f>
        <v>16</v>
      </c>
      <c r="F43" s="8">
        <v>6</v>
      </c>
      <c r="G43" s="8">
        <v>10</v>
      </c>
      <c r="H43" s="8"/>
      <c r="I43" s="8">
        <f>SUM(J43:K43)</f>
        <v>35</v>
      </c>
      <c r="J43" s="8">
        <v>18</v>
      </c>
      <c r="K43" s="8">
        <v>17</v>
      </c>
      <c r="L43" s="13"/>
      <c r="O43" s="2"/>
    </row>
    <row r="44" spans="1:15" s="1" customFormat="1" ht="8.1" customHeight="1">
      <c r="A44" s="2"/>
      <c r="B44" s="9"/>
      <c r="C44" s="27"/>
      <c r="D44" s="809"/>
      <c r="E44" s="8"/>
      <c r="F44" s="8"/>
      <c r="G44" s="8"/>
      <c r="H44" s="8"/>
      <c r="I44" s="8"/>
      <c r="J44" s="8"/>
      <c r="K44" s="8"/>
      <c r="L44" s="13"/>
    </row>
    <row r="45" spans="1:15" s="1" customFormat="1" ht="15" customHeight="1">
      <c r="A45" s="2"/>
      <c r="B45" s="6" t="s">
        <v>1172</v>
      </c>
      <c r="C45" s="10"/>
      <c r="D45" s="809">
        <v>2020</v>
      </c>
      <c r="E45" s="8">
        <f>SUM(F45:G45)</f>
        <v>19</v>
      </c>
      <c r="F45" s="8">
        <v>3</v>
      </c>
      <c r="G45" s="8">
        <v>16</v>
      </c>
      <c r="H45" s="8"/>
      <c r="I45" s="8">
        <f>SUM(J45:K45)</f>
        <v>64</v>
      </c>
      <c r="J45" s="8">
        <v>25</v>
      </c>
      <c r="K45" s="8">
        <v>39</v>
      </c>
      <c r="L45" s="13"/>
    </row>
    <row r="46" spans="1:15" s="1" customFormat="1" ht="15" customHeight="1">
      <c r="A46" s="2"/>
      <c r="B46" s="9" t="s">
        <v>1173</v>
      </c>
      <c r="C46" s="27"/>
      <c r="D46" s="780">
        <v>2021</v>
      </c>
      <c r="E46" s="8">
        <f>SUM(F46:G46)</f>
        <v>18</v>
      </c>
      <c r="F46" s="8">
        <v>3</v>
      </c>
      <c r="G46" s="8">
        <v>15</v>
      </c>
      <c r="H46" s="8"/>
      <c r="I46" s="8">
        <f>SUM(J46:K46)</f>
        <v>56</v>
      </c>
      <c r="J46" s="8">
        <v>26</v>
      </c>
      <c r="K46" s="8">
        <v>30</v>
      </c>
      <c r="L46" s="13"/>
    </row>
    <row r="47" spans="1:15" s="1" customFormat="1" ht="15" customHeight="1">
      <c r="A47" s="2"/>
      <c r="B47" s="9"/>
      <c r="C47" s="27"/>
      <c r="D47" s="809">
        <v>2022</v>
      </c>
      <c r="E47" s="8">
        <f>SUM(F47:G47)</f>
        <v>18</v>
      </c>
      <c r="F47" s="8">
        <v>3</v>
      </c>
      <c r="G47" s="8">
        <v>15</v>
      </c>
      <c r="H47" s="8"/>
      <c r="I47" s="8">
        <f>SUM(J47:K47)</f>
        <v>53</v>
      </c>
      <c r="J47" s="8">
        <v>22</v>
      </c>
      <c r="K47" s="8">
        <v>31</v>
      </c>
      <c r="L47" s="13"/>
    </row>
    <row r="48" spans="1:15" s="1" customFormat="1" ht="8.1" customHeight="1">
      <c r="A48" s="2"/>
      <c r="B48" s="9"/>
      <c r="C48" s="27"/>
      <c r="D48" s="809"/>
      <c r="E48" s="8"/>
      <c r="F48" s="8"/>
      <c r="G48" s="8"/>
      <c r="H48" s="8"/>
      <c r="I48" s="8"/>
      <c r="J48" s="8"/>
      <c r="K48" s="8"/>
      <c r="L48" s="13"/>
    </row>
    <row r="49" spans="1:15" s="1" customFormat="1" ht="15" customHeight="1">
      <c r="A49" s="2"/>
      <c r="B49" s="6" t="s">
        <v>1170</v>
      </c>
      <c r="C49" s="10"/>
      <c r="D49" s="809">
        <v>2020</v>
      </c>
      <c r="E49" s="8">
        <f>SUM(F49:G49)</f>
        <v>15</v>
      </c>
      <c r="F49" s="8">
        <v>5</v>
      </c>
      <c r="G49" s="8">
        <v>10</v>
      </c>
      <c r="H49" s="8"/>
      <c r="I49" s="8">
        <f>SUM(J49:K49)</f>
        <v>64</v>
      </c>
      <c r="J49" s="8">
        <v>1</v>
      </c>
      <c r="K49" s="8">
        <v>63</v>
      </c>
      <c r="L49" s="13"/>
    </row>
    <row r="50" spans="1:15" s="1" customFormat="1" ht="15" customHeight="1">
      <c r="A50" s="2"/>
      <c r="B50" s="9" t="s">
        <v>1171</v>
      </c>
      <c r="C50" s="27"/>
      <c r="D50" s="780">
        <v>2021</v>
      </c>
      <c r="E50" s="8">
        <f>SUM(F50:G50)</f>
        <v>15</v>
      </c>
      <c r="F50" s="8">
        <v>5</v>
      </c>
      <c r="G50" s="8">
        <v>10</v>
      </c>
      <c r="H50" s="8"/>
      <c r="I50" s="8">
        <f>SUM(J50:K50)</f>
        <v>47</v>
      </c>
      <c r="J50" s="8">
        <v>2</v>
      </c>
      <c r="K50" s="8">
        <v>45</v>
      </c>
      <c r="L50" s="13"/>
    </row>
    <row r="51" spans="1:15" s="1" customFormat="1" ht="15" customHeight="1">
      <c r="A51" s="2"/>
      <c r="B51" s="9"/>
      <c r="C51" s="27"/>
      <c r="D51" s="809">
        <v>2022</v>
      </c>
      <c r="E51" s="8">
        <f>SUM(F51:G51)</f>
        <v>15</v>
      </c>
      <c r="F51" s="8">
        <v>5</v>
      </c>
      <c r="G51" s="8">
        <v>10</v>
      </c>
      <c r="H51" s="8"/>
      <c r="I51" s="8">
        <f>SUM(J51:K51)</f>
        <v>38</v>
      </c>
      <c r="J51" s="8">
        <v>4</v>
      </c>
      <c r="K51" s="8">
        <v>34</v>
      </c>
      <c r="L51" s="13"/>
    </row>
    <row r="52" spans="1:15" s="1" customFormat="1" ht="8.1" customHeight="1">
      <c r="A52" s="2"/>
      <c r="B52" s="9"/>
      <c r="C52" s="27"/>
      <c r="D52" s="809"/>
      <c r="E52" s="8"/>
      <c r="F52" s="8"/>
      <c r="G52" s="8"/>
      <c r="H52" s="8"/>
      <c r="I52" s="8"/>
      <c r="J52" s="8"/>
      <c r="K52" s="8"/>
      <c r="L52" s="13"/>
      <c r="O52" s="2"/>
    </row>
    <row r="53" spans="1:15" s="1" customFormat="1" ht="15" customHeight="1">
      <c r="A53" s="2"/>
      <c r="B53" s="6" t="s">
        <v>1174</v>
      </c>
      <c r="C53" s="10"/>
      <c r="D53" s="809">
        <v>2020</v>
      </c>
      <c r="E53" s="8">
        <f>SUM(F53:G53)</f>
        <v>13</v>
      </c>
      <c r="F53" s="8">
        <v>3</v>
      </c>
      <c r="G53" s="8">
        <v>10</v>
      </c>
      <c r="H53" s="8"/>
      <c r="I53" s="8">
        <f>SUM(J53:K53)</f>
        <v>44</v>
      </c>
      <c r="J53" s="8">
        <v>18</v>
      </c>
      <c r="K53" s="8">
        <v>26</v>
      </c>
      <c r="L53" s="13"/>
      <c r="M53" s="15"/>
      <c r="O53" s="2"/>
    </row>
    <row r="54" spans="1:15" s="1" customFormat="1" ht="15" customHeight="1">
      <c r="A54" s="2"/>
      <c r="B54" s="9" t="s">
        <v>1167</v>
      </c>
      <c r="C54" s="27"/>
      <c r="D54" s="780">
        <v>2021</v>
      </c>
      <c r="E54" s="8">
        <f>SUM(F54:G54)</f>
        <v>13</v>
      </c>
      <c r="F54" s="8">
        <v>4</v>
      </c>
      <c r="G54" s="8">
        <v>9</v>
      </c>
      <c r="H54" s="8"/>
      <c r="I54" s="8">
        <f>SUM(J54:K54)</f>
        <v>48</v>
      </c>
      <c r="J54" s="8">
        <v>16</v>
      </c>
      <c r="K54" s="8">
        <v>32</v>
      </c>
      <c r="L54" s="13"/>
      <c r="M54" s="31"/>
      <c r="O54" s="2"/>
    </row>
    <row r="55" spans="1:15" s="1" customFormat="1" ht="15" customHeight="1">
      <c r="A55" s="2"/>
      <c r="B55" s="9"/>
      <c r="C55" s="27"/>
      <c r="D55" s="809">
        <v>2022</v>
      </c>
      <c r="E55" s="8">
        <f>SUM(F55:G55)</f>
        <v>12</v>
      </c>
      <c r="F55" s="8">
        <v>4</v>
      </c>
      <c r="G55" s="8">
        <v>8</v>
      </c>
      <c r="H55" s="8"/>
      <c r="I55" s="8">
        <f>SUM(J55:K55)</f>
        <v>33</v>
      </c>
      <c r="J55" s="8">
        <v>14</v>
      </c>
      <c r="K55" s="8">
        <v>19</v>
      </c>
      <c r="L55" s="13"/>
      <c r="M55" s="31"/>
      <c r="O55" s="2"/>
    </row>
    <row r="56" spans="1:15" s="1" customFormat="1" ht="8.1" customHeight="1">
      <c r="A56" s="2"/>
      <c r="B56" s="9"/>
      <c r="C56" s="27"/>
      <c r="D56" s="809"/>
      <c r="E56" s="8"/>
      <c r="F56" s="8"/>
      <c r="G56" s="8"/>
      <c r="H56" s="8"/>
      <c r="I56" s="8"/>
      <c r="J56" s="8"/>
      <c r="K56" s="8"/>
      <c r="L56" s="13"/>
      <c r="O56" s="2"/>
    </row>
    <row r="57" spans="1:15" s="1" customFormat="1" ht="15" customHeight="1">
      <c r="A57" s="2"/>
      <c r="B57" s="6" t="s">
        <v>617</v>
      </c>
      <c r="C57" s="7"/>
      <c r="D57" s="809">
        <v>2020</v>
      </c>
      <c r="E57" s="8">
        <f>SUM(F57:G57)</f>
        <v>23</v>
      </c>
      <c r="F57" s="8">
        <v>11</v>
      </c>
      <c r="G57" s="8">
        <v>12</v>
      </c>
      <c r="H57" s="8"/>
      <c r="I57" s="8">
        <f>SUM(J57:K57)</f>
        <v>88</v>
      </c>
      <c r="J57" s="8">
        <v>62</v>
      </c>
      <c r="K57" s="8">
        <v>26</v>
      </c>
      <c r="L57" s="13"/>
      <c r="O57" s="2"/>
    </row>
    <row r="58" spans="1:15" s="1" customFormat="1" ht="15" customHeight="1">
      <c r="A58" s="2"/>
      <c r="B58" s="9" t="s">
        <v>618</v>
      </c>
      <c r="C58" s="7"/>
      <c r="D58" s="780">
        <v>2021</v>
      </c>
      <c r="E58" s="8">
        <f>SUM(F58:G58)</f>
        <v>23</v>
      </c>
      <c r="F58" s="8">
        <v>10</v>
      </c>
      <c r="G58" s="8">
        <v>13</v>
      </c>
      <c r="H58" s="8"/>
      <c r="I58" s="8">
        <f>SUM(J58:K58)</f>
        <v>110</v>
      </c>
      <c r="J58" s="8">
        <v>75</v>
      </c>
      <c r="K58" s="8">
        <v>35</v>
      </c>
      <c r="L58" s="13"/>
      <c r="M58" s="15"/>
      <c r="O58" s="2"/>
    </row>
    <row r="59" spans="1:15" s="1" customFormat="1" ht="15" customHeight="1">
      <c r="A59" s="2"/>
      <c r="B59" s="9"/>
      <c r="C59" s="7"/>
      <c r="D59" s="809">
        <v>2022</v>
      </c>
      <c r="E59" s="8">
        <f>SUM(F59:G59)</f>
        <v>23</v>
      </c>
      <c r="F59" s="8">
        <v>10</v>
      </c>
      <c r="G59" s="8">
        <v>13</v>
      </c>
      <c r="H59" s="8"/>
      <c r="I59" s="8">
        <f>SUM(J59:K59)</f>
        <v>118</v>
      </c>
      <c r="J59" s="8">
        <v>83</v>
      </c>
      <c r="K59" s="8">
        <v>35</v>
      </c>
      <c r="L59" s="13"/>
      <c r="M59" s="15"/>
      <c r="O59" s="2"/>
    </row>
    <row r="60" spans="1:15" s="1" customFormat="1" ht="8.1" customHeight="1">
      <c r="A60" s="2"/>
      <c r="B60" s="9"/>
      <c r="C60" s="27"/>
      <c r="D60" s="809"/>
      <c r="E60" s="8"/>
      <c r="F60" s="8"/>
      <c r="G60" s="8"/>
      <c r="H60" s="8"/>
      <c r="I60" s="8"/>
      <c r="J60" s="8"/>
      <c r="K60" s="8"/>
      <c r="L60" s="13"/>
      <c r="M60" s="31"/>
      <c r="O60" s="2"/>
    </row>
    <row r="61" spans="1:15" s="1" customFormat="1" ht="15" customHeight="1">
      <c r="A61" s="2"/>
      <c r="B61" s="6" t="s">
        <v>1165</v>
      </c>
      <c r="C61" s="7"/>
      <c r="D61" s="809">
        <v>2020</v>
      </c>
      <c r="E61" s="8">
        <f>SUM(F61:G61)</f>
        <v>16</v>
      </c>
      <c r="F61" s="8">
        <v>5</v>
      </c>
      <c r="G61" s="8">
        <v>11</v>
      </c>
      <c r="H61" s="8"/>
      <c r="I61" s="8">
        <f>SUM(J61:K61)</f>
        <v>33</v>
      </c>
      <c r="J61" s="8">
        <v>11</v>
      </c>
      <c r="K61" s="8">
        <v>22</v>
      </c>
      <c r="L61" s="13"/>
      <c r="M61" s="15"/>
      <c r="O61" s="2"/>
    </row>
    <row r="62" spans="1:15" s="1" customFormat="1" ht="15" customHeight="1">
      <c r="A62" s="2"/>
      <c r="B62" s="9" t="s">
        <v>1166</v>
      </c>
      <c r="C62" s="7"/>
      <c r="D62" s="780">
        <v>2021</v>
      </c>
      <c r="E62" s="8">
        <f>SUM(F62:G62)</f>
        <v>14</v>
      </c>
      <c r="F62" s="8">
        <v>5</v>
      </c>
      <c r="G62" s="8">
        <v>9</v>
      </c>
      <c r="H62" s="8"/>
      <c r="I62" s="8">
        <f>SUM(J62:K62)</f>
        <v>26</v>
      </c>
      <c r="J62" s="8">
        <v>14</v>
      </c>
      <c r="K62" s="8">
        <v>12</v>
      </c>
      <c r="L62" s="13"/>
      <c r="M62" s="31"/>
      <c r="O62" s="2"/>
    </row>
    <row r="63" spans="1:15" s="1" customFormat="1" ht="15" customHeight="1">
      <c r="A63" s="2"/>
      <c r="B63" s="9"/>
      <c r="C63" s="7"/>
      <c r="D63" s="809">
        <v>2022</v>
      </c>
      <c r="E63" s="8">
        <f>SUM(F63:G63)</f>
        <v>14</v>
      </c>
      <c r="F63" s="8">
        <v>5</v>
      </c>
      <c r="G63" s="8">
        <v>9</v>
      </c>
      <c r="H63" s="8"/>
      <c r="I63" s="8">
        <f>SUM(J63:K63)</f>
        <v>23</v>
      </c>
      <c r="J63" s="8">
        <v>9</v>
      </c>
      <c r="K63" s="8">
        <v>14</v>
      </c>
      <c r="L63" s="13"/>
      <c r="M63" s="31"/>
      <c r="O63" s="2"/>
    </row>
    <row r="64" spans="1:15" s="1" customFormat="1" ht="8.1" customHeight="1">
      <c r="A64" s="2"/>
      <c r="B64" s="9"/>
      <c r="C64" s="7"/>
      <c r="D64" s="809"/>
      <c r="E64" s="8"/>
      <c r="F64" s="8"/>
      <c r="G64" s="8"/>
      <c r="H64" s="8"/>
      <c r="I64" s="8"/>
      <c r="J64" s="8"/>
      <c r="K64" s="8"/>
      <c r="L64" s="13"/>
      <c r="M64" s="15"/>
      <c r="O64" s="2"/>
    </row>
    <row r="65" spans="1:15" s="1" customFormat="1" ht="15" customHeight="1">
      <c r="A65" s="2"/>
      <c r="B65" s="6" t="s">
        <v>619</v>
      </c>
      <c r="C65" s="30"/>
      <c r="D65" s="809">
        <v>2020</v>
      </c>
      <c r="E65" s="8" t="s">
        <v>31</v>
      </c>
      <c r="F65" s="8" t="s">
        <v>31</v>
      </c>
      <c r="G65" s="8" t="s">
        <v>31</v>
      </c>
      <c r="H65" s="8"/>
      <c r="I65" s="8">
        <f>SUM(J65:K65)</f>
        <v>42</v>
      </c>
      <c r="J65" s="8">
        <v>22</v>
      </c>
      <c r="K65" s="8">
        <v>20</v>
      </c>
      <c r="L65" s="13"/>
      <c r="M65" s="15"/>
      <c r="O65" s="2"/>
    </row>
    <row r="66" spans="1:15" s="1" customFormat="1" ht="15" customHeight="1">
      <c r="A66" s="2"/>
      <c r="B66" s="9" t="s">
        <v>620</v>
      </c>
      <c r="C66" s="7"/>
      <c r="D66" s="780">
        <v>2021</v>
      </c>
      <c r="E66" s="8" t="s">
        <v>31</v>
      </c>
      <c r="F66" s="8" t="s">
        <v>31</v>
      </c>
      <c r="G66" s="8" t="s">
        <v>31</v>
      </c>
      <c r="H66" s="8"/>
      <c r="I66" s="8">
        <f>SUM(J66:K66)</f>
        <v>40</v>
      </c>
      <c r="J66" s="8">
        <v>21</v>
      </c>
      <c r="K66" s="8">
        <v>19</v>
      </c>
      <c r="L66" s="13"/>
      <c r="M66" s="15"/>
      <c r="O66" s="2"/>
    </row>
    <row r="67" spans="1:15" s="1" customFormat="1" ht="15" customHeight="1">
      <c r="A67" s="2"/>
      <c r="B67" s="9"/>
      <c r="C67" s="7"/>
      <c r="D67" s="809">
        <v>2022</v>
      </c>
      <c r="E67" s="8" t="s">
        <v>31</v>
      </c>
      <c r="F67" s="8" t="s">
        <v>31</v>
      </c>
      <c r="G67" s="8" t="s">
        <v>31</v>
      </c>
      <c r="H67" s="8"/>
      <c r="I67" s="8">
        <f>SUM(J67:K67)</f>
        <v>41</v>
      </c>
      <c r="J67" s="8">
        <v>27</v>
      </c>
      <c r="K67" s="8">
        <v>14</v>
      </c>
      <c r="L67" s="13"/>
      <c r="M67" s="15"/>
      <c r="O67" s="2"/>
    </row>
    <row r="68" spans="1:15" s="1" customFormat="1" ht="8.1" customHeight="1">
      <c r="A68" s="2"/>
      <c r="B68" s="9"/>
      <c r="C68" s="7"/>
      <c r="D68" s="809"/>
      <c r="E68" s="8"/>
      <c r="F68" s="8"/>
      <c r="G68" s="8"/>
      <c r="H68" s="8"/>
      <c r="I68" s="8"/>
      <c r="J68" s="8"/>
      <c r="K68" s="8"/>
      <c r="L68" s="13"/>
      <c r="M68" s="15"/>
      <c r="O68" s="2"/>
    </row>
    <row r="69" spans="1:15" s="1" customFormat="1" ht="15" customHeight="1">
      <c r="A69" s="2"/>
      <c r="B69" s="10" t="s">
        <v>16</v>
      </c>
      <c r="C69" s="27"/>
      <c r="D69" s="809"/>
      <c r="E69" s="8"/>
      <c r="F69" s="8"/>
      <c r="G69" s="8"/>
      <c r="H69" s="8"/>
      <c r="I69" s="8"/>
      <c r="J69" s="8"/>
      <c r="K69" s="8"/>
      <c r="L69" s="13"/>
      <c r="O69" s="2"/>
    </row>
    <row r="70" spans="1:15" s="1" customFormat="1" ht="15" customHeight="1">
      <c r="A70" s="2"/>
      <c r="B70" s="6" t="s">
        <v>621</v>
      </c>
      <c r="C70" s="10"/>
      <c r="D70" s="809">
        <v>2020</v>
      </c>
      <c r="E70" s="8">
        <f>SUM(F70:G70)</f>
        <v>69</v>
      </c>
      <c r="F70" s="8">
        <v>38</v>
      </c>
      <c r="G70" s="8">
        <v>31</v>
      </c>
      <c r="H70" s="8"/>
      <c r="I70" s="8">
        <f>SUM(J70:K70)</f>
        <v>300</v>
      </c>
      <c r="J70" s="8">
        <v>257</v>
      </c>
      <c r="K70" s="8">
        <v>43</v>
      </c>
      <c r="L70" s="13"/>
      <c r="O70" s="2"/>
    </row>
    <row r="71" spans="1:15" s="1" customFormat="1" ht="15" customHeight="1">
      <c r="A71" s="2"/>
      <c r="B71" s="9" t="s">
        <v>622</v>
      </c>
      <c r="C71" s="27"/>
      <c r="D71" s="780">
        <v>2021</v>
      </c>
      <c r="E71" s="8">
        <f>SUM(F71:G71)</f>
        <v>67</v>
      </c>
      <c r="F71" s="8">
        <v>38</v>
      </c>
      <c r="G71" s="8">
        <v>29</v>
      </c>
      <c r="H71" s="8"/>
      <c r="I71" s="8">
        <f>SUM(J71:K71)</f>
        <v>358</v>
      </c>
      <c r="J71" s="8">
        <v>326</v>
      </c>
      <c r="K71" s="8">
        <v>32</v>
      </c>
      <c r="L71" s="13"/>
      <c r="O71" s="2"/>
    </row>
    <row r="72" spans="1:15" s="1" customFormat="1" ht="15" customHeight="1">
      <c r="A72" s="2"/>
      <c r="B72" s="9"/>
      <c r="C72" s="27"/>
      <c r="D72" s="809">
        <v>2022</v>
      </c>
      <c r="E72" s="8">
        <f>SUM(F72:G72)</f>
        <v>67</v>
      </c>
      <c r="F72" s="8">
        <v>38</v>
      </c>
      <c r="G72" s="8">
        <v>29</v>
      </c>
      <c r="H72" s="8"/>
      <c r="I72" s="8">
        <f>SUM(J72:K72)</f>
        <v>397</v>
      </c>
      <c r="J72" s="8">
        <v>341</v>
      </c>
      <c r="K72" s="8">
        <v>56</v>
      </c>
      <c r="L72" s="13"/>
      <c r="O72" s="2"/>
    </row>
    <row r="73" spans="1:15" s="1" customFormat="1" ht="8.1" customHeight="1">
      <c r="A73" s="2"/>
      <c r="B73" s="9"/>
      <c r="C73" s="27"/>
      <c r="D73" s="809"/>
      <c r="E73" s="8"/>
      <c r="F73" s="8"/>
      <c r="G73" s="8"/>
      <c r="H73" s="8"/>
      <c r="I73" s="8"/>
      <c r="J73" s="8"/>
      <c r="K73" s="8"/>
      <c r="L73" s="13"/>
      <c r="O73" s="2"/>
    </row>
    <row r="74" spans="1:15" s="1" customFormat="1" ht="15" customHeight="1">
      <c r="A74" s="2"/>
      <c r="B74" s="6" t="s">
        <v>623</v>
      </c>
      <c r="C74" s="7"/>
      <c r="D74" s="809">
        <v>2020</v>
      </c>
      <c r="E74" s="8">
        <f>SUM(F74:G74)</f>
        <v>66</v>
      </c>
      <c r="F74" s="8">
        <v>25</v>
      </c>
      <c r="G74" s="8">
        <v>41</v>
      </c>
      <c r="H74" s="8"/>
      <c r="I74" s="8">
        <f>SUM(J74:K74)</f>
        <v>553</v>
      </c>
      <c r="J74" s="8">
        <v>240</v>
      </c>
      <c r="K74" s="8">
        <v>313</v>
      </c>
      <c r="L74" s="13"/>
      <c r="O74" s="2"/>
    </row>
    <row r="75" spans="1:15" s="1" customFormat="1" ht="15" customHeight="1">
      <c r="A75" s="2"/>
      <c r="B75" s="9" t="s">
        <v>624</v>
      </c>
      <c r="C75" s="7"/>
      <c r="D75" s="780">
        <v>2021</v>
      </c>
      <c r="E75" s="8">
        <f>SUM(F75:G75)</f>
        <v>57</v>
      </c>
      <c r="F75" s="8">
        <v>19</v>
      </c>
      <c r="G75" s="8">
        <v>38</v>
      </c>
      <c r="H75" s="8"/>
      <c r="I75" s="8">
        <f>SUM(J75:K75)</f>
        <v>507</v>
      </c>
      <c r="J75" s="8">
        <v>225</v>
      </c>
      <c r="K75" s="8">
        <v>282</v>
      </c>
      <c r="L75" s="13"/>
      <c r="O75" s="2"/>
    </row>
    <row r="76" spans="1:15" s="1" customFormat="1" ht="15" customHeight="1">
      <c r="A76" s="2"/>
      <c r="B76" s="9"/>
      <c r="C76" s="7"/>
      <c r="D76" s="809">
        <v>2022</v>
      </c>
      <c r="E76" s="8">
        <f>SUM(F76:G76)</f>
        <v>58</v>
      </c>
      <c r="F76" s="8">
        <v>19</v>
      </c>
      <c r="G76" s="8">
        <v>39</v>
      </c>
      <c r="H76" s="8"/>
      <c r="I76" s="8">
        <f>SUM(J76:K76)</f>
        <v>453</v>
      </c>
      <c r="J76" s="8">
        <v>192</v>
      </c>
      <c r="K76" s="8">
        <v>261</v>
      </c>
      <c r="L76" s="13"/>
      <c r="O76" s="2"/>
    </row>
    <row r="77" spans="1:15" s="1" customFormat="1" ht="13.15" customHeight="1" thickBot="1">
      <c r="A77" s="850"/>
      <c r="B77" s="813"/>
      <c r="C77" s="813"/>
      <c r="D77" s="814"/>
      <c r="E77" s="813"/>
      <c r="F77" s="882"/>
      <c r="G77" s="882"/>
      <c r="H77" s="882"/>
      <c r="I77" s="882"/>
      <c r="J77" s="882"/>
      <c r="K77" s="882"/>
      <c r="L77" s="817"/>
      <c r="O77" s="2"/>
    </row>
    <row r="78" spans="1:15" s="1" customFormat="1" ht="16.5" customHeight="1">
      <c r="A78" s="2"/>
      <c r="B78" s="819"/>
      <c r="C78" s="27"/>
      <c r="D78" s="12"/>
      <c r="E78" s="27"/>
      <c r="F78" s="811"/>
      <c r="G78" s="811"/>
      <c r="H78" s="27"/>
      <c r="I78" s="819"/>
      <c r="J78" s="7"/>
      <c r="K78" s="820"/>
      <c r="L78" s="424" t="s">
        <v>909</v>
      </c>
    </row>
    <row r="79" spans="1:15" s="1" customFormat="1" ht="16.5" customHeight="1">
      <c r="A79" s="2"/>
      <c r="B79" s="822"/>
      <c r="C79" s="27"/>
      <c r="D79" s="12"/>
      <c r="E79" s="27"/>
      <c r="F79" s="811"/>
      <c r="G79" s="811"/>
      <c r="H79" s="27"/>
      <c r="I79" s="823"/>
      <c r="J79" s="7"/>
      <c r="K79" s="820"/>
      <c r="L79" s="425" t="s">
        <v>885</v>
      </c>
    </row>
    <row r="80" spans="1:15">
      <c r="B80" s="660"/>
      <c r="C80" s="660"/>
      <c r="D80" s="780"/>
      <c r="E80" s="660"/>
      <c r="F80" s="660"/>
      <c r="G80" s="660"/>
      <c r="H80" s="660"/>
      <c r="I80" s="660"/>
      <c r="J80" s="660"/>
      <c r="K80" s="660"/>
      <c r="L80" s="660"/>
    </row>
  </sheetData>
  <mergeCells count="4">
    <mergeCell ref="E5:G6"/>
    <mergeCell ref="I6:K6"/>
    <mergeCell ref="E7:G7"/>
    <mergeCell ref="I7:K7"/>
  </mergeCells>
  <printOptions horizontalCentered="1"/>
  <pageMargins left="0.55118110236220497" right="0.55118110236220497" top="0.55118110236220497" bottom="0.55118110236220497" header="0.39370078740157499" footer="0.39370078740157499"/>
  <pageSetup paperSize="9" scale="73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46">
    <tabColor rgb="FF92D050"/>
  </sheetPr>
  <dimension ref="A1:O83"/>
  <sheetViews>
    <sheetView tabSelected="1" view="pageBreakPreview" topLeftCell="A46" zoomScale="90" zoomScaleNormal="100" zoomScaleSheetLayoutView="90" workbookViewId="0">
      <selection activeCell="O48" sqref="O48"/>
    </sheetView>
  </sheetViews>
  <sheetFormatPr defaultColWidth="12.5703125" defaultRowHeight="16.5"/>
  <cols>
    <col min="1" max="1" width="1.28515625" style="745" customWidth="1"/>
    <col min="2" max="2" width="14.28515625" style="745" customWidth="1"/>
    <col min="3" max="3" width="38.28515625" style="745" customWidth="1"/>
    <col min="4" max="4" width="10.28515625" style="766" customWidth="1"/>
    <col min="5" max="5" width="7.7109375" style="745" customWidth="1"/>
    <col min="6" max="6" width="8.7109375" style="745" customWidth="1"/>
    <col min="7" max="7" width="12.5703125" style="745" customWidth="1"/>
    <col min="8" max="8" width="1.140625" style="745" customWidth="1"/>
    <col min="9" max="9" width="7.7109375" style="745" customWidth="1"/>
    <col min="10" max="10" width="8.7109375" style="745" customWidth="1"/>
    <col min="11" max="11" width="12.5703125" style="745" customWidth="1"/>
    <col min="12" max="12" width="1.140625" style="745" customWidth="1"/>
    <col min="13" max="16384" width="12.5703125" style="745"/>
  </cols>
  <sheetData>
    <row r="1" spans="1:15" ht="10.15" customHeight="1"/>
    <row r="2" spans="1:15" s="1" customFormat="1" ht="16.5" customHeight="1">
      <c r="B2" s="785" t="s">
        <v>792</v>
      </c>
      <c r="C2" s="786" t="s">
        <v>1148</v>
      </c>
      <c r="D2" s="787"/>
      <c r="F2" s="788"/>
      <c r="G2" s="788"/>
      <c r="I2" s="789"/>
    </row>
    <row r="3" spans="1:15" s="1" customFormat="1" ht="16.5" customHeight="1">
      <c r="B3" s="790" t="s">
        <v>794</v>
      </c>
      <c r="C3" s="791" t="s">
        <v>1149</v>
      </c>
      <c r="D3" s="792"/>
      <c r="F3" s="788"/>
      <c r="G3" s="788"/>
      <c r="I3" s="789"/>
    </row>
    <row r="4" spans="1:15" s="1" customFormat="1" ht="12" customHeight="1" thickBot="1">
      <c r="D4" s="793"/>
      <c r="F4" s="788"/>
      <c r="G4" s="788"/>
      <c r="I4" s="789"/>
    </row>
    <row r="5" spans="1:15" s="1" customFormat="1" ht="2.25" customHeight="1" thickTop="1">
      <c r="A5" s="794"/>
      <c r="B5" s="795"/>
      <c r="C5" s="795"/>
      <c r="D5" s="796"/>
      <c r="E5" s="1897" t="s">
        <v>420</v>
      </c>
      <c r="F5" s="1897"/>
      <c r="G5" s="1897"/>
      <c r="H5" s="795"/>
      <c r="I5" s="797"/>
      <c r="J5" s="798"/>
      <c r="K5" s="795"/>
      <c r="L5" s="794"/>
    </row>
    <row r="6" spans="1:15" s="1" customFormat="1" ht="15" customHeight="1">
      <c r="A6" s="2"/>
      <c r="B6" s="10" t="s">
        <v>601</v>
      </c>
      <c r="C6" s="7"/>
      <c r="D6" s="799" t="s">
        <v>3</v>
      </c>
      <c r="E6" s="1893"/>
      <c r="F6" s="1893"/>
      <c r="G6" s="1893"/>
      <c r="H6" s="800"/>
      <c r="I6" s="1898" t="s">
        <v>421</v>
      </c>
      <c r="J6" s="1898"/>
      <c r="K6" s="1898"/>
      <c r="L6" s="2"/>
    </row>
    <row r="7" spans="1:15" s="1" customFormat="1" ht="15" customHeight="1">
      <c r="A7" s="2"/>
      <c r="B7" s="801" t="s">
        <v>602</v>
      </c>
      <c r="C7" s="7"/>
      <c r="D7" s="827" t="s">
        <v>8</v>
      </c>
      <c r="E7" s="1894" t="s">
        <v>424</v>
      </c>
      <c r="F7" s="1894"/>
      <c r="G7" s="1894"/>
      <c r="H7" s="828"/>
      <c r="I7" s="1899" t="s">
        <v>377</v>
      </c>
      <c r="J7" s="1899"/>
      <c r="K7" s="1899"/>
      <c r="L7" s="2"/>
    </row>
    <row r="8" spans="1:15" s="1" customFormat="1" ht="19.5" customHeight="1">
      <c r="A8" s="2"/>
      <c r="B8" s="7"/>
      <c r="C8" s="27"/>
      <c r="D8" s="799"/>
      <c r="E8" s="535" t="s">
        <v>4</v>
      </c>
      <c r="F8" s="535" t="s">
        <v>603</v>
      </c>
      <c r="G8" s="535" t="s">
        <v>38</v>
      </c>
      <c r="H8" s="535"/>
      <c r="I8" s="535" t="s">
        <v>4</v>
      </c>
      <c r="J8" s="535" t="s">
        <v>603</v>
      </c>
      <c r="K8" s="535" t="s">
        <v>38</v>
      </c>
      <c r="L8" s="2"/>
    </row>
    <row r="9" spans="1:15" s="1" customFormat="1" ht="14.25" customHeight="1">
      <c r="A9" s="2"/>
      <c r="B9" s="7"/>
      <c r="C9" s="27"/>
      <c r="D9" s="799"/>
      <c r="E9" s="536" t="s">
        <v>9</v>
      </c>
      <c r="F9" s="536" t="s">
        <v>604</v>
      </c>
      <c r="G9" s="536" t="s">
        <v>40</v>
      </c>
      <c r="H9" s="536"/>
      <c r="I9" s="536" t="s">
        <v>9</v>
      </c>
      <c r="J9" s="536" t="s">
        <v>604</v>
      </c>
      <c r="K9" s="536" t="s">
        <v>40</v>
      </c>
      <c r="L9" s="2"/>
    </row>
    <row r="10" spans="1:15" s="1" customFormat="1" ht="3" customHeight="1">
      <c r="A10" s="804"/>
      <c r="B10" s="804"/>
      <c r="C10" s="804"/>
      <c r="D10" s="805"/>
      <c r="E10" s="804"/>
      <c r="F10" s="806"/>
      <c r="G10" s="806"/>
      <c r="H10" s="804"/>
      <c r="I10" s="807"/>
      <c r="J10" s="806"/>
      <c r="K10" s="804"/>
      <c r="L10" s="804"/>
    </row>
    <row r="11" spans="1:15" s="1" customFormat="1" ht="8.1" customHeight="1">
      <c r="A11" s="2"/>
      <c r="B11" s="3"/>
      <c r="C11" s="2"/>
      <c r="D11" s="793"/>
      <c r="E11" s="808"/>
      <c r="F11" s="4"/>
      <c r="G11" s="4"/>
      <c r="H11" s="4"/>
      <c r="I11" s="4"/>
      <c r="J11" s="4"/>
      <c r="K11" s="4"/>
      <c r="M11" s="15"/>
      <c r="O11" s="2"/>
    </row>
    <row r="12" spans="1:15" s="1" customFormat="1" ht="15.6" customHeight="1">
      <c r="A12" s="2"/>
      <c r="B12" s="6" t="s">
        <v>625</v>
      </c>
      <c r="C12" s="10"/>
      <c r="D12" s="809">
        <v>2020</v>
      </c>
      <c r="E12" s="8">
        <f>SUM(F12:G12)</f>
        <v>43</v>
      </c>
      <c r="F12" s="8">
        <v>18</v>
      </c>
      <c r="G12" s="8">
        <v>25</v>
      </c>
      <c r="H12" s="8"/>
      <c r="I12" s="8">
        <f>SUM(J12:K12)</f>
        <v>287</v>
      </c>
      <c r="J12" s="8">
        <v>135</v>
      </c>
      <c r="K12" s="8">
        <v>152</v>
      </c>
      <c r="L12" s="13"/>
      <c r="O12" s="2"/>
    </row>
    <row r="13" spans="1:15" s="1" customFormat="1" ht="15.6" customHeight="1">
      <c r="A13" s="2"/>
      <c r="B13" s="9" t="s">
        <v>626</v>
      </c>
      <c r="C13" s="27"/>
      <c r="D13" s="780">
        <v>2021</v>
      </c>
      <c r="E13" s="8">
        <f t="shared" ref="E13:E14" si="0">SUM(F13:G13)</f>
        <v>43</v>
      </c>
      <c r="F13" s="8">
        <v>20</v>
      </c>
      <c r="G13" s="8">
        <v>23</v>
      </c>
      <c r="H13" s="8"/>
      <c r="I13" s="8">
        <f t="shared" ref="I13:I14" si="1">SUM(J13:K13)</f>
        <v>252</v>
      </c>
      <c r="J13" s="8">
        <v>125</v>
      </c>
      <c r="K13" s="8">
        <v>127</v>
      </c>
      <c r="L13" s="13"/>
      <c r="M13" s="15"/>
      <c r="O13" s="2"/>
    </row>
    <row r="14" spans="1:15" s="1" customFormat="1" ht="15.6" customHeight="1">
      <c r="A14" s="2"/>
      <c r="B14" s="9"/>
      <c r="C14" s="27"/>
      <c r="D14" s="809">
        <v>2022</v>
      </c>
      <c r="E14" s="8">
        <f t="shared" si="0"/>
        <v>46</v>
      </c>
      <c r="F14" s="8">
        <v>21</v>
      </c>
      <c r="G14" s="8">
        <v>25</v>
      </c>
      <c r="H14" s="8"/>
      <c r="I14" s="8">
        <f t="shared" si="1"/>
        <v>187</v>
      </c>
      <c r="J14" s="8">
        <v>92</v>
      </c>
      <c r="K14" s="8">
        <v>95</v>
      </c>
      <c r="L14" s="13"/>
      <c r="M14" s="15"/>
      <c r="O14" s="2"/>
    </row>
    <row r="15" spans="1:15" s="1" customFormat="1" ht="8.1" customHeight="1">
      <c r="A15" s="2"/>
      <c r="B15" s="9"/>
      <c r="C15" s="27"/>
      <c r="D15" s="809"/>
      <c r="E15" s="8"/>
      <c r="F15" s="8"/>
      <c r="G15" s="8"/>
      <c r="H15" s="8"/>
      <c r="I15" s="8"/>
      <c r="J15" s="8"/>
      <c r="K15" s="8"/>
      <c r="L15" s="13"/>
      <c r="M15" s="15"/>
      <c r="O15" s="2"/>
    </row>
    <row r="16" spans="1:15" s="1" customFormat="1" ht="15.6" customHeight="1">
      <c r="A16" s="2"/>
      <c r="B16" s="6" t="s">
        <v>627</v>
      </c>
      <c r="C16" s="10"/>
      <c r="D16" s="809">
        <v>2020</v>
      </c>
      <c r="E16" s="8">
        <f>SUM(F16:G16)</f>
        <v>20</v>
      </c>
      <c r="F16" s="8">
        <v>4</v>
      </c>
      <c r="G16" s="8">
        <v>16</v>
      </c>
      <c r="H16" s="8"/>
      <c r="I16" s="8">
        <f>SUM(J16:K16)</f>
        <v>187</v>
      </c>
      <c r="J16" s="8">
        <v>65</v>
      </c>
      <c r="K16" s="8">
        <v>122</v>
      </c>
      <c r="L16" s="13"/>
      <c r="M16" s="31"/>
      <c r="O16" s="2"/>
    </row>
    <row r="17" spans="1:15" s="1" customFormat="1" ht="15.6" customHeight="1">
      <c r="A17" s="2"/>
      <c r="B17" s="9" t="s">
        <v>628</v>
      </c>
      <c r="C17" s="27"/>
      <c r="D17" s="780">
        <v>2021</v>
      </c>
      <c r="E17" s="8">
        <f t="shared" ref="E17:E18" si="2">SUM(F17:G17)</f>
        <v>21</v>
      </c>
      <c r="F17" s="8">
        <v>6</v>
      </c>
      <c r="G17" s="8">
        <v>15</v>
      </c>
      <c r="H17" s="8"/>
      <c r="I17" s="8">
        <f t="shared" ref="I17:I18" si="3">SUM(J17:K17)</f>
        <v>162</v>
      </c>
      <c r="J17" s="8">
        <v>52</v>
      </c>
      <c r="K17" s="8">
        <v>110</v>
      </c>
      <c r="L17" s="13"/>
      <c r="O17" s="2"/>
    </row>
    <row r="18" spans="1:15" s="1" customFormat="1" ht="15.6" customHeight="1">
      <c r="A18" s="2"/>
      <c r="B18" s="9"/>
      <c r="C18" s="27"/>
      <c r="D18" s="809">
        <v>2022</v>
      </c>
      <c r="E18" s="8">
        <f t="shared" si="2"/>
        <v>21</v>
      </c>
      <c r="F18" s="8">
        <v>6</v>
      </c>
      <c r="G18" s="8">
        <v>15</v>
      </c>
      <c r="H18" s="8"/>
      <c r="I18" s="8">
        <f t="shared" si="3"/>
        <v>146</v>
      </c>
      <c r="J18" s="8">
        <v>38</v>
      </c>
      <c r="K18" s="8">
        <v>108</v>
      </c>
      <c r="L18" s="13"/>
      <c r="O18" s="2"/>
    </row>
    <row r="19" spans="1:15" s="1" customFormat="1" ht="8.1" customHeight="1">
      <c r="A19" s="2"/>
      <c r="B19" s="9"/>
      <c r="C19" s="27"/>
      <c r="D19" s="809"/>
      <c r="E19" s="8"/>
      <c r="F19" s="8"/>
      <c r="G19" s="8"/>
      <c r="H19" s="8"/>
      <c r="I19" s="8"/>
      <c r="J19" s="8"/>
      <c r="K19" s="8"/>
      <c r="L19" s="13"/>
      <c r="O19" s="2"/>
    </row>
    <row r="20" spans="1:15" s="1" customFormat="1" ht="15.6" customHeight="1">
      <c r="A20" s="2"/>
      <c r="B20" s="6" t="s">
        <v>629</v>
      </c>
      <c r="C20" s="10"/>
      <c r="D20" s="809">
        <v>2020</v>
      </c>
      <c r="E20" s="8">
        <f>SUM(F20:G20)</f>
        <v>24</v>
      </c>
      <c r="F20" s="8">
        <v>6</v>
      </c>
      <c r="G20" s="8">
        <v>18</v>
      </c>
      <c r="H20" s="8"/>
      <c r="I20" s="8">
        <f>SUM(J20:K20)</f>
        <v>171</v>
      </c>
      <c r="J20" s="8">
        <v>15</v>
      </c>
      <c r="K20" s="8">
        <v>156</v>
      </c>
      <c r="L20" s="13"/>
      <c r="O20" s="2"/>
    </row>
    <row r="21" spans="1:15" s="1" customFormat="1" ht="15.6" customHeight="1">
      <c r="A21" s="2"/>
      <c r="B21" s="9" t="s">
        <v>630</v>
      </c>
      <c r="C21" s="27"/>
      <c r="D21" s="780">
        <v>2021</v>
      </c>
      <c r="E21" s="8">
        <f t="shared" ref="E21:E22" si="4">SUM(F21:G21)</f>
        <v>22</v>
      </c>
      <c r="F21" s="8">
        <v>6</v>
      </c>
      <c r="G21" s="8">
        <v>16</v>
      </c>
      <c r="H21" s="8"/>
      <c r="I21" s="8">
        <f t="shared" ref="I21:I22" si="5">SUM(J21:K21)</f>
        <v>123</v>
      </c>
      <c r="J21" s="8">
        <v>7</v>
      </c>
      <c r="K21" s="8">
        <v>116</v>
      </c>
      <c r="L21" s="13"/>
      <c r="O21" s="2"/>
    </row>
    <row r="22" spans="1:15" s="1" customFormat="1" ht="15.6" customHeight="1">
      <c r="A22" s="2"/>
      <c r="B22" s="9"/>
      <c r="C22" s="27"/>
      <c r="D22" s="809">
        <v>2022</v>
      </c>
      <c r="E22" s="8">
        <f t="shared" si="4"/>
        <v>21</v>
      </c>
      <c r="F22" s="8">
        <v>5</v>
      </c>
      <c r="G22" s="8">
        <v>16</v>
      </c>
      <c r="H22" s="8"/>
      <c r="I22" s="8">
        <f t="shared" si="5"/>
        <v>143</v>
      </c>
      <c r="J22" s="8">
        <v>20</v>
      </c>
      <c r="K22" s="8">
        <v>123</v>
      </c>
      <c r="L22" s="13"/>
      <c r="O22" s="2"/>
    </row>
    <row r="23" spans="1:15" s="1" customFormat="1" ht="8.1" customHeight="1">
      <c r="A23" s="2"/>
      <c r="B23" s="9"/>
      <c r="C23" s="27"/>
      <c r="D23" s="809"/>
      <c r="E23" s="8"/>
      <c r="F23" s="8"/>
      <c r="G23" s="8"/>
      <c r="H23" s="8"/>
      <c r="I23" s="8"/>
      <c r="J23" s="8"/>
      <c r="K23" s="8"/>
      <c r="L23" s="13"/>
      <c r="O23" s="2"/>
    </row>
    <row r="24" spans="1:15" s="1" customFormat="1" ht="15.6" customHeight="1">
      <c r="A24" s="2"/>
      <c r="B24" s="6" t="s">
        <v>1177</v>
      </c>
      <c r="C24" s="10"/>
      <c r="D24" s="809">
        <v>2020</v>
      </c>
      <c r="E24" s="8">
        <f>SUM(F24:G24)</f>
        <v>16</v>
      </c>
      <c r="F24" s="8">
        <v>14</v>
      </c>
      <c r="G24" s="8">
        <v>2</v>
      </c>
      <c r="H24" s="8"/>
      <c r="I24" s="8">
        <f>SUM(J24:K24)</f>
        <v>97</v>
      </c>
      <c r="J24" s="8">
        <v>96</v>
      </c>
      <c r="K24" s="8">
        <v>1</v>
      </c>
      <c r="L24" s="13"/>
      <c r="O24" s="2"/>
    </row>
    <row r="25" spans="1:15" s="1" customFormat="1" ht="15.6" customHeight="1">
      <c r="A25" s="2"/>
      <c r="B25" s="9" t="s">
        <v>1178</v>
      </c>
      <c r="C25" s="27"/>
      <c r="D25" s="780">
        <v>2021</v>
      </c>
      <c r="E25" s="8">
        <f t="shared" ref="E25:E26" si="6">SUM(F25:G25)</f>
        <v>17</v>
      </c>
      <c r="F25" s="8">
        <v>15</v>
      </c>
      <c r="G25" s="8">
        <v>2</v>
      </c>
      <c r="H25" s="8"/>
      <c r="I25" s="8">
        <f t="shared" ref="I25:I26" si="7">SUM(J25:K25)</f>
        <v>108</v>
      </c>
      <c r="J25" s="8">
        <v>106</v>
      </c>
      <c r="K25" s="8">
        <v>2</v>
      </c>
      <c r="L25" s="13"/>
      <c r="O25" s="2"/>
    </row>
    <row r="26" spans="1:15" s="1" customFormat="1" ht="15.6" customHeight="1">
      <c r="A26" s="2"/>
      <c r="B26" s="9"/>
      <c r="C26" s="27"/>
      <c r="D26" s="809">
        <v>2022</v>
      </c>
      <c r="E26" s="8">
        <f t="shared" si="6"/>
        <v>17</v>
      </c>
      <c r="F26" s="8">
        <v>15</v>
      </c>
      <c r="G26" s="8">
        <v>2</v>
      </c>
      <c r="H26" s="8"/>
      <c r="I26" s="8">
        <f t="shared" si="7"/>
        <v>77</v>
      </c>
      <c r="J26" s="8">
        <v>76</v>
      </c>
      <c r="K26" s="8">
        <v>1</v>
      </c>
      <c r="L26" s="13"/>
      <c r="O26" s="2"/>
    </row>
    <row r="27" spans="1:15" s="1" customFormat="1" ht="8.1" customHeight="1">
      <c r="A27" s="2"/>
      <c r="B27" s="9"/>
      <c r="C27" s="27"/>
      <c r="D27" s="809"/>
      <c r="E27" s="8"/>
      <c r="F27" s="8"/>
      <c r="G27" s="8"/>
      <c r="H27" s="8"/>
      <c r="I27" s="8"/>
      <c r="J27" s="8"/>
      <c r="K27" s="8"/>
      <c r="L27" s="13"/>
      <c r="O27" s="2"/>
    </row>
    <row r="28" spans="1:15" s="1" customFormat="1" ht="15.6" customHeight="1">
      <c r="A28" s="2"/>
      <c r="B28" s="6" t="s">
        <v>1175</v>
      </c>
      <c r="C28" s="10"/>
      <c r="D28" s="809">
        <v>2020</v>
      </c>
      <c r="E28" s="8">
        <f>SUM(F28:G28)</f>
        <v>14</v>
      </c>
      <c r="F28" s="8">
        <v>6</v>
      </c>
      <c r="G28" s="8">
        <v>8</v>
      </c>
      <c r="H28" s="8"/>
      <c r="I28" s="8">
        <f>SUM(J28:K28)</f>
        <v>67</v>
      </c>
      <c r="J28" s="8">
        <v>17</v>
      </c>
      <c r="K28" s="8">
        <v>50</v>
      </c>
      <c r="L28" s="13"/>
      <c r="O28" s="2"/>
    </row>
    <row r="29" spans="1:15" s="1" customFormat="1" ht="15.6" customHeight="1">
      <c r="A29" s="2"/>
      <c r="B29" s="9" t="s">
        <v>1176</v>
      </c>
      <c r="C29" s="27"/>
      <c r="D29" s="780">
        <v>2021</v>
      </c>
      <c r="E29" s="8">
        <f t="shared" ref="E29:E30" si="8">SUM(F29:G29)</f>
        <v>15</v>
      </c>
      <c r="F29" s="8">
        <v>6</v>
      </c>
      <c r="G29" s="8">
        <v>9</v>
      </c>
      <c r="H29" s="8"/>
      <c r="I29" s="8">
        <f t="shared" ref="I29:I30" si="9">SUM(J29:K29)</f>
        <v>46</v>
      </c>
      <c r="J29" s="8">
        <v>9</v>
      </c>
      <c r="K29" s="8">
        <v>37</v>
      </c>
      <c r="L29" s="13"/>
      <c r="O29" s="2"/>
    </row>
    <row r="30" spans="1:15" s="1" customFormat="1" ht="15.6" customHeight="1">
      <c r="A30" s="2"/>
      <c r="B30" s="9"/>
      <c r="C30" s="27"/>
      <c r="D30" s="809">
        <v>2022</v>
      </c>
      <c r="E30" s="8">
        <f t="shared" si="8"/>
        <v>15</v>
      </c>
      <c r="F30" s="8">
        <v>6</v>
      </c>
      <c r="G30" s="8">
        <v>9</v>
      </c>
      <c r="H30" s="8"/>
      <c r="I30" s="8">
        <f t="shared" si="9"/>
        <v>34</v>
      </c>
      <c r="J30" s="8">
        <v>10</v>
      </c>
      <c r="K30" s="8">
        <v>24</v>
      </c>
      <c r="L30" s="13"/>
      <c r="O30" s="2"/>
    </row>
    <row r="31" spans="1:15" s="1" customFormat="1" ht="8.1" customHeight="1">
      <c r="A31" s="2"/>
      <c r="B31" s="9"/>
      <c r="C31" s="27"/>
      <c r="D31" s="809"/>
      <c r="E31" s="8"/>
      <c r="F31" s="8"/>
      <c r="G31" s="8"/>
      <c r="H31" s="8"/>
      <c r="I31" s="8"/>
      <c r="J31" s="8"/>
      <c r="K31" s="8"/>
      <c r="L31" s="13"/>
      <c r="O31" s="2"/>
    </row>
    <row r="32" spans="1:15" ht="15.6" customHeight="1">
      <c r="A32" s="5"/>
      <c r="B32" s="6" t="s">
        <v>631</v>
      </c>
      <c r="C32" s="10"/>
      <c r="D32" s="809">
        <v>2020</v>
      </c>
      <c r="E32" s="8">
        <f>SUM(F32:G32)</f>
        <v>22</v>
      </c>
      <c r="F32" s="8">
        <v>11</v>
      </c>
      <c r="G32" s="8">
        <v>11</v>
      </c>
      <c r="H32" s="8"/>
      <c r="I32" s="8">
        <f>SUM(J32:K32)</f>
        <v>116</v>
      </c>
      <c r="J32" s="8">
        <v>75</v>
      </c>
      <c r="K32" s="8">
        <v>41</v>
      </c>
      <c r="L32" s="861"/>
    </row>
    <row r="33" spans="1:12" ht="15.6" customHeight="1">
      <c r="A33" s="3"/>
      <c r="B33" s="9" t="s">
        <v>632</v>
      </c>
      <c r="C33" s="27"/>
      <c r="D33" s="780">
        <v>2021</v>
      </c>
      <c r="E33" s="8">
        <f t="shared" ref="E33:E34" si="10">SUM(F33:G33)</f>
        <v>22</v>
      </c>
      <c r="F33" s="8">
        <v>9</v>
      </c>
      <c r="G33" s="8">
        <v>13</v>
      </c>
      <c r="H33" s="8"/>
      <c r="I33" s="8">
        <f t="shared" ref="I33:I34" si="11">SUM(J33:K33)</f>
        <v>148</v>
      </c>
      <c r="J33" s="8">
        <v>97</v>
      </c>
      <c r="K33" s="8">
        <v>51</v>
      </c>
      <c r="L33" s="861"/>
    </row>
    <row r="34" spans="1:12" ht="15.6" customHeight="1">
      <c r="A34" s="3"/>
      <c r="B34" s="9"/>
      <c r="C34" s="27"/>
      <c r="D34" s="809">
        <v>2022</v>
      </c>
      <c r="E34" s="8">
        <f t="shared" si="10"/>
        <v>22</v>
      </c>
      <c r="F34" s="8">
        <v>9</v>
      </c>
      <c r="G34" s="8">
        <v>13</v>
      </c>
      <c r="H34" s="8"/>
      <c r="I34" s="8">
        <f t="shared" si="11"/>
        <v>149</v>
      </c>
      <c r="J34" s="8">
        <v>93</v>
      </c>
      <c r="K34" s="8">
        <v>56</v>
      </c>
      <c r="L34" s="29"/>
    </row>
    <row r="35" spans="1:12" ht="8.1" customHeight="1">
      <c r="A35" s="3"/>
      <c r="B35" s="9"/>
      <c r="C35" s="27"/>
      <c r="D35" s="809"/>
      <c r="E35" s="8"/>
      <c r="F35" s="8"/>
      <c r="G35" s="8"/>
      <c r="H35" s="8"/>
      <c r="I35" s="8"/>
      <c r="J35" s="8"/>
      <c r="K35" s="8"/>
      <c r="L35" s="29"/>
    </row>
    <row r="36" spans="1:12" ht="15.6" customHeight="1">
      <c r="A36" s="5"/>
      <c r="B36" s="6" t="s">
        <v>633</v>
      </c>
      <c r="C36" s="27"/>
      <c r="D36" s="809">
        <v>2020</v>
      </c>
      <c r="E36" s="8">
        <f>SUM(F36:G36)</f>
        <v>16</v>
      </c>
      <c r="F36" s="8">
        <v>7</v>
      </c>
      <c r="G36" s="8">
        <v>9</v>
      </c>
      <c r="H36" s="8"/>
      <c r="I36" s="8">
        <f>SUM(J36:K36)</f>
        <v>108</v>
      </c>
      <c r="J36" s="8">
        <v>24</v>
      </c>
      <c r="K36" s="8">
        <v>84</v>
      </c>
      <c r="L36" s="29"/>
    </row>
    <row r="37" spans="1:12" ht="15.6" customHeight="1">
      <c r="A37" s="3"/>
      <c r="B37" s="9" t="s">
        <v>634</v>
      </c>
      <c r="C37" s="27"/>
      <c r="D37" s="780">
        <v>2021</v>
      </c>
      <c r="E37" s="8">
        <f t="shared" ref="E37:E38" si="12">SUM(F37:G37)</f>
        <v>17</v>
      </c>
      <c r="F37" s="8">
        <v>8</v>
      </c>
      <c r="G37" s="8">
        <v>9</v>
      </c>
      <c r="H37" s="8"/>
      <c r="I37" s="8">
        <f t="shared" ref="I37:I38" si="13">SUM(J37:K37)</f>
        <v>96</v>
      </c>
      <c r="J37" s="8">
        <v>17</v>
      </c>
      <c r="K37" s="8">
        <v>79</v>
      </c>
      <c r="L37" s="29"/>
    </row>
    <row r="38" spans="1:12" ht="15.6" customHeight="1">
      <c r="A38" s="2"/>
      <c r="B38" s="7"/>
      <c r="C38" s="7"/>
      <c r="D38" s="809">
        <v>2022</v>
      </c>
      <c r="E38" s="8">
        <f t="shared" si="12"/>
        <v>17</v>
      </c>
      <c r="F38" s="8">
        <v>8</v>
      </c>
      <c r="G38" s="8">
        <v>9</v>
      </c>
      <c r="H38" s="8"/>
      <c r="I38" s="8">
        <f t="shared" si="13"/>
        <v>78</v>
      </c>
      <c r="J38" s="8">
        <v>11</v>
      </c>
      <c r="K38" s="8">
        <v>67</v>
      </c>
      <c r="L38" s="841"/>
    </row>
    <row r="39" spans="1:12" ht="8.1" customHeight="1">
      <c r="A39" s="2"/>
      <c r="B39" s="7"/>
      <c r="C39" s="7"/>
      <c r="D39" s="809"/>
      <c r="E39" s="8"/>
      <c r="F39" s="8"/>
      <c r="G39" s="8"/>
      <c r="H39" s="8"/>
      <c r="I39" s="8"/>
      <c r="J39" s="8"/>
      <c r="K39" s="8"/>
      <c r="L39" s="841"/>
    </row>
    <row r="40" spans="1:12" ht="15.6" customHeight="1">
      <c r="A40" s="5"/>
      <c r="B40" s="6" t="s">
        <v>635</v>
      </c>
      <c r="C40" s="30"/>
      <c r="D40" s="809">
        <v>2020</v>
      </c>
      <c r="E40" s="8" t="s">
        <v>31</v>
      </c>
      <c r="F40" s="8" t="s">
        <v>31</v>
      </c>
      <c r="G40" s="8" t="s">
        <v>31</v>
      </c>
      <c r="H40" s="8"/>
      <c r="I40" s="8">
        <f>SUM(J40:K40)</f>
        <v>37</v>
      </c>
      <c r="J40" s="8">
        <v>20</v>
      </c>
      <c r="K40" s="8">
        <v>17</v>
      </c>
      <c r="L40" s="660"/>
    </row>
    <row r="41" spans="1:12" ht="15.6" customHeight="1">
      <c r="A41" s="3"/>
      <c r="B41" s="9" t="s">
        <v>636</v>
      </c>
      <c r="C41" s="7"/>
      <c r="D41" s="780">
        <v>2021</v>
      </c>
      <c r="E41" s="8" t="s">
        <v>31</v>
      </c>
      <c r="F41" s="8" t="s">
        <v>31</v>
      </c>
      <c r="G41" s="8" t="s">
        <v>31</v>
      </c>
      <c r="H41" s="8"/>
      <c r="I41" s="8">
        <f t="shared" ref="I41:I42" si="14">SUM(J41:K41)</f>
        <v>38</v>
      </c>
      <c r="J41" s="8">
        <v>22</v>
      </c>
      <c r="K41" s="8">
        <v>16</v>
      </c>
      <c r="L41" s="841"/>
    </row>
    <row r="42" spans="1:12" ht="15.6" customHeight="1">
      <c r="A42" s="2"/>
      <c r="B42" s="7"/>
      <c r="C42" s="7"/>
      <c r="D42" s="809">
        <v>2022</v>
      </c>
      <c r="E42" s="8" t="s">
        <v>31</v>
      </c>
      <c r="F42" s="8" t="s">
        <v>31</v>
      </c>
      <c r="G42" s="8" t="s">
        <v>31</v>
      </c>
      <c r="H42" s="8"/>
      <c r="I42" s="8">
        <f t="shared" si="14"/>
        <v>51</v>
      </c>
      <c r="J42" s="8">
        <v>28</v>
      </c>
      <c r="K42" s="8">
        <v>23</v>
      </c>
      <c r="L42" s="841"/>
    </row>
    <row r="43" spans="1:12" ht="8.1" customHeight="1">
      <c r="A43" s="2"/>
      <c r="B43" s="7"/>
      <c r="C43" s="7"/>
      <c r="D43" s="809"/>
      <c r="E43" s="8"/>
      <c r="F43" s="8"/>
      <c r="G43" s="8"/>
      <c r="H43" s="8"/>
      <c r="I43" s="8"/>
      <c r="J43" s="8"/>
      <c r="K43" s="8"/>
      <c r="L43" s="841"/>
    </row>
    <row r="44" spans="1:12">
      <c r="A44" s="15"/>
      <c r="B44" s="10" t="s">
        <v>17</v>
      </c>
      <c r="C44" s="27"/>
      <c r="D44" s="809"/>
      <c r="E44" s="8"/>
      <c r="F44" s="8"/>
      <c r="G44" s="8"/>
      <c r="H44" s="8"/>
      <c r="I44" s="8"/>
      <c r="J44" s="8"/>
      <c r="K44" s="8"/>
      <c r="L44" s="841"/>
    </row>
    <row r="45" spans="1:12" ht="15.6" customHeight="1">
      <c r="A45" s="5"/>
      <c r="B45" s="6" t="s">
        <v>637</v>
      </c>
      <c r="C45" s="7"/>
      <c r="D45" s="809">
        <v>2020</v>
      </c>
      <c r="E45" s="8">
        <f>SUM(F45:G45)</f>
        <v>23</v>
      </c>
      <c r="F45" s="8">
        <v>6</v>
      </c>
      <c r="G45" s="8">
        <v>17</v>
      </c>
      <c r="H45" s="8"/>
      <c r="I45" s="8">
        <f>SUM(J45:K45)</f>
        <v>252</v>
      </c>
      <c r="J45" s="8">
        <v>113</v>
      </c>
      <c r="K45" s="8">
        <v>139</v>
      </c>
      <c r="L45" s="28"/>
    </row>
    <row r="46" spans="1:12" ht="15.6" customHeight="1">
      <c r="A46" s="3"/>
      <c r="B46" s="9" t="s">
        <v>638</v>
      </c>
      <c r="C46" s="7"/>
      <c r="D46" s="780">
        <v>2021</v>
      </c>
      <c r="E46" s="8">
        <f t="shared" ref="E46:E47" si="15">SUM(F46:G46)</f>
        <v>23</v>
      </c>
      <c r="F46" s="8">
        <v>6</v>
      </c>
      <c r="G46" s="8">
        <v>17</v>
      </c>
      <c r="H46" s="8"/>
      <c r="I46" s="8">
        <f t="shared" ref="I46:I47" si="16">SUM(J46:K46)</f>
        <v>243</v>
      </c>
      <c r="J46" s="8">
        <v>108</v>
      </c>
      <c r="K46" s="8">
        <v>135</v>
      </c>
      <c r="L46" s="28"/>
    </row>
    <row r="47" spans="1:12" ht="15.6" customHeight="1">
      <c r="A47" s="3"/>
      <c r="B47" s="9"/>
      <c r="C47" s="7"/>
      <c r="D47" s="809">
        <v>2022</v>
      </c>
      <c r="E47" s="8">
        <f t="shared" si="15"/>
        <v>23</v>
      </c>
      <c r="F47" s="8">
        <v>6</v>
      </c>
      <c r="G47" s="8">
        <v>17</v>
      </c>
      <c r="H47" s="8"/>
      <c r="I47" s="8">
        <f t="shared" si="16"/>
        <v>240</v>
      </c>
      <c r="J47" s="8">
        <v>101</v>
      </c>
      <c r="K47" s="8">
        <v>139</v>
      </c>
      <c r="L47" s="841"/>
    </row>
    <row r="48" spans="1:12" ht="8.1" customHeight="1">
      <c r="A48" s="3"/>
      <c r="B48" s="9"/>
      <c r="C48" s="7"/>
      <c r="D48" s="809"/>
      <c r="E48" s="8"/>
      <c r="F48" s="8"/>
      <c r="G48" s="8"/>
      <c r="H48" s="8"/>
      <c r="I48" s="8"/>
      <c r="J48" s="8"/>
      <c r="K48" s="8"/>
      <c r="L48" s="841"/>
    </row>
    <row r="49" spans="1:12" ht="15.6" customHeight="1">
      <c r="A49" s="5"/>
      <c r="B49" s="6" t="s">
        <v>1181</v>
      </c>
      <c r="C49" s="27"/>
      <c r="D49" s="809">
        <v>2020</v>
      </c>
      <c r="E49" s="8">
        <f>SUM(F49:G49)</f>
        <v>22</v>
      </c>
      <c r="F49" s="8">
        <v>5</v>
      </c>
      <c r="G49" s="8">
        <v>17</v>
      </c>
      <c r="H49" s="8"/>
      <c r="I49" s="8">
        <f>SUM(J49:K49)</f>
        <v>79</v>
      </c>
      <c r="J49" s="8">
        <v>6</v>
      </c>
      <c r="K49" s="8">
        <v>73</v>
      </c>
      <c r="L49" s="28"/>
    </row>
    <row r="50" spans="1:12" ht="15.6" customHeight="1">
      <c r="A50" s="3"/>
      <c r="B50" s="9" t="s">
        <v>1182</v>
      </c>
      <c r="C50" s="27"/>
      <c r="D50" s="780">
        <v>2021</v>
      </c>
      <c r="E50" s="8">
        <f t="shared" ref="E50:E51" si="17">SUM(F50:G50)</f>
        <v>22</v>
      </c>
      <c r="F50" s="8">
        <v>5</v>
      </c>
      <c r="G50" s="8">
        <v>17</v>
      </c>
      <c r="H50" s="8"/>
      <c r="I50" s="8">
        <f t="shared" ref="I50:I51" si="18">SUM(J50:K50)</f>
        <v>67</v>
      </c>
      <c r="J50" s="8">
        <v>1</v>
      </c>
      <c r="K50" s="8">
        <v>66</v>
      </c>
      <c r="L50" s="29"/>
    </row>
    <row r="51" spans="1:12" ht="15.6" customHeight="1">
      <c r="A51" s="3"/>
      <c r="B51" s="9"/>
      <c r="C51" s="27"/>
      <c r="D51" s="809">
        <v>2022</v>
      </c>
      <c r="E51" s="8">
        <f t="shared" si="17"/>
        <v>22</v>
      </c>
      <c r="F51" s="8">
        <v>5</v>
      </c>
      <c r="G51" s="8">
        <v>17</v>
      </c>
      <c r="H51" s="8"/>
      <c r="I51" s="8">
        <f t="shared" si="18"/>
        <v>56</v>
      </c>
      <c r="J51" s="164" t="s">
        <v>31</v>
      </c>
      <c r="K51" s="8">
        <v>56</v>
      </c>
      <c r="L51" s="841"/>
    </row>
    <row r="52" spans="1:12" ht="8.1" customHeight="1">
      <c r="A52" s="3"/>
      <c r="B52" s="9"/>
      <c r="C52" s="27"/>
      <c r="D52" s="809"/>
      <c r="E52" s="8"/>
      <c r="F52" s="8"/>
      <c r="G52" s="8"/>
      <c r="H52" s="8"/>
      <c r="I52" s="8"/>
      <c r="J52" s="8"/>
      <c r="K52" s="8"/>
      <c r="L52" s="841"/>
    </row>
    <row r="53" spans="1:12" ht="15.6" customHeight="1">
      <c r="A53" s="5"/>
      <c r="B53" s="6" t="s">
        <v>1179</v>
      </c>
      <c r="C53" s="10"/>
      <c r="D53" s="809">
        <v>2020</v>
      </c>
      <c r="E53" s="8">
        <f>SUM(F53:G53)</f>
        <v>22</v>
      </c>
      <c r="F53" s="8">
        <v>10</v>
      </c>
      <c r="G53" s="8">
        <v>12</v>
      </c>
      <c r="H53" s="8"/>
      <c r="I53" s="8">
        <f>SUM(J53:K53)</f>
        <v>100</v>
      </c>
      <c r="J53" s="8">
        <v>42</v>
      </c>
      <c r="K53" s="8">
        <v>58</v>
      </c>
      <c r="L53" s="28"/>
    </row>
    <row r="54" spans="1:12" ht="15.6" customHeight="1">
      <c r="A54" s="3"/>
      <c r="B54" s="9" t="s">
        <v>1180</v>
      </c>
      <c r="C54" s="27"/>
      <c r="D54" s="780">
        <v>2021</v>
      </c>
      <c r="E54" s="8">
        <f t="shared" ref="E54:E55" si="19">SUM(F54:G54)</f>
        <v>23</v>
      </c>
      <c r="F54" s="8">
        <v>11</v>
      </c>
      <c r="G54" s="8">
        <v>12</v>
      </c>
      <c r="H54" s="8"/>
      <c r="I54" s="8">
        <f t="shared" ref="I54:I55" si="20">SUM(J54:K54)</f>
        <v>100</v>
      </c>
      <c r="J54" s="8">
        <v>43</v>
      </c>
      <c r="K54" s="8">
        <v>57</v>
      </c>
      <c r="L54" s="28"/>
    </row>
    <row r="55" spans="1:12" ht="15.6" customHeight="1">
      <c r="A55" s="3"/>
      <c r="B55" s="9"/>
      <c r="C55" s="27"/>
      <c r="D55" s="809">
        <v>2022</v>
      </c>
      <c r="E55" s="8">
        <f t="shared" si="19"/>
        <v>23</v>
      </c>
      <c r="F55" s="8">
        <v>11</v>
      </c>
      <c r="G55" s="8">
        <v>12</v>
      </c>
      <c r="H55" s="8"/>
      <c r="I55" s="8">
        <f t="shared" si="20"/>
        <v>78</v>
      </c>
      <c r="J55" s="8">
        <v>28</v>
      </c>
      <c r="K55" s="8">
        <v>50</v>
      </c>
      <c r="L55" s="841"/>
    </row>
    <row r="56" spans="1:12" ht="8.1" customHeight="1">
      <c r="A56" s="3"/>
      <c r="B56" s="9"/>
      <c r="C56" s="27"/>
      <c r="D56" s="809"/>
      <c r="E56" s="8"/>
      <c r="F56" s="8"/>
      <c r="G56" s="8"/>
      <c r="H56" s="8"/>
      <c r="I56" s="8"/>
      <c r="J56" s="8"/>
      <c r="K56" s="8"/>
      <c r="L56" s="841"/>
    </row>
    <row r="57" spans="1:12" ht="15.6" customHeight="1">
      <c r="A57" s="5"/>
      <c r="B57" s="6" t="s">
        <v>1195</v>
      </c>
      <c r="C57" s="10"/>
      <c r="D57" s="809">
        <v>2020</v>
      </c>
      <c r="E57" s="8" t="s">
        <v>31</v>
      </c>
      <c r="F57" s="8" t="s">
        <v>31</v>
      </c>
      <c r="G57" s="8" t="s">
        <v>31</v>
      </c>
      <c r="H57" s="8"/>
      <c r="I57" s="8">
        <f>SUM(J57:K57)</f>
        <v>181</v>
      </c>
      <c r="J57" s="8">
        <v>17</v>
      </c>
      <c r="K57" s="8">
        <v>164</v>
      </c>
      <c r="L57" s="751"/>
    </row>
    <row r="58" spans="1:12" ht="15.6" customHeight="1">
      <c r="A58" s="3"/>
      <c r="B58" s="9" t="s">
        <v>1183</v>
      </c>
      <c r="C58" s="27"/>
      <c r="D58" s="780">
        <v>2021</v>
      </c>
      <c r="E58" s="8" t="s">
        <v>31</v>
      </c>
      <c r="F58" s="8" t="s">
        <v>31</v>
      </c>
      <c r="G58" s="8" t="s">
        <v>31</v>
      </c>
      <c r="H58" s="8"/>
      <c r="I58" s="8">
        <f t="shared" ref="I58:I59" si="21">SUM(J58:K58)</f>
        <v>127</v>
      </c>
      <c r="J58" s="8">
        <v>7</v>
      </c>
      <c r="K58" s="8">
        <v>120</v>
      </c>
      <c r="L58" s="28"/>
    </row>
    <row r="59" spans="1:12" ht="15.6" customHeight="1">
      <c r="A59" s="3"/>
      <c r="B59" s="9"/>
      <c r="C59" s="27"/>
      <c r="D59" s="809">
        <v>2022</v>
      </c>
      <c r="E59" s="8" t="s">
        <v>31</v>
      </c>
      <c r="F59" s="8" t="s">
        <v>31</v>
      </c>
      <c r="G59" s="8" t="s">
        <v>31</v>
      </c>
      <c r="H59" s="8"/>
      <c r="I59" s="8">
        <f t="shared" si="21"/>
        <v>137</v>
      </c>
      <c r="J59" s="8">
        <v>9</v>
      </c>
      <c r="K59" s="8">
        <v>128</v>
      </c>
      <c r="L59" s="841"/>
    </row>
    <row r="60" spans="1:12" ht="8.1" customHeight="1">
      <c r="A60" s="3"/>
      <c r="B60" s="9"/>
      <c r="C60" s="27"/>
      <c r="D60" s="809"/>
      <c r="E60" s="8"/>
      <c r="F60" s="8"/>
      <c r="G60" s="8"/>
      <c r="H60" s="8"/>
      <c r="I60" s="8"/>
      <c r="J60" s="8"/>
      <c r="K60" s="8"/>
      <c r="L60" s="841"/>
    </row>
    <row r="61" spans="1:12" ht="15.6" customHeight="1">
      <c r="A61" s="5"/>
      <c r="B61" s="6" t="s">
        <v>639</v>
      </c>
      <c r="C61" s="27"/>
      <c r="D61" s="809">
        <v>2020</v>
      </c>
      <c r="E61" s="8" t="s">
        <v>31</v>
      </c>
      <c r="F61" s="8" t="s">
        <v>31</v>
      </c>
      <c r="G61" s="8" t="s">
        <v>31</v>
      </c>
      <c r="H61" s="8"/>
      <c r="I61" s="8">
        <f>SUM(J61:K61)</f>
        <v>81</v>
      </c>
      <c r="J61" s="8">
        <v>48</v>
      </c>
      <c r="K61" s="8">
        <v>33</v>
      </c>
      <c r="L61" s="660"/>
    </row>
    <row r="62" spans="1:12" ht="15.6" customHeight="1">
      <c r="A62" s="3"/>
      <c r="B62" s="9" t="s">
        <v>640</v>
      </c>
      <c r="C62" s="27"/>
      <c r="D62" s="780">
        <v>2021</v>
      </c>
      <c r="E62" s="8" t="s">
        <v>31</v>
      </c>
      <c r="F62" s="8" t="s">
        <v>31</v>
      </c>
      <c r="G62" s="8" t="s">
        <v>31</v>
      </c>
      <c r="H62" s="8"/>
      <c r="I62" s="8">
        <f t="shared" ref="I62:I63" si="22">SUM(J62:K62)</f>
        <v>69</v>
      </c>
      <c r="J62" s="8">
        <v>43</v>
      </c>
      <c r="K62" s="8">
        <v>26</v>
      </c>
      <c r="L62" s="841"/>
    </row>
    <row r="63" spans="1:12" ht="15.6" customHeight="1">
      <c r="A63" s="3"/>
      <c r="B63" s="9"/>
      <c r="C63" s="27"/>
      <c r="D63" s="809">
        <v>2022</v>
      </c>
      <c r="E63" s="8" t="s">
        <v>31</v>
      </c>
      <c r="F63" s="8" t="s">
        <v>31</v>
      </c>
      <c r="G63" s="8" t="s">
        <v>31</v>
      </c>
      <c r="H63" s="8"/>
      <c r="I63" s="8">
        <f t="shared" si="22"/>
        <v>54</v>
      </c>
      <c r="J63" s="8">
        <v>32</v>
      </c>
      <c r="K63" s="8">
        <v>22</v>
      </c>
      <c r="L63" s="751"/>
    </row>
    <row r="64" spans="1:12" ht="8.1" customHeight="1">
      <c r="A64" s="3"/>
      <c r="B64" s="9"/>
      <c r="C64" s="27"/>
      <c r="D64" s="809"/>
      <c r="E64" s="8"/>
      <c r="F64" s="8"/>
      <c r="G64" s="8"/>
      <c r="H64" s="8"/>
      <c r="I64" s="8"/>
      <c r="J64" s="8"/>
      <c r="K64" s="8"/>
      <c r="L64" s="751"/>
    </row>
    <row r="65" spans="1:12">
      <c r="A65" s="15"/>
      <c r="B65" s="10" t="s">
        <v>18</v>
      </c>
      <c r="C65" s="27"/>
      <c r="D65" s="809"/>
      <c r="E65" s="8"/>
      <c r="F65" s="8"/>
      <c r="G65" s="8"/>
      <c r="H65" s="8"/>
      <c r="I65" s="8"/>
      <c r="J65" s="8"/>
      <c r="K65" s="8"/>
      <c r="L65" s="841"/>
    </row>
    <row r="66" spans="1:12" ht="15.6" customHeight="1">
      <c r="A66" s="5"/>
      <c r="B66" s="6" t="s">
        <v>641</v>
      </c>
      <c r="C66" s="27"/>
      <c r="D66" s="809">
        <v>2020</v>
      </c>
      <c r="E66" s="8">
        <f>SUM(F66:G66)</f>
        <v>63</v>
      </c>
      <c r="F66" s="8">
        <v>30</v>
      </c>
      <c r="G66" s="8">
        <v>33</v>
      </c>
      <c r="H66" s="8"/>
      <c r="I66" s="8">
        <f>SUM(J66:K66)</f>
        <v>396</v>
      </c>
      <c r="J66" s="8">
        <v>269</v>
      </c>
      <c r="K66" s="8">
        <v>127</v>
      </c>
      <c r="L66" s="28"/>
    </row>
    <row r="67" spans="1:12" ht="15.6" customHeight="1">
      <c r="A67" s="3"/>
      <c r="B67" s="9" t="s">
        <v>642</v>
      </c>
      <c r="C67" s="27"/>
      <c r="D67" s="780">
        <v>2021</v>
      </c>
      <c r="E67" s="8">
        <f t="shared" ref="E67:E68" si="23">SUM(F67:G67)</f>
        <v>54</v>
      </c>
      <c r="F67" s="8">
        <v>28</v>
      </c>
      <c r="G67" s="8">
        <v>26</v>
      </c>
      <c r="H67" s="8"/>
      <c r="I67" s="8">
        <f t="shared" ref="I67:I68" si="24">SUM(J67:K67)</f>
        <v>305</v>
      </c>
      <c r="J67" s="8">
        <v>228</v>
      </c>
      <c r="K67" s="8">
        <v>77</v>
      </c>
      <c r="L67" s="29"/>
    </row>
    <row r="68" spans="1:12" ht="15.6" customHeight="1">
      <c r="A68" s="3"/>
      <c r="B68" s="9"/>
      <c r="C68" s="27"/>
      <c r="D68" s="809">
        <v>2022</v>
      </c>
      <c r="E68" s="8">
        <f t="shared" si="23"/>
        <v>55</v>
      </c>
      <c r="F68" s="8">
        <v>29</v>
      </c>
      <c r="G68" s="8">
        <v>26</v>
      </c>
      <c r="H68" s="8"/>
      <c r="I68" s="8">
        <f t="shared" si="24"/>
        <v>311</v>
      </c>
      <c r="J68" s="8">
        <v>228</v>
      </c>
      <c r="K68" s="8">
        <v>83</v>
      </c>
      <c r="L68" s="841"/>
    </row>
    <row r="69" spans="1:12" ht="8.1" customHeight="1">
      <c r="A69" s="3"/>
      <c r="B69" s="9"/>
      <c r="C69" s="27"/>
      <c r="D69" s="809"/>
      <c r="E69" s="8"/>
      <c r="F69" s="8"/>
      <c r="G69" s="8"/>
      <c r="H69" s="8"/>
      <c r="I69" s="8"/>
      <c r="J69" s="8"/>
      <c r="K69" s="8"/>
      <c r="L69" s="841"/>
    </row>
    <row r="70" spans="1:12" ht="15.6" customHeight="1">
      <c r="A70" s="5"/>
      <c r="B70" s="6" t="s">
        <v>643</v>
      </c>
      <c r="C70" s="10"/>
      <c r="D70" s="809">
        <v>2020</v>
      </c>
      <c r="E70" s="8">
        <f>SUM(F70:G70)</f>
        <v>53</v>
      </c>
      <c r="F70" s="8">
        <v>24</v>
      </c>
      <c r="G70" s="8">
        <v>29</v>
      </c>
      <c r="H70" s="8"/>
      <c r="I70" s="8">
        <f>SUM(J70:K70)</f>
        <v>315</v>
      </c>
      <c r="J70" s="8">
        <v>222</v>
      </c>
      <c r="K70" s="8">
        <v>93</v>
      </c>
      <c r="L70" s="28"/>
    </row>
    <row r="71" spans="1:12" ht="15.6" customHeight="1">
      <c r="A71" s="3"/>
      <c r="B71" s="9" t="s">
        <v>644</v>
      </c>
      <c r="C71" s="27"/>
      <c r="D71" s="780">
        <v>2021</v>
      </c>
      <c r="E71" s="8">
        <f t="shared" ref="E71:E72" si="25">SUM(F71:G71)</f>
        <v>53</v>
      </c>
      <c r="F71" s="8">
        <v>24</v>
      </c>
      <c r="G71" s="8">
        <v>29</v>
      </c>
      <c r="H71" s="8"/>
      <c r="I71" s="8">
        <f t="shared" ref="I71:I72" si="26">SUM(J71:K71)</f>
        <v>291</v>
      </c>
      <c r="J71" s="8">
        <v>221</v>
      </c>
      <c r="K71" s="8">
        <v>70</v>
      </c>
      <c r="L71" s="28"/>
    </row>
    <row r="72" spans="1:12" ht="15.6" customHeight="1">
      <c r="A72" s="3"/>
      <c r="B72" s="9"/>
      <c r="C72" s="27"/>
      <c r="D72" s="809">
        <v>2022</v>
      </c>
      <c r="E72" s="8">
        <f t="shared" si="25"/>
        <v>52</v>
      </c>
      <c r="F72" s="8">
        <v>23</v>
      </c>
      <c r="G72" s="8">
        <v>29</v>
      </c>
      <c r="H72" s="8"/>
      <c r="I72" s="8">
        <f t="shared" si="26"/>
        <v>299</v>
      </c>
      <c r="J72" s="8">
        <v>226</v>
      </c>
      <c r="K72" s="8">
        <v>73</v>
      </c>
      <c r="L72" s="841"/>
    </row>
    <row r="73" spans="1:12" ht="8.1" customHeight="1">
      <c r="A73" s="3"/>
      <c r="B73" s="9"/>
      <c r="C73" s="27"/>
      <c r="D73" s="809"/>
      <c r="E73" s="8"/>
      <c r="F73" s="8"/>
      <c r="G73" s="8"/>
      <c r="H73" s="8"/>
      <c r="I73" s="8"/>
      <c r="J73" s="8"/>
      <c r="K73" s="8"/>
      <c r="L73" s="841"/>
    </row>
    <row r="74" spans="1:12" ht="15.6" customHeight="1">
      <c r="A74" s="5"/>
      <c r="B74" s="6" t="s">
        <v>645</v>
      </c>
      <c r="C74" s="27"/>
      <c r="D74" s="809">
        <v>2020</v>
      </c>
      <c r="E74" s="8">
        <f>SUM(F74:G74)</f>
        <v>46</v>
      </c>
      <c r="F74" s="8">
        <v>18</v>
      </c>
      <c r="G74" s="8">
        <v>28</v>
      </c>
      <c r="H74" s="8"/>
      <c r="I74" s="8">
        <f>SUM(J74:K74)</f>
        <v>239</v>
      </c>
      <c r="J74" s="8">
        <v>154</v>
      </c>
      <c r="K74" s="8">
        <v>85</v>
      </c>
      <c r="L74" s="28"/>
    </row>
    <row r="75" spans="1:12" ht="15.6" customHeight="1">
      <c r="A75" s="3"/>
      <c r="B75" s="9" t="s">
        <v>646</v>
      </c>
      <c r="C75" s="27"/>
      <c r="D75" s="780">
        <v>2021</v>
      </c>
      <c r="E75" s="8">
        <f t="shared" ref="E75:E76" si="27">SUM(F75:G75)</f>
        <v>45</v>
      </c>
      <c r="F75" s="8">
        <v>17</v>
      </c>
      <c r="G75" s="8">
        <v>28</v>
      </c>
      <c r="H75" s="8"/>
      <c r="I75" s="8">
        <f t="shared" ref="I75:I76" si="28">SUM(J75:K75)</f>
        <v>214</v>
      </c>
      <c r="J75" s="8">
        <v>127</v>
      </c>
      <c r="K75" s="8">
        <v>87</v>
      </c>
      <c r="L75" s="29"/>
    </row>
    <row r="76" spans="1:12" ht="15.6" customHeight="1">
      <c r="A76" s="3"/>
      <c r="B76" s="9"/>
      <c r="C76" s="27"/>
      <c r="D76" s="809">
        <v>2022</v>
      </c>
      <c r="E76" s="8">
        <f t="shared" si="27"/>
        <v>45</v>
      </c>
      <c r="F76" s="8">
        <v>17</v>
      </c>
      <c r="G76" s="8">
        <v>28</v>
      </c>
      <c r="H76" s="8"/>
      <c r="I76" s="8">
        <f t="shared" si="28"/>
        <v>203</v>
      </c>
      <c r="J76" s="8">
        <v>123</v>
      </c>
      <c r="K76" s="8">
        <v>80</v>
      </c>
      <c r="L76" s="841"/>
    </row>
    <row r="77" spans="1:12" ht="14.1" customHeight="1" thickBot="1">
      <c r="A77" s="850"/>
      <c r="B77" s="817"/>
      <c r="C77" s="817"/>
      <c r="D77" s="862"/>
      <c r="E77" s="863"/>
      <c r="F77" s="864"/>
      <c r="G77" s="864"/>
      <c r="H77" s="817"/>
      <c r="I77" s="816"/>
      <c r="J77" s="817"/>
      <c r="K77" s="817"/>
      <c r="L77" s="817"/>
    </row>
    <row r="78" spans="1:12" s="681" customFormat="1" ht="16.5" customHeight="1">
      <c r="A78" s="833"/>
      <c r="B78" s="833"/>
      <c r="C78" s="834"/>
      <c r="D78" s="835"/>
      <c r="E78" s="834"/>
      <c r="F78" s="836"/>
      <c r="G78" s="836"/>
      <c r="H78" s="834"/>
      <c r="I78" s="833"/>
      <c r="J78" s="837"/>
      <c r="K78" s="838"/>
      <c r="L78" s="424" t="s">
        <v>909</v>
      </c>
    </row>
    <row r="79" spans="1:12" s="681" customFormat="1" ht="15" customHeight="1">
      <c r="A79" s="538"/>
      <c r="B79" s="538"/>
      <c r="C79" s="834"/>
      <c r="D79" s="835"/>
      <c r="E79" s="834"/>
      <c r="F79" s="836"/>
      <c r="G79" s="836"/>
      <c r="H79" s="834"/>
      <c r="I79" s="839"/>
      <c r="J79" s="837"/>
      <c r="K79" s="838"/>
      <c r="L79" s="425" t="s">
        <v>885</v>
      </c>
    </row>
    <row r="80" spans="1:12" s="681" customFormat="1" ht="16.5" customHeight="1">
      <c r="A80" s="538"/>
      <c r="B80" s="681" t="s">
        <v>1305</v>
      </c>
      <c r="C80" s="865"/>
      <c r="D80" s="866"/>
      <c r="E80" s="866"/>
      <c r="F80" s="836"/>
      <c r="G80" s="836"/>
      <c r="H80" s="834"/>
      <c r="I80" s="839"/>
      <c r="J80" s="837"/>
      <c r="K80" s="838"/>
      <c r="L80" s="834"/>
    </row>
    <row r="81" spans="1:12" s="681" customFormat="1" ht="16.5" customHeight="1">
      <c r="A81" s="833"/>
      <c r="B81" s="848" t="s">
        <v>1303</v>
      </c>
      <c r="C81" s="867"/>
      <c r="D81" s="868"/>
      <c r="E81" s="868"/>
      <c r="F81" s="869"/>
      <c r="G81" s="869"/>
      <c r="H81" s="870"/>
      <c r="I81" s="833"/>
      <c r="J81" s="848"/>
      <c r="K81" s="871"/>
      <c r="L81" s="870"/>
    </row>
    <row r="82" spans="1:12" s="681" customFormat="1" ht="16.5" customHeight="1">
      <c r="A82" s="872"/>
      <c r="B82" s="849" t="s">
        <v>1304</v>
      </c>
      <c r="C82" s="873"/>
      <c r="D82" s="868"/>
      <c r="E82" s="868"/>
      <c r="F82" s="836"/>
      <c r="G82" s="836"/>
      <c r="H82" s="834"/>
      <c r="I82" s="839"/>
      <c r="J82" s="837"/>
      <c r="K82" s="838"/>
      <c r="L82" s="834"/>
    </row>
    <row r="83" spans="1:12">
      <c r="A83" s="860"/>
      <c r="B83" s="860"/>
      <c r="C83" s="31"/>
      <c r="D83" s="874"/>
      <c r="E83" s="31"/>
      <c r="F83" s="854"/>
      <c r="G83" s="854"/>
      <c r="H83" s="31"/>
      <c r="I83" s="855"/>
      <c r="J83" s="2"/>
      <c r="K83" s="856"/>
      <c r="L83" s="31"/>
    </row>
  </sheetData>
  <mergeCells count="4">
    <mergeCell ref="E5:G6"/>
    <mergeCell ref="I6:K6"/>
    <mergeCell ref="E7:G7"/>
    <mergeCell ref="I7:K7"/>
  </mergeCells>
  <printOptions horizontalCentered="1"/>
  <pageMargins left="0.55118110236220497" right="0.55118110236220497" top="0.55118110236220497" bottom="0.55118110236220497" header="0.39370078740157499" footer="0.39370078740157499"/>
  <pageSetup paperSize="9" scale="67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47">
    <tabColor rgb="FF92D050"/>
  </sheetPr>
  <dimension ref="A1:O83"/>
  <sheetViews>
    <sheetView tabSelected="1" view="pageBreakPreview" topLeftCell="A28" zoomScale="80" zoomScaleNormal="100" zoomScaleSheetLayoutView="80" workbookViewId="0">
      <selection activeCell="O48" sqref="O48"/>
    </sheetView>
  </sheetViews>
  <sheetFormatPr defaultColWidth="12.5703125" defaultRowHeight="16.5"/>
  <cols>
    <col min="1" max="1" width="1.28515625" style="745" customWidth="1"/>
    <col min="2" max="2" width="12.5703125" style="745"/>
    <col min="3" max="3" width="40.28515625" style="745" customWidth="1"/>
    <col min="4" max="4" width="10.28515625" style="745" customWidth="1"/>
    <col min="5" max="6" width="7.7109375" style="745" customWidth="1"/>
    <col min="7" max="7" width="12.28515625" style="745" customWidth="1"/>
    <col min="8" max="8" width="1.140625" style="745" customWidth="1"/>
    <col min="9" max="10" width="7.7109375" style="745" customWidth="1"/>
    <col min="11" max="11" width="12.28515625" style="745" customWidth="1"/>
    <col min="12" max="12" width="1.140625" style="745" customWidth="1"/>
    <col min="13" max="16384" width="12.5703125" style="745"/>
  </cols>
  <sheetData>
    <row r="1" spans="1:15" ht="10.15" customHeight="1">
      <c r="D1" s="766"/>
    </row>
    <row r="2" spans="1:15" s="1" customFormat="1" ht="16.5" customHeight="1">
      <c r="B2" s="785" t="s">
        <v>792</v>
      </c>
      <c r="C2" s="786" t="s">
        <v>1148</v>
      </c>
      <c r="D2" s="787"/>
      <c r="F2" s="788"/>
      <c r="G2" s="788"/>
      <c r="I2" s="789"/>
    </row>
    <row r="3" spans="1:15" s="1" customFormat="1" ht="16.5" customHeight="1">
      <c r="B3" s="790" t="s">
        <v>794</v>
      </c>
      <c r="C3" s="791" t="s">
        <v>1149</v>
      </c>
      <c r="D3" s="792"/>
      <c r="F3" s="788"/>
      <c r="G3" s="788"/>
      <c r="I3" s="789"/>
    </row>
    <row r="4" spans="1:15" s="1" customFormat="1" ht="12" customHeight="1" thickBot="1">
      <c r="D4" s="793"/>
      <c r="F4" s="788"/>
      <c r="G4" s="788"/>
      <c r="I4" s="789"/>
    </row>
    <row r="5" spans="1:15" s="1" customFormat="1" ht="2.25" customHeight="1" thickTop="1">
      <c r="A5" s="794"/>
      <c r="B5" s="795"/>
      <c r="C5" s="795"/>
      <c r="D5" s="796"/>
      <c r="E5" s="1897" t="s">
        <v>420</v>
      </c>
      <c r="F5" s="1897"/>
      <c r="G5" s="1897"/>
      <c r="H5" s="795"/>
      <c r="I5" s="797"/>
      <c r="J5" s="798"/>
      <c r="K5" s="795"/>
      <c r="L5" s="794"/>
    </row>
    <row r="6" spans="1:15" s="1" customFormat="1" ht="15" customHeight="1">
      <c r="A6" s="2"/>
      <c r="B6" s="10" t="s">
        <v>601</v>
      </c>
      <c r="C6" s="7"/>
      <c r="D6" s="799" t="s">
        <v>3</v>
      </c>
      <c r="E6" s="1893"/>
      <c r="F6" s="1893"/>
      <c r="G6" s="1893"/>
      <c r="H6" s="800"/>
      <c r="I6" s="1898" t="s">
        <v>421</v>
      </c>
      <c r="J6" s="1898"/>
      <c r="K6" s="1898"/>
      <c r="L6" s="2"/>
    </row>
    <row r="7" spans="1:15" s="1" customFormat="1" ht="15" customHeight="1">
      <c r="A7" s="2"/>
      <c r="B7" s="801" t="s">
        <v>602</v>
      </c>
      <c r="C7" s="7"/>
      <c r="D7" s="827" t="s">
        <v>8</v>
      </c>
      <c r="E7" s="1894" t="s">
        <v>424</v>
      </c>
      <c r="F7" s="1894"/>
      <c r="G7" s="1894"/>
      <c r="H7" s="828"/>
      <c r="I7" s="1899" t="s">
        <v>377</v>
      </c>
      <c r="J7" s="1899"/>
      <c r="K7" s="1899"/>
      <c r="L7" s="2"/>
    </row>
    <row r="8" spans="1:15" s="1" customFormat="1" ht="19.5" customHeight="1">
      <c r="A8" s="2"/>
      <c r="B8" s="7"/>
      <c r="C8" s="27"/>
      <c r="D8" s="799"/>
      <c r="E8" s="535" t="s">
        <v>4</v>
      </c>
      <c r="F8" s="535" t="s">
        <v>603</v>
      </c>
      <c r="G8" s="535" t="s">
        <v>38</v>
      </c>
      <c r="H8" s="535"/>
      <c r="I8" s="535" t="s">
        <v>4</v>
      </c>
      <c r="J8" s="535" t="s">
        <v>603</v>
      </c>
      <c r="K8" s="535" t="s">
        <v>38</v>
      </c>
      <c r="L8" s="2"/>
    </row>
    <row r="9" spans="1:15" s="1" customFormat="1" ht="14.25" customHeight="1">
      <c r="A9" s="2"/>
      <c r="B9" s="7"/>
      <c r="C9" s="27"/>
      <c r="D9" s="799"/>
      <c r="E9" s="536" t="s">
        <v>9</v>
      </c>
      <c r="F9" s="536" t="s">
        <v>604</v>
      </c>
      <c r="G9" s="536" t="s">
        <v>40</v>
      </c>
      <c r="H9" s="536"/>
      <c r="I9" s="536" t="s">
        <v>9</v>
      </c>
      <c r="J9" s="536" t="s">
        <v>604</v>
      </c>
      <c r="K9" s="536" t="s">
        <v>40</v>
      </c>
      <c r="L9" s="2"/>
    </row>
    <row r="10" spans="1:15" s="1" customFormat="1" ht="3" customHeight="1">
      <c r="A10" s="804"/>
      <c r="B10" s="804"/>
      <c r="C10" s="804"/>
      <c r="D10" s="805"/>
      <c r="E10" s="804"/>
      <c r="F10" s="806"/>
      <c r="G10" s="806"/>
      <c r="H10" s="804"/>
      <c r="I10" s="807"/>
      <c r="J10" s="806"/>
      <c r="K10" s="804"/>
      <c r="L10" s="804"/>
    </row>
    <row r="11" spans="1:15" s="1" customFormat="1" ht="8.1" customHeight="1">
      <c r="A11" s="2"/>
      <c r="B11" s="3"/>
      <c r="C11" s="2"/>
      <c r="D11" s="793"/>
      <c r="E11" s="808"/>
      <c r="F11" s="4"/>
      <c r="G11" s="4"/>
      <c r="H11" s="4"/>
      <c r="I11" s="4"/>
      <c r="J11" s="4"/>
      <c r="K11" s="4"/>
      <c r="M11" s="15"/>
      <c r="O11" s="2"/>
    </row>
    <row r="12" spans="1:15" ht="15.6" customHeight="1">
      <c r="A12" s="5"/>
      <c r="B12" s="6" t="s">
        <v>647</v>
      </c>
      <c r="C12" s="7"/>
      <c r="D12" s="809">
        <v>2020</v>
      </c>
      <c r="E12" s="304">
        <f>SUM(F12:G12)</f>
        <v>49</v>
      </c>
      <c r="F12" s="304">
        <v>16</v>
      </c>
      <c r="G12" s="304">
        <v>33</v>
      </c>
      <c r="H12" s="304"/>
      <c r="I12" s="304">
        <f>SUM(J12:K12)</f>
        <v>248</v>
      </c>
      <c r="J12" s="304">
        <v>138</v>
      </c>
      <c r="K12" s="304">
        <v>110</v>
      </c>
      <c r="L12" s="28"/>
      <c r="M12" s="660"/>
    </row>
    <row r="13" spans="1:15" ht="15.6" customHeight="1">
      <c r="A13" s="3"/>
      <c r="B13" s="9" t="s">
        <v>648</v>
      </c>
      <c r="C13" s="7"/>
      <c r="D13" s="780">
        <v>2021</v>
      </c>
      <c r="E13" s="304">
        <f t="shared" ref="E13:E14" si="0">SUM(F13:G13)</f>
        <v>46</v>
      </c>
      <c r="F13" s="304">
        <v>17</v>
      </c>
      <c r="G13" s="304">
        <v>29</v>
      </c>
      <c r="H13" s="304"/>
      <c r="I13" s="304">
        <f t="shared" ref="I13:I14" si="1">SUM(J13:K13)</f>
        <v>294</v>
      </c>
      <c r="J13" s="304">
        <v>167</v>
      </c>
      <c r="K13" s="304">
        <v>127</v>
      </c>
      <c r="L13" s="28"/>
      <c r="M13" s="660"/>
    </row>
    <row r="14" spans="1:15" ht="15.6" customHeight="1">
      <c r="A14" s="3"/>
      <c r="B14" s="9"/>
      <c r="C14" s="7"/>
      <c r="D14" s="809">
        <v>2022</v>
      </c>
      <c r="E14" s="304">
        <f t="shared" si="0"/>
        <v>46</v>
      </c>
      <c r="F14" s="304">
        <v>17</v>
      </c>
      <c r="G14" s="304">
        <v>29</v>
      </c>
      <c r="H14" s="304"/>
      <c r="I14" s="304">
        <f t="shared" si="1"/>
        <v>275</v>
      </c>
      <c r="J14" s="304">
        <v>152</v>
      </c>
      <c r="K14" s="304">
        <v>123</v>
      </c>
      <c r="L14" s="841"/>
      <c r="M14" s="660"/>
    </row>
    <row r="15" spans="1:15" ht="8.1" customHeight="1">
      <c r="A15" s="3"/>
      <c r="B15" s="9"/>
      <c r="C15" s="7"/>
      <c r="D15" s="809"/>
      <c r="E15" s="304"/>
      <c r="F15" s="304"/>
      <c r="G15" s="304"/>
      <c r="H15" s="304"/>
      <c r="I15" s="304"/>
      <c r="J15" s="304"/>
      <c r="K15" s="304"/>
      <c r="L15" s="841"/>
      <c r="M15" s="660"/>
    </row>
    <row r="16" spans="1:15" ht="15.6" customHeight="1">
      <c r="A16" s="5"/>
      <c r="B16" s="6" t="s">
        <v>1184</v>
      </c>
      <c r="C16" s="27"/>
      <c r="D16" s="809">
        <v>2020</v>
      </c>
      <c r="E16" s="304">
        <f>SUM(F16:G16)</f>
        <v>19</v>
      </c>
      <c r="F16" s="304">
        <v>6</v>
      </c>
      <c r="G16" s="304">
        <v>13</v>
      </c>
      <c r="H16" s="304"/>
      <c r="I16" s="304">
        <f>SUM(J16:K16)</f>
        <v>113</v>
      </c>
      <c r="J16" s="304">
        <v>42</v>
      </c>
      <c r="K16" s="304">
        <v>71</v>
      </c>
      <c r="L16" s="28"/>
      <c r="M16" s="660"/>
    </row>
    <row r="17" spans="1:13" ht="15.6" customHeight="1">
      <c r="A17" s="3"/>
      <c r="B17" s="9" t="s">
        <v>1185</v>
      </c>
      <c r="C17" s="27"/>
      <c r="D17" s="780">
        <v>2021</v>
      </c>
      <c r="E17" s="304">
        <f t="shared" ref="E17:E18" si="2">SUM(F17:G17)</f>
        <v>18</v>
      </c>
      <c r="F17" s="304">
        <v>5</v>
      </c>
      <c r="G17" s="304">
        <v>13</v>
      </c>
      <c r="H17" s="304"/>
      <c r="I17" s="304">
        <f t="shared" ref="I17:I18" si="3">SUM(J17:K17)</f>
        <v>133</v>
      </c>
      <c r="J17" s="304">
        <v>53</v>
      </c>
      <c r="K17" s="304">
        <v>80</v>
      </c>
      <c r="L17" s="29"/>
      <c r="M17" s="660"/>
    </row>
    <row r="18" spans="1:13" ht="15.6" customHeight="1">
      <c r="A18" s="3"/>
      <c r="B18" s="9"/>
      <c r="C18" s="27"/>
      <c r="D18" s="809">
        <v>2022</v>
      </c>
      <c r="E18" s="304">
        <f t="shared" si="2"/>
        <v>18</v>
      </c>
      <c r="F18" s="304">
        <v>5</v>
      </c>
      <c r="G18" s="304">
        <v>13</v>
      </c>
      <c r="H18" s="304"/>
      <c r="I18" s="304">
        <f t="shared" si="3"/>
        <v>105</v>
      </c>
      <c r="J18" s="304">
        <v>42</v>
      </c>
      <c r="K18" s="304">
        <v>63</v>
      </c>
      <c r="L18" s="841"/>
      <c r="M18" s="660"/>
    </row>
    <row r="19" spans="1:13" ht="8.1" customHeight="1">
      <c r="A19" s="3"/>
      <c r="B19" s="9"/>
      <c r="C19" s="27"/>
      <c r="D19" s="809"/>
      <c r="E19" s="304"/>
      <c r="F19" s="304"/>
      <c r="G19" s="304"/>
      <c r="H19" s="304"/>
      <c r="I19" s="304"/>
      <c r="J19" s="304"/>
      <c r="K19" s="304"/>
      <c r="L19" s="841"/>
      <c r="M19" s="660"/>
    </row>
    <row r="20" spans="1:13" ht="15.6" customHeight="1">
      <c r="A20" s="5"/>
      <c r="B20" s="6" t="s">
        <v>1186</v>
      </c>
      <c r="C20" s="10"/>
      <c r="D20" s="809">
        <v>2020</v>
      </c>
      <c r="E20" s="304">
        <f>SUM(F20:G20)</f>
        <v>13</v>
      </c>
      <c r="F20" s="304">
        <v>4</v>
      </c>
      <c r="G20" s="304">
        <v>9</v>
      </c>
      <c r="H20" s="304"/>
      <c r="I20" s="304">
        <f>SUM(J20:K20)</f>
        <v>46</v>
      </c>
      <c r="J20" s="304">
        <v>9</v>
      </c>
      <c r="K20" s="304">
        <v>37</v>
      </c>
      <c r="L20" s="28"/>
      <c r="M20" s="660"/>
    </row>
    <row r="21" spans="1:13" ht="15.6" customHeight="1">
      <c r="A21" s="3"/>
      <c r="B21" s="9" t="s">
        <v>1187</v>
      </c>
      <c r="C21" s="27"/>
      <c r="D21" s="780">
        <v>2021</v>
      </c>
      <c r="E21" s="304">
        <f t="shared" ref="E21:E22" si="4">SUM(F21:G21)</f>
        <v>13</v>
      </c>
      <c r="F21" s="304">
        <v>4</v>
      </c>
      <c r="G21" s="304">
        <v>9</v>
      </c>
      <c r="H21" s="304"/>
      <c r="I21" s="304">
        <f t="shared" ref="I21:I22" si="5">SUM(J21:K21)</f>
        <v>38</v>
      </c>
      <c r="J21" s="304">
        <v>10</v>
      </c>
      <c r="K21" s="304">
        <v>28</v>
      </c>
      <c r="L21" s="28"/>
      <c r="M21" s="660"/>
    </row>
    <row r="22" spans="1:13" ht="15.6" customHeight="1">
      <c r="A22" s="15"/>
      <c r="B22" s="10"/>
      <c r="C22" s="7"/>
      <c r="D22" s="809">
        <v>2022</v>
      </c>
      <c r="E22" s="304">
        <f t="shared" si="4"/>
        <v>13</v>
      </c>
      <c r="F22" s="304">
        <v>4</v>
      </c>
      <c r="G22" s="304">
        <v>9</v>
      </c>
      <c r="H22" s="304"/>
      <c r="I22" s="304">
        <f t="shared" si="5"/>
        <v>24</v>
      </c>
      <c r="J22" s="304">
        <v>7</v>
      </c>
      <c r="K22" s="304">
        <v>17</v>
      </c>
      <c r="L22" s="841"/>
      <c r="M22" s="660"/>
    </row>
    <row r="23" spans="1:13" ht="8.1" customHeight="1">
      <c r="A23" s="15"/>
      <c r="B23" s="10"/>
      <c r="C23" s="7"/>
      <c r="D23" s="809"/>
      <c r="E23" s="304"/>
      <c r="F23" s="304"/>
      <c r="G23" s="304"/>
      <c r="H23" s="304"/>
      <c r="I23" s="304"/>
      <c r="J23" s="304"/>
      <c r="K23" s="304"/>
      <c r="L23" s="841"/>
      <c r="M23" s="660"/>
    </row>
    <row r="24" spans="1:13" ht="15.6" customHeight="1">
      <c r="A24" s="15"/>
      <c r="B24" s="10" t="s">
        <v>19</v>
      </c>
      <c r="C24" s="7"/>
      <c r="D24" s="809"/>
      <c r="E24" s="304"/>
      <c r="F24" s="304"/>
      <c r="G24" s="304"/>
      <c r="H24" s="304"/>
      <c r="I24" s="304"/>
      <c r="J24" s="304"/>
      <c r="K24" s="304"/>
      <c r="L24" s="841"/>
      <c r="M24" s="660"/>
    </row>
    <row r="25" spans="1:13" ht="15.6" customHeight="1">
      <c r="A25" s="5"/>
      <c r="B25" s="6" t="s">
        <v>649</v>
      </c>
      <c r="C25" s="27"/>
      <c r="D25" s="809">
        <v>2020</v>
      </c>
      <c r="E25" s="304">
        <f>SUM(F25:G25)</f>
        <v>44</v>
      </c>
      <c r="F25" s="304">
        <v>27</v>
      </c>
      <c r="G25" s="304">
        <v>17</v>
      </c>
      <c r="H25" s="304"/>
      <c r="I25" s="304">
        <f>SUM(J25:K25)</f>
        <v>138</v>
      </c>
      <c r="J25" s="304">
        <v>120</v>
      </c>
      <c r="K25" s="304">
        <v>18</v>
      </c>
      <c r="L25" s="841"/>
      <c r="M25" s="660"/>
    </row>
    <row r="26" spans="1:13" ht="15.6" customHeight="1">
      <c r="A26" s="3"/>
      <c r="B26" s="9" t="s">
        <v>650</v>
      </c>
      <c r="C26" s="27"/>
      <c r="D26" s="780">
        <v>2021</v>
      </c>
      <c r="E26" s="304">
        <f t="shared" ref="E26:E27" si="6">SUM(F26:G26)</f>
        <v>47</v>
      </c>
      <c r="F26" s="304">
        <v>29</v>
      </c>
      <c r="G26" s="304">
        <v>18</v>
      </c>
      <c r="H26" s="304"/>
      <c r="I26" s="304">
        <f t="shared" ref="I26:I27" si="7">SUM(J26:K26)</f>
        <v>211</v>
      </c>
      <c r="J26" s="304">
        <v>187</v>
      </c>
      <c r="K26" s="304">
        <v>24</v>
      </c>
      <c r="L26" s="29"/>
      <c r="M26" s="660"/>
    </row>
    <row r="27" spans="1:13" ht="15.6" customHeight="1">
      <c r="A27" s="3"/>
      <c r="B27" s="9"/>
      <c r="C27" s="27"/>
      <c r="D27" s="809">
        <v>2022</v>
      </c>
      <c r="E27" s="304">
        <f t="shared" si="6"/>
        <v>46</v>
      </c>
      <c r="F27" s="304">
        <v>28</v>
      </c>
      <c r="G27" s="304">
        <v>18</v>
      </c>
      <c r="H27" s="304"/>
      <c r="I27" s="304">
        <f t="shared" si="7"/>
        <v>253</v>
      </c>
      <c r="J27" s="304">
        <v>230</v>
      </c>
      <c r="K27" s="304">
        <v>23</v>
      </c>
      <c r="L27" s="841"/>
      <c r="M27" s="660"/>
    </row>
    <row r="28" spans="1:13" ht="8.1" customHeight="1">
      <c r="A28" s="3"/>
      <c r="B28" s="9"/>
      <c r="C28" s="27"/>
      <c r="D28" s="809"/>
      <c r="E28" s="304"/>
      <c r="F28" s="304"/>
      <c r="G28" s="304"/>
      <c r="H28" s="304"/>
      <c r="I28" s="304"/>
      <c r="J28" s="304"/>
      <c r="K28" s="304"/>
      <c r="L28" s="841"/>
      <c r="M28" s="660"/>
    </row>
    <row r="29" spans="1:13" ht="15.6" customHeight="1">
      <c r="A29" s="5"/>
      <c r="B29" s="6" t="s">
        <v>651</v>
      </c>
      <c r="C29" s="10"/>
      <c r="D29" s="809">
        <v>2020</v>
      </c>
      <c r="E29" s="304">
        <f>SUM(F29:G29)</f>
        <v>49</v>
      </c>
      <c r="F29" s="304">
        <v>15</v>
      </c>
      <c r="G29" s="304">
        <v>34</v>
      </c>
      <c r="H29" s="304"/>
      <c r="I29" s="304">
        <f>SUM(J29:K29)</f>
        <v>301</v>
      </c>
      <c r="J29" s="304">
        <v>190</v>
      </c>
      <c r="K29" s="304">
        <v>111</v>
      </c>
      <c r="L29" s="28"/>
      <c r="M29" s="660"/>
    </row>
    <row r="30" spans="1:13" ht="15.6" customHeight="1">
      <c r="A30" s="3"/>
      <c r="B30" s="9" t="s">
        <v>652</v>
      </c>
      <c r="C30" s="27"/>
      <c r="D30" s="780">
        <v>2021</v>
      </c>
      <c r="E30" s="304">
        <f t="shared" ref="E30:E31" si="8">SUM(F30:G30)</f>
        <v>47</v>
      </c>
      <c r="F30" s="304">
        <v>14</v>
      </c>
      <c r="G30" s="304">
        <v>33</v>
      </c>
      <c r="H30" s="304"/>
      <c r="I30" s="304">
        <f t="shared" ref="I30:I31" si="9">SUM(J30:K30)</f>
        <v>332</v>
      </c>
      <c r="J30" s="304">
        <v>201</v>
      </c>
      <c r="K30" s="304">
        <v>131</v>
      </c>
      <c r="L30" s="28"/>
      <c r="M30" s="660"/>
    </row>
    <row r="31" spans="1:13" ht="15.6" customHeight="1">
      <c r="A31" s="3"/>
      <c r="B31" s="9"/>
      <c r="C31" s="27"/>
      <c r="D31" s="809">
        <v>2022</v>
      </c>
      <c r="E31" s="304">
        <f t="shared" si="8"/>
        <v>47</v>
      </c>
      <c r="F31" s="304">
        <v>14</v>
      </c>
      <c r="G31" s="304">
        <v>33</v>
      </c>
      <c r="H31" s="304"/>
      <c r="I31" s="304">
        <f t="shared" si="9"/>
        <v>420</v>
      </c>
      <c r="J31" s="304">
        <v>270</v>
      </c>
      <c r="K31" s="304">
        <v>150</v>
      </c>
      <c r="L31" s="841"/>
      <c r="M31" s="660"/>
    </row>
    <row r="32" spans="1:13" ht="8.1" customHeight="1">
      <c r="A32" s="3"/>
      <c r="B32" s="9"/>
      <c r="C32" s="27"/>
      <c r="D32" s="809"/>
      <c r="E32" s="304"/>
      <c r="F32" s="304"/>
      <c r="G32" s="304"/>
      <c r="H32" s="304"/>
      <c r="I32" s="304"/>
      <c r="J32" s="304"/>
      <c r="K32" s="304"/>
      <c r="L32" s="841"/>
      <c r="M32" s="660"/>
    </row>
    <row r="33" spans="1:13" ht="15.6" customHeight="1">
      <c r="A33" s="5"/>
      <c r="B33" s="6" t="s">
        <v>653</v>
      </c>
      <c r="C33" s="7"/>
      <c r="D33" s="809">
        <v>2020</v>
      </c>
      <c r="E33" s="304">
        <f>SUM(F33:G33)</f>
        <v>15</v>
      </c>
      <c r="F33" s="304">
        <v>2</v>
      </c>
      <c r="G33" s="304">
        <v>13</v>
      </c>
      <c r="H33" s="304"/>
      <c r="I33" s="304">
        <f>SUM(J33:K33)</f>
        <v>82</v>
      </c>
      <c r="J33" s="304">
        <v>52</v>
      </c>
      <c r="K33" s="304">
        <v>30</v>
      </c>
      <c r="L33" s="28"/>
      <c r="M33" s="660"/>
    </row>
    <row r="34" spans="1:13" ht="15.6" customHeight="1">
      <c r="A34" s="3"/>
      <c r="B34" s="9" t="s">
        <v>654</v>
      </c>
      <c r="C34" s="7"/>
      <c r="D34" s="780">
        <v>2021</v>
      </c>
      <c r="E34" s="304">
        <f t="shared" ref="E34:E35" si="10">SUM(F34:G34)</f>
        <v>24</v>
      </c>
      <c r="F34" s="304">
        <v>3</v>
      </c>
      <c r="G34" s="304">
        <v>21</v>
      </c>
      <c r="H34" s="304"/>
      <c r="I34" s="304">
        <f t="shared" ref="I34:I35" si="11">SUM(J34:K34)</f>
        <v>106</v>
      </c>
      <c r="J34" s="304">
        <v>57</v>
      </c>
      <c r="K34" s="304">
        <v>49</v>
      </c>
      <c r="L34" s="28"/>
      <c r="M34" s="660"/>
    </row>
    <row r="35" spans="1:13" ht="15.6" customHeight="1">
      <c r="A35" s="3"/>
      <c r="B35" s="9"/>
      <c r="C35" s="7"/>
      <c r="D35" s="809">
        <v>2022</v>
      </c>
      <c r="E35" s="304">
        <f t="shared" si="10"/>
        <v>24</v>
      </c>
      <c r="F35" s="304">
        <v>3</v>
      </c>
      <c r="G35" s="304">
        <v>21</v>
      </c>
      <c r="H35" s="304"/>
      <c r="I35" s="304">
        <f t="shared" si="11"/>
        <v>106</v>
      </c>
      <c r="J35" s="304">
        <v>54</v>
      </c>
      <c r="K35" s="304">
        <v>52</v>
      </c>
      <c r="L35" s="841"/>
      <c r="M35" s="660"/>
    </row>
    <row r="36" spans="1:13" ht="8.1" customHeight="1">
      <c r="A36" s="3"/>
      <c r="B36" s="9"/>
      <c r="C36" s="7"/>
      <c r="D36" s="809"/>
      <c r="E36" s="304"/>
      <c r="F36" s="304"/>
      <c r="G36" s="304"/>
      <c r="H36" s="304"/>
      <c r="I36" s="304"/>
      <c r="J36" s="304"/>
      <c r="K36" s="304"/>
      <c r="L36" s="841"/>
      <c r="M36" s="660"/>
    </row>
    <row r="37" spans="1:13" ht="15.6" customHeight="1">
      <c r="A37" s="5"/>
      <c r="B37" s="6" t="s">
        <v>655</v>
      </c>
      <c r="C37" s="7"/>
      <c r="D37" s="809">
        <v>2020</v>
      </c>
      <c r="E37" s="304">
        <f>SUM(F37:G37)</f>
        <v>14</v>
      </c>
      <c r="F37" s="304">
        <v>3</v>
      </c>
      <c r="G37" s="304">
        <v>11</v>
      </c>
      <c r="H37" s="304"/>
      <c r="I37" s="304">
        <f>SUM(J37:K37)</f>
        <v>62</v>
      </c>
      <c r="J37" s="164" t="s">
        <v>31</v>
      </c>
      <c r="K37" s="304">
        <v>62</v>
      </c>
      <c r="L37" s="28"/>
      <c r="M37" s="660"/>
    </row>
    <row r="38" spans="1:13" ht="15.6" customHeight="1">
      <c r="A38" s="3"/>
      <c r="B38" s="9" t="s">
        <v>656</v>
      </c>
      <c r="C38" s="7"/>
      <c r="D38" s="780">
        <v>2021</v>
      </c>
      <c r="E38" s="304">
        <f t="shared" ref="E38:E39" si="12">SUM(F38:G38)</f>
        <v>15</v>
      </c>
      <c r="F38" s="304">
        <v>3</v>
      </c>
      <c r="G38" s="304">
        <v>12</v>
      </c>
      <c r="H38" s="304"/>
      <c r="I38" s="304">
        <f t="shared" ref="I38:I39" si="13">SUM(J38:K38)</f>
        <v>54</v>
      </c>
      <c r="J38" s="8">
        <v>1</v>
      </c>
      <c r="K38" s="304">
        <v>53</v>
      </c>
      <c r="L38" s="28"/>
      <c r="M38" s="660"/>
    </row>
    <row r="39" spans="1:13" ht="15.6" customHeight="1">
      <c r="A39" s="3"/>
      <c r="B39" s="9"/>
      <c r="C39" s="7"/>
      <c r="D39" s="809">
        <v>2022</v>
      </c>
      <c r="E39" s="304">
        <f t="shared" si="12"/>
        <v>15</v>
      </c>
      <c r="F39" s="304">
        <v>3</v>
      </c>
      <c r="G39" s="304">
        <v>12</v>
      </c>
      <c r="H39" s="304"/>
      <c r="I39" s="304">
        <f t="shared" si="13"/>
        <v>40</v>
      </c>
      <c r="J39" s="304">
        <v>1</v>
      </c>
      <c r="K39" s="304">
        <v>39</v>
      </c>
      <c r="L39" s="841"/>
      <c r="M39" s="660"/>
    </row>
    <row r="40" spans="1:13" ht="8.1" customHeight="1">
      <c r="A40" s="3"/>
      <c r="B40" s="9"/>
      <c r="C40" s="7"/>
      <c r="D40" s="809"/>
      <c r="E40" s="304"/>
      <c r="F40" s="304"/>
      <c r="G40" s="304"/>
      <c r="H40" s="304"/>
      <c r="I40" s="304"/>
      <c r="J40" s="304"/>
      <c r="K40" s="304"/>
      <c r="L40" s="841"/>
      <c r="M40" s="660"/>
    </row>
    <row r="41" spans="1:13" ht="15.6" customHeight="1">
      <c r="A41" s="5"/>
      <c r="B41" s="6" t="s">
        <v>657</v>
      </c>
      <c r="C41" s="13"/>
      <c r="D41" s="809">
        <v>2020</v>
      </c>
      <c r="E41" s="304">
        <f>SUM(F41:G41)</f>
        <v>17</v>
      </c>
      <c r="F41" s="304">
        <v>4</v>
      </c>
      <c r="G41" s="304">
        <v>13</v>
      </c>
      <c r="H41" s="304"/>
      <c r="I41" s="304">
        <f>SUM(J41:K41)</f>
        <v>57</v>
      </c>
      <c r="J41" s="304">
        <v>52</v>
      </c>
      <c r="K41" s="304">
        <v>5</v>
      </c>
      <c r="L41" s="28"/>
      <c r="M41" s="660"/>
    </row>
    <row r="42" spans="1:13" ht="15.6" customHeight="1">
      <c r="A42" s="3"/>
      <c r="B42" s="9" t="s">
        <v>658</v>
      </c>
      <c r="C42" s="13"/>
      <c r="D42" s="780">
        <v>2021</v>
      </c>
      <c r="E42" s="304">
        <f t="shared" ref="E42:E43" si="14">SUM(F42:G42)</f>
        <v>20</v>
      </c>
      <c r="F42" s="304">
        <v>6</v>
      </c>
      <c r="G42" s="304">
        <v>14</v>
      </c>
      <c r="H42" s="304"/>
      <c r="I42" s="304">
        <f t="shared" ref="I42:I43" si="15">SUM(J42:K42)</f>
        <v>57</v>
      </c>
      <c r="J42" s="304">
        <v>54</v>
      </c>
      <c r="K42" s="304">
        <v>3</v>
      </c>
      <c r="L42" s="28"/>
      <c r="M42" s="660"/>
    </row>
    <row r="43" spans="1:13" ht="15.6" customHeight="1">
      <c r="A43" s="15"/>
      <c r="B43" s="10"/>
      <c r="C43" s="7"/>
      <c r="D43" s="809">
        <v>2022</v>
      </c>
      <c r="E43" s="304">
        <f t="shared" si="14"/>
        <v>20</v>
      </c>
      <c r="F43" s="304">
        <v>6</v>
      </c>
      <c r="G43" s="304">
        <v>14</v>
      </c>
      <c r="H43" s="304"/>
      <c r="I43" s="304">
        <f t="shared" si="15"/>
        <v>44</v>
      </c>
      <c r="J43" s="304">
        <v>39</v>
      </c>
      <c r="K43" s="304">
        <v>5</v>
      </c>
      <c r="L43" s="841"/>
      <c r="M43" s="660"/>
    </row>
    <row r="44" spans="1:13" ht="8.1" customHeight="1">
      <c r="A44" s="15"/>
      <c r="B44" s="10"/>
      <c r="C44" s="7"/>
      <c r="D44" s="809"/>
      <c r="E44" s="304"/>
      <c r="F44" s="304"/>
      <c r="G44" s="304"/>
      <c r="H44" s="304"/>
      <c r="I44" s="304"/>
      <c r="J44" s="304"/>
      <c r="K44" s="304"/>
      <c r="L44" s="841"/>
      <c r="M44" s="660"/>
    </row>
    <row r="45" spans="1:13" ht="15.6" customHeight="1">
      <c r="A45" s="15"/>
      <c r="B45" s="10" t="s">
        <v>20</v>
      </c>
      <c r="C45" s="27"/>
      <c r="D45" s="809"/>
      <c r="E45" s="304"/>
      <c r="F45" s="304"/>
      <c r="G45" s="304"/>
      <c r="H45" s="304"/>
      <c r="I45" s="304"/>
      <c r="J45" s="304"/>
      <c r="K45" s="304"/>
      <c r="L45" s="841"/>
      <c r="M45" s="660"/>
    </row>
    <row r="46" spans="1:13" ht="15.6" customHeight="1">
      <c r="A46" s="5"/>
      <c r="B46" s="6" t="s">
        <v>659</v>
      </c>
      <c r="C46" s="10"/>
      <c r="D46" s="809">
        <v>2020</v>
      </c>
      <c r="E46" s="304">
        <f>SUM(F46:G46)</f>
        <v>61</v>
      </c>
      <c r="F46" s="304">
        <v>26</v>
      </c>
      <c r="G46" s="304">
        <v>35</v>
      </c>
      <c r="H46" s="304"/>
      <c r="I46" s="304">
        <f>SUM(J46:K46)</f>
        <v>352</v>
      </c>
      <c r="J46" s="304">
        <v>188</v>
      </c>
      <c r="K46" s="304">
        <v>164</v>
      </c>
      <c r="L46" s="28"/>
      <c r="M46" s="660"/>
    </row>
    <row r="47" spans="1:13" ht="15.6" customHeight="1">
      <c r="A47" s="3"/>
      <c r="B47" s="9" t="s">
        <v>660</v>
      </c>
      <c r="C47" s="27"/>
      <c r="D47" s="780">
        <v>2021</v>
      </c>
      <c r="E47" s="304">
        <f t="shared" ref="E47:E48" si="16">SUM(F47:G47)</f>
        <v>60</v>
      </c>
      <c r="F47" s="304">
        <v>28</v>
      </c>
      <c r="G47" s="304">
        <v>32</v>
      </c>
      <c r="H47" s="304"/>
      <c r="I47" s="304">
        <f t="shared" ref="I47:I48" si="17">SUM(J47:K47)</f>
        <v>319</v>
      </c>
      <c r="J47" s="304">
        <v>173</v>
      </c>
      <c r="K47" s="304">
        <v>146</v>
      </c>
      <c r="L47" s="28"/>
      <c r="M47" s="660"/>
    </row>
    <row r="48" spans="1:13" ht="15.6" customHeight="1">
      <c r="A48" s="3"/>
      <c r="B48" s="9"/>
      <c r="C48" s="27"/>
      <c r="D48" s="809">
        <v>2022</v>
      </c>
      <c r="E48" s="304">
        <f t="shared" si="16"/>
        <v>60</v>
      </c>
      <c r="F48" s="304">
        <v>28</v>
      </c>
      <c r="G48" s="304">
        <v>32</v>
      </c>
      <c r="H48" s="304"/>
      <c r="I48" s="304">
        <f t="shared" si="17"/>
        <v>293</v>
      </c>
      <c r="J48" s="304">
        <v>182</v>
      </c>
      <c r="K48" s="304">
        <v>111</v>
      </c>
      <c r="L48" s="841"/>
      <c r="M48" s="660"/>
    </row>
    <row r="49" spans="1:13" ht="8.1" customHeight="1">
      <c r="A49" s="2"/>
      <c r="B49" s="7"/>
      <c r="C49" s="7"/>
      <c r="D49" s="809"/>
      <c r="E49" s="304"/>
      <c r="F49" s="304"/>
      <c r="G49" s="304"/>
      <c r="H49" s="304"/>
      <c r="I49" s="304"/>
      <c r="J49" s="304"/>
      <c r="K49" s="304"/>
      <c r="L49" s="7"/>
      <c r="M49" s="660"/>
    </row>
    <row r="50" spans="1:13" ht="15.6" customHeight="1">
      <c r="A50" s="5"/>
      <c r="B50" s="6" t="s">
        <v>661</v>
      </c>
      <c r="C50" s="10"/>
      <c r="D50" s="809">
        <v>2020</v>
      </c>
      <c r="E50" s="304">
        <f>SUM(F50:G50)</f>
        <v>35</v>
      </c>
      <c r="F50" s="304">
        <v>8</v>
      </c>
      <c r="G50" s="304">
        <v>27</v>
      </c>
      <c r="H50" s="304"/>
      <c r="I50" s="304">
        <f>SUM(J50:K50)</f>
        <v>200</v>
      </c>
      <c r="J50" s="304">
        <v>148</v>
      </c>
      <c r="K50" s="304">
        <v>52</v>
      </c>
      <c r="L50" s="11"/>
      <c r="M50" s="660"/>
    </row>
    <row r="51" spans="1:13" ht="15.6" customHeight="1">
      <c r="A51" s="3"/>
      <c r="B51" s="9" t="s">
        <v>662</v>
      </c>
      <c r="C51" s="27"/>
      <c r="D51" s="780">
        <v>2021</v>
      </c>
      <c r="E51" s="304">
        <f t="shared" ref="E51:E52" si="18">SUM(F51:G51)</f>
        <v>40</v>
      </c>
      <c r="F51" s="304">
        <v>10</v>
      </c>
      <c r="G51" s="304">
        <v>30</v>
      </c>
      <c r="H51" s="304"/>
      <c r="I51" s="304">
        <f t="shared" ref="I51:I52" si="19">SUM(J51:K51)</f>
        <v>252</v>
      </c>
      <c r="J51" s="304">
        <v>197</v>
      </c>
      <c r="K51" s="304">
        <v>55</v>
      </c>
      <c r="L51" s="11"/>
      <c r="M51" s="660"/>
    </row>
    <row r="52" spans="1:13" ht="15.6" customHeight="1">
      <c r="A52" s="3"/>
      <c r="B52" s="9"/>
      <c r="C52" s="27"/>
      <c r="D52" s="809">
        <v>2022</v>
      </c>
      <c r="E52" s="304">
        <f t="shared" si="18"/>
        <v>40</v>
      </c>
      <c r="F52" s="304">
        <v>10</v>
      </c>
      <c r="G52" s="304">
        <v>30</v>
      </c>
      <c r="H52" s="304"/>
      <c r="I52" s="304">
        <f t="shared" si="19"/>
        <v>226</v>
      </c>
      <c r="J52" s="304">
        <v>170</v>
      </c>
      <c r="K52" s="304">
        <v>56</v>
      </c>
      <c r="L52" s="27"/>
      <c r="M52" s="660"/>
    </row>
    <row r="53" spans="1:13" ht="8.1" customHeight="1">
      <c r="A53" s="3"/>
      <c r="B53" s="9"/>
      <c r="C53" s="27"/>
      <c r="D53" s="809"/>
      <c r="E53" s="304"/>
      <c r="F53" s="304"/>
      <c r="G53" s="304"/>
      <c r="H53" s="304"/>
      <c r="I53" s="304"/>
      <c r="J53" s="304"/>
      <c r="K53" s="304"/>
      <c r="L53" s="27"/>
      <c r="M53" s="660"/>
    </row>
    <row r="54" spans="1:13" ht="15.6" customHeight="1">
      <c r="A54" s="5"/>
      <c r="B54" s="6" t="s">
        <v>663</v>
      </c>
      <c r="C54" s="10"/>
      <c r="D54" s="809">
        <v>2020</v>
      </c>
      <c r="E54" s="304">
        <f>SUM(F54:G54)</f>
        <v>40</v>
      </c>
      <c r="F54" s="304">
        <v>13</v>
      </c>
      <c r="G54" s="304">
        <v>27</v>
      </c>
      <c r="H54" s="304"/>
      <c r="I54" s="304">
        <f>SUM(J54:K54)</f>
        <v>215</v>
      </c>
      <c r="J54" s="304">
        <v>98</v>
      </c>
      <c r="K54" s="304">
        <v>117</v>
      </c>
      <c r="L54" s="11"/>
      <c r="M54" s="660"/>
    </row>
    <row r="55" spans="1:13" ht="15.6" customHeight="1">
      <c r="A55" s="3"/>
      <c r="B55" s="9" t="s">
        <v>664</v>
      </c>
      <c r="C55" s="27"/>
      <c r="D55" s="780">
        <v>2021</v>
      </c>
      <c r="E55" s="304">
        <f t="shared" ref="E55:E56" si="20">SUM(F55:G55)</f>
        <v>41</v>
      </c>
      <c r="F55" s="304">
        <v>13</v>
      </c>
      <c r="G55" s="304">
        <v>28</v>
      </c>
      <c r="H55" s="304"/>
      <c r="I55" s="304">
        <f t="shared" ref="I55:I56" si="21">SUM(J55:K55)</f>
        <v>202</v>
      </c>
      <c r="J55" s="304">
        <v>99</v>
      </c>
      <c r="K55" s="304">
        <v>103</v>
      </c>
      <c r="L55" s="11"/>
      <c r="M55" s="660"/>
    </row>
    <row r="56" spans="1:13" ht="15.6" customHeight="1">
      <c r="A56" s="3"/>
      <c r="B56" s="9"/>
      <c r="C56" s="27"/>
      <c r="D56" s="809">
        <v>2022</v>
      </c>
      <c r="E56" s="304">
        <f t="shared" si="20"/>
        <v>41</v>
      </c>
      <c r="F56" s="304">
        <v>13</v>
      </c>
      <c r="G56" s="304">
        <v>28</v>
      </c>
      <c r="H56" s="304"/>
      <c r="I56" s="304">
        <f t="shared" si="21"/>
        <v>189</v>
      </c>
      <c r="J56" s="304">
        <v>107</v>
      </c>
      <c r="K56" s="304">
        <v>82</v>
      </c>
      <c r="L56" s="27"/>
      <c r="M56" s="660"/>
    </row>
    <row r="57" spans="1:13" ht="8.1" customHeight="1">
      <c r="A57" s="3"/>
      <c r="B57" s="9"/>
      <c r="C57" s="27"/>
      <c r="D57" s="809"/>
      <c r="E57" s="304"/>
      <c r="F57" s="304"/>
      <c r="G57" s="304"/>
      <c r="H57" s="304"/>
      <c r="I57" s="304"/>
      <c r="J57" s="304"/>
      <c r="K57" s="304"/>
      <c r="L57" s="27"/>
      <c r="M57" s="660"/>
    </row>
    <row r="58" spans="1:13" ht="15.6" customHeight="1">
      <c r="A58" s="5"/>
      <c r="B58" s="6" t="s">
        <v>665</v>
      </c>
      <c r="C58" s="7"/>
      <c r="D58" s="809">
        <v>2020</v>
      </c>
      <c r="E58" s="304">
        <f t="shared" ref="E58:E60" si="22">SUM(F58:G58)</f>
        <v>54</v>
      </c>
      <c r="F58" s="304">
        <v>19</v>
      </c>
      <c r="G58" s="304">
        <v>35</v>
      </c>
      <c r="H58" s="304"/>
      <c r="I58" s="304">
        <f>SUM(J58:K58)</f>
        <v>261</v>
      </c>
      <c r="J58" s="304">
        <v>182</v>
      </c>
      <c r="K58" s="304">
        <v>79</v>
      </c>
      <c r="L58" s="7"/>
      <c r="M58" s="660"/>
    </row>
    <row r="59" spans="1:13" ht="15.6" customHeight="1">
      <c r="A59" s="3"/>
      <c r="B59" s="9" t="s">
        <v>666</v>
      </c>
      <c r="C59" s="7"/>
      <c r="D59" s="780">
        <v>2021</v>
      </c>
      <c r="E59" s="304">
        <f t="shared" si="22"/>
        <v>56</v>
      </c>
      <c r="F59" s="304">
        <v>17</v>
      </c>
      <c r="G59" s="304">
        <v>39</v>
      </c>
      <c r="H59" s="304"/>
      <c r="I59" s="304">
        <f t="shared" ref="I59:I60" si="23">SUM(J59:K59)</f>
        <v>287</v>
      </c>
      <c r="J59" s="304">
        <v>212</v>
      </c>
      <c r="K59" s="304">
        <v>75</v>
      </c>
      <c r="L59" s="7"/>
      <c r="M59" s="660"/>
    </row>
    <row r="60" spans="1:13" ht="15.6" customHeight="1">
      <c r="A60" s="3"/>
      <c r="B60" s="9"/>
      <c r="C60" s="7"/>
      <c r="D60" s="809">
        <v>2022</v>
      </c>
      <c r="E60" s="304">
        <f t="shared" si="22"/>
        <v>56</v>
      </c>
      <c r="F60" s="304">
        <v>17</v>
      </c>
      <c r="G60" s="304">
        <v>39</v>
      </c>
      <c r="H60" s="304"/>
      <c r="I60" s="304">
        <f t="shared" si="23"/>
        <v>262</v>
      </c>
      <c r="J60" s="304">
        <v>190</v>
      </c>
      <c r="K60" s="304">
        <v>72</v>
      </c>
      <c r="L60" s="7"/>
      <c r="M60" s="660"/>
    </row>
    <row r="61" spans="1:13" ht="8.1" customHeight="1">
      <c r="A61" s="3"/>
      <c r="B61" s="9"/>
      <c r="C61" s="7"/>
      <c r="D61" s="809"/>
      <c r="E61" s="304"/>
      <c r="F61" s="304"/>
      <c r="G61" s="304"/>
      <c r="H61" s="304"/>
      <c r="I61" s="304"/>
      <c r="J61" s="304"/>
      <c r="K61" s="304"/>
      <c r="L61" s="7"/>
      <c r="M61" s="660"/>
    </row>
    <row r="62" spans="1:13" ht="15.6" customHeight="1">
      <c r="A62" s="5"/>
      <c r="B62" s="6" t="s">
        <v>667</v>
      </c>
      <c r="C62" s="10"/>
      <c r="D62" s="809">
        <v>2020</v>
      </c>
      <c r="E62" s="304">
        <f>SUM(F62:G62)</f>
        <v>43</v>
      </c>
      <c r="F62" s="304">
        <v>31</v>
      </c>
      <c r="G62" s="304">
        <v>12</v>
      </c>
      <c r="H62" s="304"/>
      <c r="I62" s="304">
        <f>SUM(J62:K62)</f>
        <v>291</v>
      </c>
      <c r="J62" s="304">
        <v>185</v>
      </c>
      <c r="K62" s="304">
        <v>106</v>
      </c>
      <c r="L62" s="11"/>
      <c r="M62" s="660"/>
    </row>
    <row r="63" spans="1:13" ht="15.6" customHeight="1">
      <c r="A63" s="3"/>
      <c r="B63" s="9" t="s">
        <v>668</v>
      </c>
      <c r="C63" s="27"/>
      <c r="D63" s="780">
        <v>2021</v>
      </c>
      <c r="E63" s="304">
        <f t="shared" ref="E63:E64" si="24">SUM(F63:G63)</f>
        <v>42</v>
      </c>
      <c r="F63" s="304">
        <v>31</v>
      </c>
      <c r="G63" s="304">
        <v>11</v>
      </c>
      <c r="H63" s="304"/>
      <c r="I63" s="304">
        <f t="shared" ref="I63:I64" si="25">SUM(J63:K63)</f>
        <v>280</v>
      </c>
      <c r="J63" s="304">
        <v>183</v>
      </c>
      <c r="K63" s="304">
        <v>97</v>
      </c>
      <c r="L63" s="11"/>
      <c r="M63" s="660"/>
    </row>
    <row r="64" spans="1:13" ht="15.6" customHeight="1">
      <c r="A64" s="3"/>
      <c r="B64" s="9"/>
      <c r="C64" s="27"/>
      <c r="D64" s="809">
        <v>2022</v>
      </c>
      <c r="E64" s="304">
        <f t="shared" si="24"/>
        <v>42</v>
      </c>
      <c r="F64" s="304">
        <v>31</v>
      </c>
      <c r="G64" s="304">
        <v>11</v>
      </c>
      <c r="H64" s="304"/>
      <c r="I64" s="304">
        <f t="shared" si="25"/>
        <v>254</v>
      </c>
      <c r="J64" s="304">
        <v>168</v>
      </c>
      <c r="K64" s="304">
        <v>86</v>
      </c>
      <c r="L64" s="27"/>
      <c r="M64" s="660"/>
    </row>
    <row r="65" spans="1:13" ht="8.1" customHeight="1">
      <c r="A65" s="3"/>
      <c r="B65" s="9"/>
      <c r="C65" s="27"/>
      <c r="D65" s="809"/>
      <c r="E65" s="304"/>
      <c r="F65" s="304"/>
      <c r="G65" s="304"/>
      <c r="H65" s="304"/>
      <c r="I65" s="304"/>
      <c r="J65" s="304"/>
      <c r="K65" s="304"/>
      <c r="L65" s="27"/>
      <c r="M65" s="660"/>
    </row>
    <row r="66" spans="1:13" ht="15.6" customHeight="1">
      <c r="A66" s="5"/>
      <c r="B66" s="6" t="s">
        <v>1188</v>
      </c>
      <c r="C66" s="7"/>
      <c r="D66" s="809">
        <v>2020</v>
      </c>
      <c r="E66" s="304">
        <f>SUM(F66:G66)</f>
        <v>12</v>
      </c>
      <c r="F66" s="304">
        <v>3</v>
      </c>
      <c r="G66" s="304">
        <v>9</v>
      </c>
      <c r="H66" s="304"/>
      <c r="I66" s="304">
        <f>SUM(J66:K66)</f>
        <v>44</v>
      </c>
      <c r="J66" s="304">
        <v>2</v>
      </c>
      <c r="K66" s="304">
        <v>42</v>
      </c>
      <c r="L66" s="11"/>
      <c r="M66" s="660"/>
    </row>
    <row r="67" spans="1:13" ht="15.6" customHeight="1">
      <c r="A67" s="3"/>
      <c r="B67" s="9" t="s">
        <v>1189</v>
      </c>
      <c r="C67" s="7"/>
      <c r="D67" s="780">
        <v>2021</v>
      </c>
      <c r="E67" s="304">
        <f t="shared" ref="E67:E68" si="26">SUM(F67:G67)</f>
        <v>13</v>
      </c>
      <c r="F67" s="304">
        <v>4</v>
      </c>
      <c r="G67" s="304">
        <v>9</v>
      </c>
      <c r="H67" s="304"/>
      <c r="I67" s="304">
        <f t="shared" ref="I67:I68" si="27">SUM(J67:K67)</f>
        <v>34</v>
      </c>
      <c r="J67" s="304">
        <v>1</v>
      </c>
      <c r="K67" s="304">
        <v>33</v>
      </c>
      <c r="L67" s="7"/>
      <c r="M67" s="660"/>
    </row>
    <row r="68" spans="1:13" ht="15.6" customHeight="1">
      <c r="A68" s="3"/>
      <c r="B68" s="9"/>
      <c r="C68" s="7"/>
      <c r="D68" s="809">
        <v>2022</v>
      </c>
      <c r="E68" s="304">
        <f t="shared" si="26"/>
        <v>13</v>
      </c>
      <c r="F68" s="304">
        <v>4</v>
      </c>
      <c r="G68" s="304">
        <v>9</v>
      </c>
      <c r="H68" s="304"/>
      <c r="I68" s="304">
        <f t="shared" si="27"/>
        <v>17</v>
      </c>
      <c r="J68" s="304">
        <v>1</v>
      </c>
      <c r="K68" s="304">
        <v>16</v>
      </c>
      <c r="L68" s="7"/>
      <c r="M68" s="660"/>
    </row>
    <row r="69" spans="1:13" ht="8.1" customHeight="1">
      <c r="A69" s="3"/>
      <c r="B69" s="9"/>
      <c r="C69" s="7"/>
      <c r="D69" s="809"/>
      <c r="E69" s="304"/>
      <c r="F69" s="304"/>
      <c r="G69" s="304"/>
      <c r="H69" s="304"/>
      <c r="I69" s="304"/>
      <c r="J69" s="304"/>
      <c r="K69" s="304"/>
      <c r="L69" s="7"/>
      <c r="M69" s="660"/>
    </row>
    <row r="70" spans="1:13" ht="15.6" customHeight="1">
      <c r="A70" s="5"/>
      <c r="B70" s="6" t="s">
        <v>1190</v>
      </c>
      <c r="C70" s="7"/>
      <c r="D70" s="809">
        <v>2020</v>
      </c>
      <c r="E70" s="304">
        <f>SUM(F70:G70)</f>
        <v>10</v>
      </c>
      <c r="F70" s="304">
        <v>5</v>
      </c>
      <c r="G70" s="304">
        <v>5</v>
      </c>
      <c r="H70" s="304"/>
      <c r="I70" s="304">
        <f>SUM(J70:K70)</f>
        <v>5</v>
      </c>
      <c r="J70" s="8" t="s">
        <v>31</v>
      </c>
      <c r="K70" s="304">
        <v>5</v>
      </c>
      <c r="L70" s="7"/>
      <c r="M70" s="660"/>
    </row>
    <row r="71" spans="1:13" ht="15.6" customHeight="1">
      <c r="A71" s="3"/>
      <c r="B71" s="9" t="s">
        <v>1191</v>
      </c>
      <c r="C71" s="7"/>
      <c r="D71" s="780">
        <v>2021</v>
      </c>
      <c r="E71" s="304">
        <f t="shared" ref="E71:E72" si="28">SUM(F71:G71)</f>
        <v>11</v>
      </c>
      <c r="F71" s="304">
        <v>4</v>
      </c>
      <c r="G71" s="304">
        <v>7</v>
      </c>
      <c r="H71" s="304"/>
      <c r="I71" s="304">
        <f t="shared" ref="I71:I72" si="29">SUM(J71:K71)</f>
        <v>10</v>
      </c>
      <c r="J71" s="304">
        <v>2</v>
      </c>
      <c r="K71" s="304">
        <v>8</v>
      </c>
      <c r="L71" s="7"/>
      <c r="M71" s="660"/>
    </row>
    <row r="72" spans="1:13" ht="15.6" customHeight="1">
      <c r="A72" s="3"/>
      <c r="B72" s="9"/>
      <c r="C72" s="7"/>
      <c r="D72" s="809">
        <v>2022</v>
      </c>
      <c r="E72" s="304">
        <f t="shared" si="28"/>
        <v>11</v>
      </c>
      <c r="F72" s="304">
        <v>4</v>
      </c>
      <c r="G72" s="304">
        <v>7</v>
      </c>
      <c r="H72" s="304"/>
      <c r="I72" s="304">
        <f t="shared" si="29"/>
        <v>9</v>
      </c>
      <c r="J72" s="304">
        <v>2</v>
      </c>
      <c r="K72" s="304">
        <v>7</v>
      </c>
      <c r="L72" s="7"/>
      <c r="M72" s="660"/>
    </row>
    <row r="73" spans="1:13" ht="8.1" customHeight="1">
      <c r="A73" s="3"/>
      <c r="B73" s="9"/>
      <c r="C73" s="7"/>
      <c r="D73" s="809"/>
      <c r="E73" s="304"/>
      <c r="F73" s="304"/>
      <c r="G73" s="304"/>
      <c r="H73" s="304"/>
      <c r="I73" s="304"/>
      <c r="J73" s="304"/>
      <c r="K73" s="304"/>
      <c r="L73" s="7"/>
      <c r="M73" s="660"/>
    </row>
    <row r="74" spans="1:13" ht="15.6" customHeight="1">
      <c r="A74" s="5"/>
      <c r="B74" s="6" t="s">
        <v>1192</v>
      </c>
      <c r="C74" s="7"/>
      <c r="D74" s="809">
        <v>2020</v>
      </c>
      <c r="E74" s="304">
        <f>SUM(F74:G74)</f>
        <v>16</v>
      </c>
      <c r="F74" s="304">
        <v>6</v>
      </c>
      <c r="G74" s="304">
        <v>10</v>
      </c>
      <c r="H74" s="304"/>
      <c r="I74" s="304">
        <f>SUM(J74:K74)</f>
        <v>34</v>
      </c>
      <c r="J74" s="304">
        <v>26</v>
      </c>
      <c r="K74" s="304">
        <v>8</v>
      </c>
      <c r="L74" s="7"/>
      <c r="M74" s="660"/>
    </row>
    <row r="75" spans="1:13" ht="15.6" customHeight="1">
      <c r="A75" s="3"/>
      <c r="B75" s="9" t="s">
        <v>1193</v>
      </c>
      <c r="C75" s="7"/>
      <c r="D75" s="780">
        <v>2021</v>
      </c>
      <c r="E75" s="304">
        <f t="shared" ref="E75:E76" si="30">SUM(F75:G75)</f>
        <v>15</v>
      </c>
      <c r="F75" s="304">
        <v>6</v>
      </c>
      <c r="G75" s="304">
        <v>9</v>
      </c>
      <c r="H75" s="304"/>
      <c r="I75" s="304">
        <f t="shared" ref="I75:I76" si="31">SUM(J75:K75)</f>
        <v>24</v>
      </c>
      <c r="J75" s="304">
        <v>20</v>
      </c>
      <c r="K75" s="304">
        <v>4</v>
      </c>
      <c r="L75" s="7"/>
      <c r="M75" s="660"/>
    </row>
    <row r="76" spans="1:13" ht="15.6" customHeight="1">
      <c r="A76" s="3"/>
      <c r="B76" s="9"/>
      <c r="C76" s="7"/>
      <c r="D76" s="809">
        <v>2022</v>
      </c>
      <c r="E76" s="304">
        <f t="shared" si="30"/>
        <v>16</v>
      </c>
      <c r="F76" s="304">
        <v>6</v>
      </c>
      <c r="G76" s="304">
        <v>10</v>
      </c>
      <c r="H76" s="304"/>
      <c r="I76" s="304">
        <f t="shared" si="31"/>
        <v>17</v>
      </c>
      <c r="J76" s="304">
        <v>13</v>
      </c>
      <c r="K76" s="304">
        <v>4</v>
      </c>
      <c r="L76" s="7"/>
      <c r="M76" s="660"/>
    </row>
    <row r="77" spans="1:13" ht="8.1" customHeight="1" thickBot="1">
      <c r="A77" s="850"/>
      <c r="B77" s="817"/>
      <c r="C77" s="813"/>
      <c r="D77" s="813"/>
      <c r="E77" s="813"/>
      <c r="F77" s="815"/>
      <c r="G77" s="815"/>
      <c r="H77" s="813"/>
      <c r="I77" s="832"/>
      <c r="J77" s="832"/>
      <c r="K77" s="832"/>
      <c r="L77" s="813"/>
      <c r="M77" s="660"/>
    </row>
    <row r="78" spans="1:13" s="681" customFormat="1" ht="16.5" customHeight="1">
      <c r="A78" s="833"/>
      <c r="B78" s="833"/>
      <c r="C78" s="834"/>
      <c r="D78" s="834"/>
      <c r="E78" s="834"/>
      <c r="F78" s="836"/>
      <c r="G78" s="836"/>
      <c r="H78" s="834"/>
      <c r="I78" s="833"/>
      <c r="J78" s="837"/>
      <c r="K78" s="838"/>
      <c r="L78" s="424" t="s">
        <v>909</v>
      </c>
    </row>
    <row r="79" spans="1:13" s="681" customFormat="1" ht="16.5" customHeight="1">
      <c r="A79" s="538"/>
      <c r="B79" s="538"/>
      <c r="C79" s="834"/>
      <c r="D79" s="834"/>
      <c r="E79" s="834"/>
      <c r="F79" s="836"/>
      <c r="G79" s="836"/>
      <c r="H79" s="834"/>
      <c r="I79" s="839"/>
      <c r="J79" s="837"/>
      <c r="K79" s="838"/>
      <c r="L79" s="425" t="s">
        <v>885</v>
      </c>
    </row>
    <row r="80" spans="1:13">
      <c r="A80" s="851"/>
      <c r="B80" s="819"/>
      <c r="C80" s="10"/>
      <c r="D80" s="10"/>
      <c r="E80" s="10"/>
      <c r="F80" s="840"/>
      <c r="G80" s="840"/>
      <c r="H80" s="10"/>
      <c r="I80" s="819"/>
      <c r="J80" s="30"/>
      <c r="K80" s="852"/>
      <c r="L80" s="10"/>
      <c r="M80" s="660"/>
    </row>
    <row r="81" spans="1:12">
      <c r="A81" s="853"/>
      <c r="B81" s="853"/>
      <c r="C81" s="31"/>
      <c r="D81" s="31"/>
      <c r="E81" s="31"/>
      <c r="F81" s="854"/>
      <c r="G81" s="854"/>
      <c r="H81" s="31"/>
      <c r="I81" s="855"/>
      <c r="J81" s="2"/>
      <c r="K81" s="856"/>
      <c r="L81" s="31"/>
    </row>
    <row r="82" spans="1:12">
      <c r="A82" s="857"/>
      <c r="B82" s="857"/>
      <c r="C82" s="31"/>
      <c r="D82" s="31"/>
      <c r="E82" s="31"/>
      <c r="F82" s="854"/>
      <c r="G82" s="854"/>
      <c r="H82" s="31"/>
      <c r="I82" s="858"/>
      <c r="J82" s="857"/>
      <c r="K82" s="859"/>
      <c r="L82" s="31"/>
    </row>
    <row r="83" spans="1:12">
      <c r="A83" s="860"/>
      <c r="B83" s="860"/>
      <c r="C83" s="31"/>
      <c r="D83" s="31"/>
      <c r="E83" s="31"/>
      <c r="F83" s="854"/>
      <c r="G83" s="854"/>
      <c r="H83" s="31"/>
      <c r="I83" s="855"/>
      <c r="J83" s="2"/>
      <c r="K83" s="856"/>
      <c r="L83" s="31"/>
    </row>
  </sheetData>
  <mergeCells count="4">
    <mergeCell ref="E5:G6"/>
    <mergeCell ref="I6:K6"/>
    <mergeCell ref="E7:G7"/>
    <mergeCell ref="I7:K7"/>
  </mergeCells>
  <printOptions horizontalCentered="1"/>
  <pageMargins left="0.55118110236220497" right="0.55118110236220497" top="0.55118110236220497" bottom="0.55118110236220497" header="0.39370078740157499" footer="0.39370078740157499"/>
  <pageSetup paperSize="9" scale="73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48">
    <tabColor rgb="FF92D050"/>
  </sheetPr>
  <dimension ref="A1:O81"/>
  <sheetViews>
    <sheetView tabSelected="1" view="pageBreakPreview" topLeftCell="A40" zoomScale="80" zoomScaleNormal="100" zoomScaleSheetLayoutView="80" workbookViewId="0">
      <selection activeCell="O48" sqref="O48"/>
    </sheetView>
  </sheetViews>
  <sheetFormatPr defaultColWidth="12.5703125" defaultRowHeight="17.25"/>
  <cols>
    <col min="1" max="1" width="1.28515625" style="654" customWidth="1"/>
    <col min="2" max="2" width="12.7109375" style="654" customWidth="1"/>
    <col min="3" max="3" width="37.28515625" style="654" customWidth="1"/>
    <col min="4" max="4" width="8.5703125" style="655" customWidth="1"/>
    <col min="5" max="5" width="7.7109375" style="654" customWidth="1"/>
    <col min="6" max="6" width="8.7109375" style="654" customWidth="1"/>
    <col min="7" max="7" width="13.7109375" style="654" customWidth="1"/>
    <col min="8" max="8" width="1.140625" style="654" customWidth="1"/>
    <col min="9" max="9" width="7.7109375" style="654" customWidth="1"/>
    <col min="10" max="10" width="8.7109375" style="654" customWidth="1"/>
    <col min="11" max="11" width="13.7109375" style="654" customWidth="1"/>
    <col min="12" max="12" width="1.140625" style="654" customWidth="1"/>
    <col min="13" max="16384" width="12.5703125" style="654"/>
  </cols>
  <sheetData>
    <row r="1" spans="1:15" s="745" customFormat="1" ht="10.15" customHeight="1">
      <c r="D1" s="766"/>
    </row>
    <row r="2" spans="1:15" s="1" customFormat="1" ht="16.5" customHeight="1">
      <c r="B2" s="785" t="s">
        <v>792</v>
      </c>
      <c r="C2" s="786" t="s">
        <v>1148</v>
      </c>
      <c r="D2" s="787"/>
      <c r="F2" s="788"/>
      <c r="G2" s="788"/>
      <c r="I2" s="789"/>
    </row>
    <row r="3" spans="1:15" s="1" customFormat="1" ht="16.5" customHeight="1">
      <c r="B3" s="790" t="s">
        <v>794</v>
      </c>
      <c r="C3" s="791" t="s">
        <v>1149</v>
      </c>
      <c r="D3" s="792"/>
      <c r="F3" s="788"/>
      <c r="G3" s="788"/>
      <c r="I3" s="789"/>
    </row>
    <row r="4" spans="1:15" s="1" customFormat="1" ht="12" customHeight="1" thickBot="1">
      <c r="D4" s="793"/>
      <c r="F4" s="788"/>
      <c r="G4" s="788"/>
      <c r="I4" s="789"/>
    </row>
    <row r="5" spans="1:15" s="1" customFormat="1" ht="2.25" customHeight="1" thickTop="1">
      <c r="A5" s="794"/>
      <c r="B5" s="795"/>
      <c r="C5" s="795"/>
      <c r="D5" s="796"/>
      <c r="E5" s="1897" t="s">
        <v>420</v>
      </c>
      <c r="F5" s="1897"/>
      <c r="G5" s="1897"/>
      <c r="H5" s="795"/>
      <c r="I5" s="797"/>
      <c r="J5" s="798"/>
      <c r="K5" s="795"/>
      <c r="L5" s="794"/>
    </row>
    <row r="6" spans="1:15" s="1" customFormat="1" ht="15" customHeight="1">
      <c r="A6" s="2"/>
      <c r="B6" s="10" t="s">
        <v>601</v>
      </c>
      <c r="C6" s="7"/>
      <c r="D6" s="799" t="s">
        <v>3</v>
      </c>
      <c r="E6" s="1893"/>
      <c r="F6" s="1893"/>
      <c r="G6" s="1893"/>
      <c r="H6" s="800"/>
      <c r="I6" s="1898" t="s">
        <v>421</v>
      </c>
      <c r="J6" s="1898"/>
      <c r="K6" s="1898"/>
      <c r="L6" s="2"/>
    </row>
    <row r="7" spans="1:15" s="1" customFormat="1" ht="15" customHeight="1">
      <c r="A7" s="2"/>
      <c r="B7" s="801" t="s">
        <v>602</v>
      </c>
      <c r="C7" s="7"/>
      <c r="D7" s="827" t="s">
        <v>8</v>
      </c>
      <c r="E7" s="1894" t="s">
        <v>424</v>
      </c>
      <c r="F7" s="1894"/>
      <c r="G7" s="1894"/>
      <c r="H7" s="828"/>
      <c r="I7" s="1899" t="s">
        <v>377</v>
      </c>
      <c r="J7" s="1899"/>
      <c r="K7" s="1899"/>
      <c r="L7" s="2"/>
    </row>
    <row r="8" spans="1:15" s="1" customFormat="1" ht="19.5" customHeight="1">
      <c r="A8" s="2"/>
      <c r="B8" s="7"/>
      <c r="C8" s="27"/>
      <c r="D8" s="799"/>
      <c r="E8" s="535" t="s">
        <v>4</v>
      </c>
      <c r="F8" s="535" t="s">
        <v>603</v>
      </c>
      <c r="G8" s="535" t="s">
        <v>38</v>
      </c>
      <c r="H8" s="535"/>
      <c r="I8" s="535" t="s">
        <v>4</v>
      </c>
      <c r="J8" s="535" t="s">
        <v>603</v>
      </c>
      <c r="K8" s="535" t="s">
        <v>38</v>
      </c>
      <c r="L8" s="2"/>
    </row>
    <row r="9" spans="1:15" s="1" customFormat="1" ht="14.25" customHeight="1">
      <c r="A9" s="2"/>
      <c r="B9" s="7"/>
      <c r="C9" s="27"/>
      <c r="D9" s="799"/>
      <c r="E9" s="536" t="s">
        <v>9</v>
      </c>
      <c r="F9" s="536" t="s">
        <v>604</v>
      </c>
      <c r="G9" s="536" t="s">
        <v>40</v>
      </c>
      <c r="H9" s="536"/>
      <c r="I9" s="536" t="s">
        <v>9</v>
      </c>
      <c r="J9" s="536" t="s">
        <v>604</v>
      </c>
      <c r="K9" s="536" t="s">
        <v>40</v>
      </c>
      <c r="L9" s="2"/>
    </row>
    <row r="10" spans="1:15" s="1" customFormat="1" ht="3" customHeight="1">
      <c r="A10" s="804"/>
      <c r="B10" s="804"/>
      <c r="C10" s="804"/>
      <c r="D10" s="805"/>
      <c r="E10" s="804"/>
      <c r="F10" s="806"/>
      <c r="G10" s="806"/>
      <c r="H10" s="804"/>
      <c r="I10" s="807"/>
      <c r="J10" s="806"/>
      <c r="K10" s="804"/>
      <c r="L10" s="804"/>
    </row>
    <row r="11" spans="1:15" s="1" customFormat="1" ht="8.1" customHeight="1">
      <c r="A11" s="2"/>
      <c r="B11" s="3"/>
      <c r="C11" s="2"/>
      <c r="D11" s="793"/>
      <c r="E11" s="808"/>
      <c r="F11" s="4"/>
      <c r="G11" s="4"/>
      <c r="H11" s="4"/>
      <c r="I11" s="4"/>
      <c r="J11" s="4"/>
      <c r="K11" s="4"/>
      <c r="M11" s="15"/>
      <c r="O11" s="2"/>
    </row>
    <row r="12" spans="1:15" s="745" customFormat="1" ht="15.6" customHeight="1">
      <c r="A12" s="5"/>
      <c r="B12" s="6" t="s">
        <v>669</v>
      </c>
      <c r="C12" s="10"/>
      <c r="D12" s="809">
        <v>2020</v>
      </c>
      <c r="E12" s="8">
        <f>SUM(F12:G12)</f>
        <v>22</v>
      </c>
      <c r="F12" s="8">
        <v>13</v>
      </c>
      <c r="G12" s="8">
        <v>9</v>
      </c>
      <c r="H12" s="8"/>
      <c r="I12" s="8">
        <f>SUM(J12:K12)</f>
        <v>132</v>
      </c>
      <c r="J12" s="8">
        <v>90</v>
      </c>
      <c r="K12" s="8">
        <v>42</v>
      </c>
      <c r="L12" s="11"/>
    </row>
    <row r="13" spans="1:15" s="745" customFormat="1" ht="15.6" customHeight="1">
      <c r="A13" s="3"/>
      <c r="B13" s="9" t="s">
        <v>670</v>
      </c>
      <c r="C13" s="27"/>
      <c r="D13" s="780">
        <v>2021</v>
      </c>
      <c r="E13" s="8">
        <f>SUM(F13:G13)</f>
        <v>21</v>
      </c>
      <c r="F13" s="8">
        <v>12</v>
      </c>
      <c r="G13" s="8">
        <v>9</v>
      </c>
      <c r="H13" s="8"/>
      <c r="I13" s="8">
        <f>SUM(J13:K13)</f>
        <v>122</v>
      </c>
      <c r="J13" s="8">
        <v>97</v>
      </c>
      <c r="K13" s="8">
        <v>25</v>
      </c>
      <c r="L13" s="11"/>
    </row>
    <row r="14" spans="1:15" s="745" customFormat="1" ht="15.6" customHeight="1">
      <c r="A14" s="3"/>
      <c r="B14" s="9"/>
      <c r="C14" s="27"/>
      <c r="D14" s="809">
        <v>2022</v>
      </c>
      <c r="E14" s="8">
        <f>SUM(F14:G14)</f>
        <v>21</v>
      </c>
      <c r="F14" s="8">
        <v>12</v>
      </c>
      <c r="G14" s="8">
        <v>9</v>
      </c>
      <c r="H14" s="8"/>
      <c r="I14" s="8">
        <f>SUM(J14:K14)</f>
        <v>105</v>
      </c>
      <c r="J14" s="8">
        <v>90</v>
      </c>
      <c r="K14" s="8">
        <v>15</v>
      </c>
      <c r="L14" s="27"/>
    </row>
    <row r="15" spans="1:15" s="745" customFormat="1" ht="8.1" customHeight="1">
      <c r="A15" s="3"/>
      <c r="B15" s="9"/>
      <c r="C15" s="27"/>
      <c r="D15" s="809"/>
      <c r="E15" s="8"/>
      <c r="F15" s="8"/>
      <c r="G15" s="8"/>
      <c r="H15" s="8"/>
      <c r="I15" s="8"/>
      <c r="J15" s="8"/>
      <c r="K15" s="8"/>
      <c r="L15" s="27"/>
    </row>
    <row r="16" spans="1:15" s="745" customFormat="1" ht="15.6" customHeight="1">
      <c r="A16" s="5"/>
      <c r="B16" s="6" t="s">
        <v>671</v>
      </c>
      <c r="C16" s="7"/>
      <c r="D16" s="809">
        <v>2020</v>
      </c>
      <c r="E16" s="8">
        <f>SUM(F16:G16)</f>
        <v>14</v>
      </c>
      <c r="F16" s="8">
        <v>6</v>
      </c>
      <c r="G16" s="8">
        <v>8</v>
      </c>
      <c r="H16" s="8"/>
      <c r="I16" s="8">
        <f>SUM(J16:K16)</f>
        <v>11</v>
      </c>
      <c r="J16" s="8">
        <v>4</v>
      </c>
      <c r="K16" s="8">
        <v>7</v>
      </c>
      <c r="L16" s="11"/>
    </row>
    <row r="17" spans="1:12" s="745" customFormat="1" ht="15.6" customHeight="1">
      <c r="A17" s="3"/>
      <c r="B17" s="9" t="s">
        <v>672</v>
      </c>
      <c r="C17" s="7"/>
      <c r="D17" s="780">
        <v>2021</v>
      </c>
      <c r="E17" s="8">
        <f>SUM(F17:G17)</f>
        <v>17</v>
      </c>
      <c r="F17" s="8">
        <v>8</v>
      </c>
      <c r="G17" s="8">
        <v>9</v>
      </c>
      <c r="H17" s="8"/>
      <c r="I17" s="8">
        <f>SUM(J17:K17)</f>
        <v>33</v>
      </c>
      <c r="J17" s="8">
        <v>9</v>
      </c>
      <c r="K17" s="8">
        <v>24</v>
      </c>
      <c r="L17" s="7"/>
    </row>
    <row r="18" spans="1:12" s="745" customFormat="1" ht="15.6" customHeight="1">
      <c r="A18" s="3"/>
      <c r="B18" s="9"/>
      <c r="C18" s="7"/>
      <c r="D18" s="809">
        <v>2022</v>
      </c>
      <c r="E18" s="8">
        <f>SUM(F18:G18)</f>
        <v>17</v>
      </c>
      <c r="F18" s="8">
        <v>8</v>
      </c>
      <c r="G18" s="8">
        <v>9</v>
      </c>
      <c r="H18" s="8"/>
      <c r="I18" s="8">
        <f>SUM(J18:K18)</f>
        <v>76</v>
      </c>
      <c r="J18" s="8">
        <v>35</v>
      </c>
      <c r="K18" s="8">
        <v>41</v>
      </c>
      <c r="L18" s="7"/>
    </row>
    <row r="19" spans="1:12" s="745" customFormat="1" ht="8.1" customHeight="1">
      <c r="A19" s="3"/>
      <c r="B19" s="9"/>
      <c r="C19" s="7"/>
      <c r="D19" s="809"/>
      <c r="E19" s="8"/>
      <c r="F19" s="8"/>
      <c r="G19" s="8"/>
      <c r="H19" s="8"/>
      <c r="I19" s="8"/>
      <c r="J19" s="8"/>
      <c r="K19" s="8"/>
      <c r="L19" s="7"/>
    </row>
    <row r="20" spans="1:12" s="745" customFormat="1" ht="16.5">
      <c r="A20" s="5"/>
      <c r="B20" s="6" t="s">
        <v>1194</v>
      </c>
      <c r="C20" s="7"/>
      <c r="D20" s="809">
        <v>2020</v>
      </c>
      <c r="E20" s="8" t="s">
        <v>31</v>
      </c>
      <c r="F20" s="8" t="s">
        <v>31</v>
      </c>
      <c r="G20" s="8" t="s">
        <v>31</v>
      </c>
      <c r="H20" s="8"/>
      <c r="I20" s="8">
        <f>SUM(J20:K20)</f>
        <v>27</v>
      </c>
      <c r="J20" s="8">
        <v>17</v>
      </c>
      <c r="K20" s="8">
        <v>10</v>
      </c>
      <c r="L20" s="7"/>
    </row>
    <row r="21" spans="1:12" s="745" customFormat="1" ht="15.6" customHeight="1">
      <c r="A21" s="3"/>
      <c r="B21" s="9" t="s">
        <v>1196</v>
      </c>
      <c r="C21" s="7"/>
      <c r="D21" s="780">
        <v>2021</v>
      </c>
      <c r="E21" s="8" t="s">
        <v>31</v>
      </c>
      <c r="F21" s="8" t="s">
        <v>31</v>
      </c>
      <c r="G21" s="8" t="s">
        <v>31</v>
      </c>
      <c r="H21" s="8"/>
      <c r="I21" s="8">
        <f>SUM(J21:K21)</f>
        <v>27</v>
      </c>
      <c r="J21" s="8">
        <v>16</v>
      </c>
      <c r="K21" s="8">
        <v>11</v>
      </c>
      <c r="L21" s="7"/>
    </row>
    <row r="22" spans="1:12" s="745" customFormat="1" ht="15.6" customHeight="1">
      <c r="A22" s="15"/>
      <c r="B22" s="10"/>
      <c r="C22" s="10"/>
      <c r="D22" s="809">
        <v>2022</v>
      </c>
      <c r="E22" s="8" t="s">
        <v>31</v>
      </c>
      <c r="F22" s="8" t="s">
        <v>31</v>
      </c>
      <c r="G22" s="8" t="s">
        <v>31</v>
      </c>
      <c r="H22" s="8"/>
      <c r="I22" s="8">
        <f>SUM(J22:K22)</f>
        <v>22</v>
      </c>
      <c r="J22" s="8">
        <v>16</v>
      </c>
      <c r="K22" s="8">
        <v>6</v>
      </c>
      <c r="L22" s="11"/>
    </row>
    <row r="23" spans="1:12" s="745" customFormat="1" ht="8.1" customHeight="1">
      <c r="A23" s="15"/>
      <c r="B23" s="10"/>
      <c r="C23" s="10"/>
      <c r="D23" s="809"/>
      <c r="E23" s="8"/>
      <c r="F23" s="8"/>
      <c r="G23" s="8"/>
      <c r="H23" s="8"/>
      <c r="I23" s="8"/>
      <c r="J23" s="8"/>
      <c r="K23" s="8"/>
      <c r="L23" s="11"/>
    </row>
    <row r="24" spans="1:12" s="745" customFormat="1" ht="15.6" customHeight="1">
      <c r="A24" s="15"/>
      <c r="B24" s="10" t="s">
        <v>22</v>
      </c>
      <c r="C24" s="27"/>
      <c r="D24" s="809"/>
      <c r="E24" s="8"/>
      <c r="F24" s="8"/>
      <c r="G24" s="8"/>
      <c r="H24" s="8"/>
      <c r="I24" s="8"/>
      <c r="J24" s="8"/>
      <c r="K24" s="8"/>
      <c r="L24" s="27"/>
    </row>
    <row r="25" spans="1:12" s="745" customFormat="1" ht="15.6" customHeight="1">
      <c r="A25" s="5"/>
      <c r="B25" s="6" t="s">
        <v>1228</v>
      </c>
      <c r="C25" s="7"/>
      <c r="D25" s="809">
        <v>2020</v>
      </c>
      <c r="E25" s="8">
        <f>SUM(F25:G25)</f>
        <v>23</v>
      </c>
      <c r="F25" s="8">
        <v>8</v>
      </c>
      <c r="G25" s="8">
        <v>15</v>
      </c>
      <c r="H25" s="8"/>
      <c r="I25" s="8">
        <f>SUM(J25:K25)</f>
        <v>109</v>
      </c>
      <c r="J25" s="8">
        <v>77</v>
      </c>
      <c r="K25" s="8">
        <v>32</v>
      </c>
      <c r="L25" s="7"/>
    </row>
    <row r="26" spans="1:12" s="745" customFormat="1" ht="15.6" customHeight="1">
      <c r="A26" s="3"/>
      <c r="B26" s="9" t="s">
        <v>1229</v>
      </c>
      <c r="C26" s="7"/>
      <c r="D26" s="780">
        <v>2021</v>
      </c>
      <c r="E26" s="8">
        <f t="shared" ref="E26:E27" si="0">SUM(F26:G26)</f>
        <v>21</v>
      </c>
      <c r="F26" s="8">
        <v>5</v>
      </c>
      <c r="G26" s="8">
        <v>16</v>
      </c>
      <c r="H26" s="8"/>
      <c r="I26" s="8">
        <f t="shared" ref="I26:I27" si="1">SUM(J26:K26)</f>
        <v>79</v>
      </c>
      <c r="J26" s="8">
        <v>53</v>
      </c>
      <c r="K26" s="8">
        <v>26</v>
      </c>
      <c r="L26" s="7"/>
    </row>
    <row r="27" spans="1:12" s="745" customFormat="1" ht="15.6" customHeight="1">
      <c r="A27" s="3"/>
      <c r="B27" s="9"/>
      <c r="C27" s="7"/>
      <c r="D27" s="809">
        <v>2022</v>
      </c>
      <c r="E27" s="8">
        <f t="shared" si="0"/>
        <v>21</v>
      </c>
      <c r="F27" s="8">
        <v>6</v>
      </c>
      <c r="G27" s="8">
        <v>15</v>
      </c>
      <c r="H27" s="8"/>
      <c r="I27" s="8">
        <f t="shared" si="1"/>
        <v>85</v>
      </c>
      <c r="J27" s="8">
        <v>52</v>
      </c>
      <c r="K27" s="8">
        <v>33</v>
      </c>
      <c r="L27" s="7"/>
    </row>
    <row r="28" spans="1:12" s="745" customFormat="1" ht="8.1" customHeight="1">
      <c r="A28" s="3"/>
      <c r="B28" s="9"/>
      <c r="C28" s="7"/>
      <c r="D28" s="809"/>
      <c r="E28" s="8"/>
      <c r="F28" s="8"/>
      <c r="G28" s="8"/>
      <c r="H28" s="8"/>
      <c r="I28" s="8"/>
      <c r="J28" s="8"/>
      <c r="K28" s="8"/>
      <c r="L28" s="7"/>
    </row>
    <row r="29" spans="1:12" s="745" customFormat="1" ht="15.6" customHeight="1">
      <c r="A29" s="5"/>
      <c r="B29" s="6" t="s">
        <v>1230</v>
      </c>
      <c r="C29" s="7"/>
      <c r="D29" s="809">
        <v>2020</v>
      </c>
      <c r="E29" s="8">
        <f>SUM(F29:G29)</f>
        <v>46</v>
      </c>
      <c r="F29" s="8">
        <v>21</v>
      </c>
      <c r="G29" s="8">
        <v>25</v>
      </c>
      <c r="H29" s="8"/>
      <c r="I29" s="8">
        <f>SUM(J29:K29)</f>
        <v>277</v>
      </c>
      <c r="J29" s="8">
        <v>150</v>
      </c>
      <c r="K29" s="8">
        <v>127</v>
      </c>
      <c r="L29" s="7"/>
    </row>
    <row r="30" spans="1:12" s="745" customFormat="1" ht="15.6" customHeight="1">
      <c r="A30" s="3"/>
      <c r="B30" s="9" t="s">
        <v>1231</v>
      </c>
      <c r="C30" s="7"/>
      <c r="D30" s="780">
        <v>2021</v>
      </c>
      <c r="E30" s="8">
        <f t="shared" ref="E30:E31" si="2">SUM(F30:G30)</f>
        <v>43</v>
      </c>
      <c r="F30" s="8">
        <v>19</v>
      </c>
      <c r="G30" s="8">
        <v>24</v>
      </c>
      <c r="H30" s="8"/>
      <c r="I30" s="8">
        <f t="shared" ref="I30:I31" si="3">SUM(J30:K30)</f>
        <v>268</v>
      </c>
      <c r="J30" s="8">
        <v>143</v>
      </c>
      <c r="K30" s="8">
        <v>125</v>
      </c>
      <c r="L30" s="7"/>
    </row>
    <row r="31" spans="1:12" s="745" customFormat="1" ht="15.6" customHeight="1">
      <c r="A31" s="3"/>
      <c r="B31" s="9"/>
      <c r="C31" s="7"/>
      <c r="D31" s="809">
        <v>2022</v>
      </c>
      <c r="E31" s="8">
        <f t="shared" si="2"/>
        <v>43</v>
      </c>
      <c r="F31" s="8">
        <v>19</v>
      </c>
      <c r="G31" s="8">
        <v>24</v>
      </c>
      <c r="H31" s="8"/>
      <c r="I31" s="8">
        <f t="shared" si="3"/>
        <v>257</v>
      </c>
      <c r="J31" s="8">
        <v>139</v>
      </c>
      <c r="K31" s="8">
        <v>118</v>
      </c>
      <c r="L31" s="7"/>
    </row>
    <row r="32" spans="1:12" s="745" customFormat="1" ht="8.1" customHeight="1">
      <c r="A32" s="3"/>
      <c r="B32" s="9"/>
      <c r="C32" s="7"/>
      <c r="D32" s="809"/>
      <c r="E32" s="8"/>
      <c r="F32" s="8"/>
      <c r="G32" s="8"/>
      <c r="H32" s="8"/>
      <c r="I32" s="8"/>
      <c r="J32" s="8"/>
      <c r="K32" s="8"/>
      <c r="L32" s="7"/>
    </row>
    <row r="33" spans="1:12" s="745" customFormat="1" ht="15.6" customHeight="1">
      <c r="A33" s="5"/>
      <c r="B33" s="6" t="s">
        <v>673</v>
      </c>
      <c r="C33" s="7"/>
      <c r="D33" s="809">
        <v>2020</v>
      </c>
      <c r="E33" s="8">
        <f>SUM(F33:G33)</f>
        <v>40</v>
      </c>
      <c r="F33" s="8">
        <v>19</v>
      </c>
      <c r="G33" s="8">
        <v>21</v>
      </c>
      <c r="H33" s="8"/>
      <c r="I33" s="8">
        <f>SUM(J33:K33)</f>
        <v>275</v>
      </c>
      <c r="J33" s="8">
        <v>138</v>
      </c>
      <c r="K33" s="8">
        <v>137</v>
      </c>
      <c r="L33" s="7"/>
    </row>
    <row r="34" spans="1:12" s="745" customFormat="1" ht="15.6" customHeight="1">
      <c r="A34" s="3"/>
      <c r="B34" s="9" t="s">
        <v>674</v>
      </c>
      <c r="C34" s="7"/>
      <c r="D34" s="780">
        <v>2021</v>
      </c>
      <c r="E34" s="8">
        <f t="shared" ref="E34:E35" si="4">SUM(F34:G34)</f>
        <v>39</v>
      </c>
      <c r="F34" s="8">
        <v>18</v>
      </c>
      <c r="G34" s="8">
        <v>21</v>
      </c>
      <c r="H34" s="8"/>
      <c r="I34" s="8">
        <f t="shared" ref="I34:I35" si="5">SUM(J34:K34)</f>
        <v>300</v>
      </c>
      <c r="J34" s="8">
        <v>167</v>
      </c>
      <c r="K34" s="8">
        <v>133</v>
      </c>
      <c r="L34" s="7"/>
    </row>
    <row r="35" spans="1:12" s="745" customFormat="1" ht="15.6" customHeight="1">
      <c r="A35" s="3"/>
      <c r="B35" s="9"/>
      <c r="C35" s="7"/>
      <c r="D35" s="809">
        <v>2022</v>
      </c>
      <c r="E35" s="8">
        <f t="shared" si="4"/>
        <v>40</v>
      </c>
      <c r="F35" s="8">
        <v>18</v>
      </c>
      <c r="G35" s="8">
        <v>22</v>
      </c>
      <c r="H35" s="8"/>
      <c r="I35" s="8">
        <f t="shared" si="5"/>
        <v>237</v>
      </c>
      <c r="J35" s="8">
        <v>132</v>
      </c>
      <c r="K35" s="8">
        <v>105</v>
      </c>
      <c r="L35" s="7"/>
    </row>
    <row r="36" spans="1:12" s="745" customFormat="1" ht="8.1" customHeight="1">
      <c r="A36" s="3"/>
      <c r="B36" s="9"/>
      <c r="C36" s="7"/>
      <c r="D36" s="809"/>
      <c r="E36" s="8"/>
      <c r="F36" s="8"/>
      <c r="G36" s="8"/>
      <c r="H36" s="8"/>
      <c r="I36" s="8"/>
      <c r="J36" s="8"/>
      <c r="K36" s="8"/>
      <c r="L36" s="7"/>
    </row>
    <row r="37" spans="1:12" s="745" customFormat="1" ht="15.6" customHeight="1">
      <c r="A37" s="5"/>
      <c r="B37" s="6" t="s">
        <v>675</v>
      </c>
      <c r="C37" s="7"/>
      <c r="D37" s="809">
        <v>2020</v>
      </c>
      <c r="E37" s="8">
        <f>SUM(F37:G37)</f>
        <v>58</v>
      </c>
      <c r="F37" s="8">
        <v>27</v>
      </c>
      <c r="G37" s="8">
        <v>31</v>
      </c>
      <c r="H37" s="8"/>
      <c r="I37" s="8">
        <f>SUM(J37:K37)</f>
        <v>232</v>
      </c>
      <c r="J37" s="8">
        <v>195</v>
      </c>
      <c r="K37" s="8">
        <v>37</v>
      </c>
      <c r="L37" s="7"/>
    </row>
    <row r="38" spans="1:12" s="745" customFormat="1" ht="15.6" customHeight="1">
      <c r="A38" s="3"/>
      <c r="B38" s="9" t="s">
        <v>676</v>
      </c>
      <c r="C38" s="7"/>
      <c r="D38" s="780">
        <v>2021</v>
      </c>
      <c r="E38" s="8">
        <f t="shared" ref="E38:E39" si="6">SUM(F38:G38)</f>
        <v>57</v>
      </c>
      <c r="F38" s="8">
        <v>26</v>
      </c>
      <c r="G38" s="8">
        <v>31</v>
      </c>
      <c r="H38" s="8"/>
      <c r="I38" s="8">
        <f t="shared" ref="I38:I39" si="7">SUM(J38:K38)</f>
        <v>240</v>
      </c>
      <c r="J38" s="8">
        <v>204</v>
      </c>
      <c r="K38" s="8">
        <v>36</v>
      </c>
      <c r="L38" s="7"/>
    </row>
    <row r="39" spans="1:12" s="745" customFormat="1" ht="15.6" customHeight="1">
      <c r="A39" s="3"/>
      <c r="B39" s="9"/>
      <c r="C39" s="7"/>
      <c r="D39" s="809">
        <v>2022</v>
      </c>
      <c r="E39" s="8">
        <f t="shared" si="6"/>
        <v>56</v>
      </c>
      <c r="F39" s="8">
        <v>25</v>
      </c>
      <c r="G39" s="8">
        <v>31</v>
      </c>
      <c r="H39" s="8"/>
      <c r="I39" s="8">
        <f t="shared" si="7"/>
        <v>233</v>
      </c>
      <c r="J39" s="8">
        <v>189</v>
      </c>
      <c r="K39" s="8">
        <v>44</v>
      </c>
      <c r="L39" s="7"/>
    </row>
    <row r="40" spans="1:12" s="745" customFormat="1" ht="8.1" customHeight="1">
      <c r="A40" s="3"/>
      <c r="B40" s="9"/>
      <c r="C40" s="7"/>
      <c r="D40" s="809"/>
      <c r="E40" s="8"/>
      <c r="F40" s="8"/>
      <c r="G40" s="8"/>
      <c r="H40" s="8"/>
      <c r="I40" s="8"/>
      <c r="J40" s="8"/>
      <c r="K40" s="8"/>
      <c r="L40" s="7"/>
    </row>
    <row r="41" spans="1:12" s="745" customFormat="1" ht="15.6" customHeight="1">
      <c r="A41" s="5"/>
      <c r="B41" s="6" t="s">
        <v>677</v>
      </c>
      <c r="C41" s="7"/>
      <c r="D41" s="809">
        <v>2020</v>
      </c>
      <c r="E41" s="8">
        <f>SUM(F41:G41)</f>
        <v>49</v>
      </c>
      <c r="F41" s="8">
        <v>18</v>
      </c>
      <c r="G41" s="8">
        <v>31</v>
      </c>
      <c r="H41" s="8"/>
      <c r="I41" s="8">
        <f>SUM(J41:K41)</f>
        <v>267</v>
      </c>
      <c r="J41" s="8">
        <v>131</v>
      </c>
      <c r="K41" s="8">
        <v>136</v>
      </c>
      <c r="L41" s="7"/>
    </row>
    <row r="42" spans="1:12" s="745" customFormat="1" ht="15.6" customHeight="1">
      <c r="A42" s="3"/>
      <c r="B42" s="9" t="s">
        <v>678</v>
      </c>
      <c r="C42" s="7"/>
      <c r="D42" s="780">
        <v>2021</v>
      </c>
      <c r="E42" s="8">
        <f t="shared" ref="E42:E43" si="8">SUM(F42:G42)</f>
        <v>46</v>
      </c>
      <c r="F42" s="8">
        <v>19</v>
      </c>
      <c r="G42" s="8">
        <v>27</v>
      </c>
      <c r="H42" s="8"/>
      <c r="I42" s="8">
        <f t="shared" ref="I42:I43" si="9">SUM(J42:K42)</f>
        <v>231</v>
      </c>
      <c r="J42" s="8">
        <v>125</v>
      </c>
      <c r="K42" s="8">
        <v>106</v>
      </c>
      <c r="L42" s="7"/>
    </row>
    <row r="43" spans="1:12" s="745" customFormat="1" ht="15.6" customHeight="1">
      <c r="A43" s="3"/>
      <c r="B43" s="9"/>
      <c r="C43" s="7"/>
      <c r="D43" s="809">
        <v>2022</v>
      </c>
      <c r="E43" s="8">
        <f t="shared" si="8"/>
        <v>47</v>
      </c>
      <c r="F43" s="8">
        <v>19</v>
      </c>
      <c r="G43" s="8">
        <v>28</v>
      </c>
      <c r="H43" s="8"/>
      <c r="I43" s="8">
        <f t="shared" si="9"/>
        <v>219</v>
      </c>
      <c r="J43" s="8">
        <v>121</v>
      </c>
      <c r="K43" s="8">
        <v>98</v>
      </c>
      <c r="L43" s="7"/>
    </row>
    <row r="44" spans="1:12" s="745" customFormat="1" ht="8.1" customHeight="1">
      <c r="A44" s="3"/>
      <c r="B44" s="9"/>
      <c r="C44" s="7"/>
      <c r="D44" s="809"/>
      <c r="E44" s="8"/>
      <c r="F44" s="8"/>
      <c r="G44" s="8"/>
      <c r="H44" s="8"/>
      <c r="I44" s="8"/>
      <c r="J44" s="8"/>
      <c r="K44" s="8"/>
      <c r="L44" s="7"/>
    </row>
    <row r="45" spans="1:12" s="745" customFormat="1" ht="15.6" customHeight="1">
      <c r="A45" s="5"/>
      <c r="B45" s="6" t="s">
        <v>1203</v>
      </c>
      <c r="C45" s="10"/>
      <c r="D45" s="809">
        <v>2020</v>
      </c>
      <c r="E45" s="8">
        <f>SUM(F45:G45)</f>
        <v>16</v>
      </c>
      <c r="F45" s="8">
        <v>8</v>
      </c>
      <c r="G45" s="8">
        <v>8</v>
      </c>
      <c r="H45" s="8"/>
      <c r="I45" s="8">
        <f>SUM(J45:K45)</f>
        <v>70</v>
      </c>
      <c r="J45" s="8">
        <v>41</v>
      </c>
      <c r="K45" s="8">
        <v>29</v>
      </c>
      <c r="L45" s="11"/>
    </row>
    <row r="46" spans="1:12" s="745" customFormat="1" ht="15.6" customHeight="1">
      <c r="A46" s="3"/>
      <c r="B46" s="9" t="s">
        <v>1204</v>
      </c>
      <c r="C46" s="27"/>
      <c r="D46" s="780">
        <v>2021</v>
      </c>
      <c r="E46" s="8">
        <f t="shared" ref="E46:E47" si="10">SUM(F46:G46)</f>
        <v>16</v>
      </c>
      <c r="F46" s="8">
        <v>8</v>
      </c>
      <c r="G46" s="8">
        <v>8</v>
      </c>
      <c r="H46" s="8"/>
      <c r="I46" s="8">
        <f t="shared" ref="I46:I47" si="11">SUM(J46:K46)</f>
        <v>95</v>
      </c>
      <c r="J46" s="8">
        <v>56</v>
      </c>
      <c r="K46" s="8">
        <v>39</v>
      </c>
      <c r="L46" s="11"/>
    </row>
    <row r="47" spans="1:12" s="745" customFormat="1" ht="15.6" customHeight="1">
      <c r="A47" s="3"/>
      <c r="B47" s="9"/>
      <c r="C47" s="27"/>
      <c r="D47" s="809">
        <v>2022</v>
      </c>
      <c r="E47" s="8">
        <f t="shared" si="10"/>
        <v>16</v>
      </c>
      <c r="F47" s="8">
        <v>8</v>
      </c>
      <c r="G47" s="8">
        <v>8</v>
      </c>
      <c r="H47" s="8"/>
      <c r="I47" s="8">
        <f t="shared" si="11"/>
        <v>82</v>
      </c>
      <c r="J47" s="8">
        <v>42</v>
      </c>
      <c r="K47" s="8">
        <v>40</v>
      </c>
      <c r="L47" s="27"/>
    </row>
    <row r="48" spans="1:12" s="745" customFormat="1" ht="8.1" customHeight="1">
      <c r="A48" s="3"/>
      <c r="B48" s="9"/>
      <c r="C48" s="27"/>
      <c r="D48" s="809"/>
      <c r="E48" s="8"/>
      <c r="F48" s="8"/>
      <c r="G48" s="8"/>
      <c r="H48" s="8"/>
      <c r="I48" s="8"/>
      <c r="J48" s="8"/>
      <c r="K48" s="8"/>
      <c r="L48" s="27"/>
    </row>
    <row r="49" spans="1:12" s="745" customFormat="1" ht="15.6" customHeight="1">
      <c r="A49" s="5"/>
      <c r="B49" s="6" t="s">
        <v>1205</v>
      </c>
      <c r="C49" s="10"/>
      <c r="D49" s="809">
        <v>2020</v>
      </c>
      <c r="E49" s="8">
        <f>SUM(F49:G49)</f>
        <v>15</v>
      </c>
      <c r="F49" s="8">
        <v>6</v>
      </c>
      <c r="G49" s="8">
        <v>9</v>
      </c>
      <c r="H49" s="8"/>
      <c r="I49" s="8">
        <f>SUM(J49:K49)</f>
        <v>83</v>
      </c>
      <c r="J49" s="8">
        <v>16</v>
      </c>
      <c r="K49" s="8">
        <v>67</v>
      </c>
      <c r="L49" s="11"/>
    </row>
    <row r="50" spans="1:12" s="745" customFormat="1" ht="15.6" customHeight="1">
      <c r="A50" s="3"/>
      <c r="B50" s="9" t="s">
        <v>1206</v>
      </c>
      <c r="C50" s="27"/>
      <c r="D50" s="780">
        <v>2021</v>
      </c>
      <c r="E50" s="8">
        <f t="shared" ref="E50:E51" si="12">SUM(F50:G50)</f>
        <v>16</v>
      </c>
      <c r="F50" s="8">
        <v>7</v>
      </c>
      <c r="G50" s="8">
        <v>9</v>
      </c>
      <c r="H50" s="8"/>
      <c r="I50" s="8">
        <f t="shared" ref="I50:I51" si="13">SUM(J50:K50)</f>
        <v>76</v>
      </c>
      <c r="J50" s="8">
        <v>20</v>
      </c>
      <c r="K50" s="8">
        <v>56</v>
      </c>
      <c r="L50" s="11"/>
    </row>
    <row r="51" spans="1:12" s="745" customFormat="1" ht="15.6" customHeight="1">
      <c r="A51" s="3"/>
      <c r="B51" s="9"/>
      <c r="C51" s="27"/>
      <c r="D51" s="809">
        <v>2022</v>
      </c>
      <c r="E51" s="8">
        <f t="shared" si="12"/>
        <v>16</v>
      </c>
      <c r="F51" s="8">
        <v>7</v>
      </c>
      <c r="G51" s="8">
        <v>9</v>
      </c>
      <c r="H51" s="8"/>
      <c r="I51" s="8">
        <f t="shared" si="13"/>
        <v>84</v>
      </c>
      <c r="J51" s="8">
        <v>19</v>
      </c>
      <c r="K51" s="8">
        <v>65</v>
      </c>
      <c r="L51" s="27"/>
    </row>
    <row r="52" spans="1:12" s="745" customFormat="1" ht="8.1" customHeight="1">
      <c r="A52" s="3"/>
      <c r="B52" s="9"/>
      <c r="C52" s="27"/>
      <c r="D52" s="809"/>
      <c r="E52" s="8"/>
      <c r="F52" s="8"/>
      <c r="G52" s="8"/>
      <c r="H52" s="8"/>
      <c r="I52" s="8"/>
      <c r="J52" s="8"/>
      <c r="K52" s="8"/>
      <c r="L52" s="27"/>
    </row>
    <row r="53" spans="1:12" s="745" customFormat="1" ht="15.6" customHeight="1">
      <c r="A53" s="5"/>
      <c r="B53" s="6" t="s">
        <v>1207</v>
      </c>
      <c r="C53" s="10"/>
      <c r="D53" s="809">
        <v>2020</v>
      </c>
      <c r="E53" s="8">
        <f>SUM(F53:G53)</f>
        <v>14</v>
      </c>
      <c r="F53" s="8">
        <v>3</v>
      </c>
      <c r="G53" s="8">
        <v>11</v>
      </c>
      <c r="H53" s="8"/>
      <c r="I53" s="8">
        <f>SUM(J53:K53)</f>
        <v>57</v>
      </c>
      <c r="J53" s="8">
        <v>2</v>
      </c>
      <c r="K53" s="8">
        <v>55</v>
      </c>
      <c r="L53" s="7"/>
    </row>
    <row r="54" spans="1:12" s="745" customFormat="1" ht="15.6" customHeight="1">
      <c r="A54" s="3"/>
      <c r="B54" s="9" t="s">
        <v>1208</v>
      </c>
      <c r="C54" s="27"/>
      <c r="D54" s="780">
        <v>2021</v>
      </c>
      <c r="E54" s="8">
        <f t="shared" ref="E54:E55" si="14">SUM(F54:G54)</f>
        <v>15</v>
      </c>
      <c r="F54" s="8">
        <v>3</v>
      </c>
      <c r="G54" s="8">
        <v>12</v>
      </c>
      <c r="H54" s="8"/>
      <c r="I54" s="8">
        <f t="shared" ref="I54:I55" si="15">SUM(J54:K54)</f>
        <v>46</v>
      </c>
      <c r="J54" s="8" t="s">
        <v>31</v>
      </c>
      <c r="K54" s="8">
        <v>46</v>
      </c>
      <c r="L54" s="11"/>
    </row>
    <row r="55" spans="1:12" s="745" customFormat="1" ht="15.6" customHeight="1">
      <c r="A55" s="3"/>
      <c r="B55" s="9"/>
      <c r="C55" s="27"/>
      <c r="D55" s="809">
        <v>2022</v>
      </c>
      <c r="E55" s="8">
        <f t="shared" si="14"/>
        <v>15</v>
      </c>
      <c r="F55" s="8">
        <v>3</v>
      </c>
      <c r="G55" s="8">
        <v>12</v>
      </c>
      <c r="H55" s="8"/>
      <c r="I55" s="8">
        <f t="shared" si="15"/>
        <v>34</v>
      </c>
      <c r="J55" s="8">
        <v>1</v>
      </c>
      <c r="K55" s="8">
        <v>33</v>
      </c>
      <c r="L55" s="27"/>
    </row>
    <row r="56" spans="1:12" s="745" customFormat="1" ht="8.1" customHeight="1">
      <c r="A56" s="3"/>
      <c r="B56" s="9"/>
      <c r="C56" s="27"/>
      <c r="D56" s="809"/>
      <c r="E56" s="8"/>
      <c r="F56" s="8"/>
      <c r="G56" s="8"/>
      <c r="H56" s="8"/>
      <c r="I56" s="8"/>
      <c r="J56" s="8"/>
      <c r="K56" s="8"/>
      <c r="L56" s="27"/>
    </row>
    <row r="57" spans="1:12" s="745" customFormat="1" ht="15.6" customHeight="1">
      <c r="A57" s="5"/>
      <c r="B57" s="6" t="s">
        <v>679</v>
      </c>
      <c r="C57" s="10"/>
      <c r="D57" s="809">
        <v>2020</v>
      </c>
      <c r="E57" s="8">
        <f>SUM(F57:G57)</f>
        <v>20</v>
      </c>
      <c r="F57" s="8">
        <v>7</v>
      </c>
      <c r="G57" s="8">
        <v>13</v>
      </c>
      <c r="H57" s="8"/>
      <c r="I57" s="8">
        <f>SUM(J57:K57)</f>
        <v>130</v>
      </c>
      <c r="J57" s="8">
        <v>5</v>
      </c>
      <c r="K57" s="8">
        <v>125</v>
      </c>
      <c r="L57" s="11"/>
    </row>
    <row r="58" spans="1:12" s="745" customFormat="1" ht="15.6" customHeight="1">
      <c r="A58" s="3"/>
      <c r="B58" s="9" t="s">
        <v>680</v>
      </c>
      <c r="C58" s="27"/>
      <c r="D58" s="780">
        <v>2021</v>
      </c>
      <c r="E58" s="8">
        <f t="shared" ref="E58:E59" si="16">SUM(F58:G58)</f>
        <v>20</v>
      </c>
      <c r="F58" s="8">
        <v>7</v>
      </c>
      <c r="G58" s="8">
        <v>13</v>
      </c>
      <c r="H58" s="8"/>
      <c r="I58" s="8">
        <f t="shared" ref="I58:I59" si="17">SUM(J58:K58)</f>
        <v>111</v>
      </c>
      <c r="J58" s="8">
        <v>3</v>
      </c>
      <c r="K58" s="8">
        <v>108</v>
      </c>
      <c r="L58" s="11"/>
    </row>
    <row r="59" spans="1:12" s="745" customFormat="1" ht="15.6" customHeight="1">
      <c r="A59" s="3"/>
      <c r="B59" s="9"/>
      <c r="C59" s="27"/>
      <c r="D59" s="809">
        <v>2022</v>
      </c>
      <c r="E59" s="8">
        <f t="shared" si="16"/>
        <v>20</v>
      </c>
      <c r="F59" s="8">
        <v>7</v>
      </c>
      <c r="G59" s="8">
        <v>13</v>
      </c>
      <c r="H59" s="8"/>
      <c r="I59" s="8">
        <f t="shared" si="17"/>
        <v>87</v>
      </c>
      <c r="J59" s="8" t="s">
        <v>31</v>
      </c>
      <c r="K59" s="8">
        <v>87</v>
      </c>
      <c r="L59" s="27"/>
    </row>
    <row r="60" spans="1:12" s="745" customFormat="1" ht="8.1" customHeight="1">
      <c r="A60" s="3"/>
      <c r="B60" s="9"/>
      <c r="C60" s="27"/>
      <c r="D60" s="809"/>
      <c r="E60" s="8"/>
      <c r="F60" s="8"/>
      <c r="G60" s="8"/>
      <c r="H60" s="8"/>
      <c r="I60" s="8"/>
      <c r="J60" s="8"/>
      <c r="K60" s="8"/>
      <c r="L60" s="27"/>
    </row>
    <row r="61" spans="1:12" s="745" customFormat="1" ht="15.6" customHeight="1">
      <c r="A61" s="5"/>
      <c r="B61" s="6" t="s">
        <v>681</v>
      </c>
      <c r="C61" s="10"/>
      <c r="D61" s="809">
        <v>2020</v>
      </c>
      <c r="E61" s="8">
        <f>SUM(F61:G61)</f>
        <v>15</v>
      </c>
      <c r="F61" s="8">
        <v>5</v>
      </c>
      <c r="G61" s="8">
        <v>10</v>
      </c>
      <c r="H61" s="8"/>
      <c r="I61" s="8">
        <f>SUM(J61:K61)</f>
        <v>59</v>
      </c>
      <c r="J61" s="8">
        <v>27</v>
      </c>
      <c r="K61" s="8">
        <v>32</v>
      </c>
      <c r="L61" s="11"/>
    </row>
    <row r="62" spans="1:12" s="745" customFormat="1" ht="15.6" customHeight="1">
      <c r="A62" s="3"/>
      <c r="B62" s="9" t="s">
        <v>682</v>
      </c>
      <c r="C62" s="27"/>
      <c r="D62" s="780">
        <v>2021</v>
      </c>
      <c r="E62" s="8">
        <f t="shared" ref="E62:E63" si="18">SUM(F62:G62)</f>
        <v>14</v>
      </c>
      <c r="F62" s="8">
        <v>5</v>
      </c>
      <c r="G62" s="8">
        <v>9</v>
      </c>
      <c r="H62" s="8"/>
      <c r="I62" s="8">
        <f t="shared" ref="I62:I63" si="19">SUM(J62:K62)</f>
        <v>42</v>
      </c>
      <c r="J62" s="8">
        <v>23</v>
      </c>
      <c r="K62" s="8">
        <v>19</v>
      </c>
      <c r="L62" s="11"/>
    </row>
    <row r="63" spans="1:12" s="745" customFormat="1" ht="15.6" customHeight="1">
      <c r="A63" s="3"/>
      <c r="B63" s="9"/>
      <c r="C63" s="27"/>
      <c r="D63" s="809">
        <v>2022</v>
      </c>
      <c r="E63" s="8">
        <f t="shared" si="18"/>
        <v>14</v>
      </c>
      <c r="F63" s="8">
        <v>5</v>
      </c>
      <c r="G63" s="8">
        <v>9</v>
      </c>
      <c r="H63" s="8"/>
      <c r="I63" s="8">
        <f t="shared" si="19"/>
        <v>46</v>
      </c>
      <c r="J63" s="8">
        <v>26</v>
      </c>
      <c r="K63" s="8">
        <v>20</v>
      </c>
      <c r="L63" s="27"/>
    </row>
    <row r="64" spans="1:12" ht="8.1" customHeight="1">
      <c r="A64" s="2"/>
      <c r="B64" s="7"/>
      <c r="C64" s="7"/>
      <c r="D64" s="809"/>
      <c r="E64" s="8"/>
      <c r="F64" s="8"/>
      <c r="G64" s="8"/>
      <c r="H64" s="8"/>
      <c r="I64" s="8"/>
      <c r="J64" s="8"/>
      <c r="K64" s="8"/>
      <c r="L64" s="7"/>
    </row>
    <row r="65" spans="1:12" ht="15.6" customHeight="1">
      <c r="A65" s="2"/>
      <c r="B65" s="6" t="s">
        <v>683</v>
      </c>
      <c r="C65" s="7"/>
      <c r="D65" s="809">
        <v>2020</v>
      </c>
      <c r="E65" s="8">
        <f>SUM(F65:G65)</f>
        <v>28</v>
      </c>
      <c r="F65" s="8">
        <v>8</v>
      </c>
      <c r="G65" s="8">
        <v>20</v>
      </c>
      <c r="H65" s="8"/>
      <c r="I65" s="8">
        <f>SUM(J65:K65)</f>
        <v>113</v>
      </c>
      <c r="J65" s="8">
        <v>32</v>
      </c>
      <c r="K65" s="8">
        <v>81</v>
      </c>
      <c r="L65" s="7"/>
    </row>
    <row r="66" spans="1:12" ht="15.6" customHeight="1">
      <c r="A66" s="2"/>
      <c r="B66" s="9" t="s">
        <v>684</v>
      </c>
      <c r="C66" s="7"/>
      <c r="D66" s="780">
        <v>2021</v>
      </c>
      <c r="E66" s="8">
        <f t="shared" ref="E66:E67" si="20">SUM(F66:G66)</f>
        <v>28</v>
      </c>
      <c r="F66" s="8">
        <v>9</v>
      </c>
      <c r="G66" s="8">
        <v>19</v>
      </c>
      <c r="H66" s="8"/>
      <c r="I66" s="8">
        <f t="shared" ref="I66:I67" si="21">SUM(J66:K66)</f>
        <v>110</v>
      </c>
      <c r="J66" s="8">
        <v>46</v>
      </c>
      <c r="K66" s="8">
        <v>64</v>
      </c>
      <c r="L66" s="7"/>
    </row>
    <row r="67" spans="1:12" ht="15.6" customHeight="1">
      <c r="A67" s="2"/>
      <c r="B67" s="9"/>
      <c r="C67" s="7"/>
      <c r="D67" s="809">
        <v>2022</v>
      </c>
      <c r="E67" s="8">
        <f t="shared" si="20"/>
        <v>28</v>
      </c>
      <c r="F67" s="8">
        <v>9</v>
      </c>
      <c r="G67" s="8">
        <v>19</v>
      </c>
      <c r="H67" s="8"/>
      <c r="I67" s="8">
        <f t="shared" si="21"/>
        <v>81</v>
      </c>
      <c r="J67" s="8">
        <v>41</v>
      </c>
      <c r="K67" s="8">
        <v>40</v>
      </c>
      <c r="L67" s="7"/>
    </row>
    <row r="68" spans="1:12" ht="8.1" customHeight="1">
      <c r="A68" s="2"/>
      <c r="B68" s="9"/>
      <c r="C68" s="7"/>
      <c r="D68" s="809"/>
      <c r="E68" s="8"/>
      <c r="F68" s="8"/>
      <c r="G68" s="8"/>
      <c r="H68" s="8"/>
      <c r="I68" s="8"/>
      <c r="J68" s="8"/>
      <c r="K68" s="8"/>
      <c r="L68" s="660"/>
    </row>
    <row r="69" spans="1:12" ht="15.6" customHeight="1">
      <c r="A69" s="2"/>
      <c r="B69" s="6" t="s">
        <v>685</v>
      </c>
      <c r="C69" s="7"/>
      <c r="D69" s="809">
        <v>2020</v>
      </c>
      <c r="E69" s="8">
        <f>SUM(F69:G69)</f>
        <v>19</v>
      </c>
      <c r="F69" s="8">
        <v>8</v>
      </c>
      <c r="G69" s="8">
        <v>11</v>
      </c>
      <c r="H69" s="8"/>
      <c r="I69" s="8">
        <f>SUM(J69:K69)</f>
        <v>151</v>
      </c>
      <c r="J69" s="8">
        <v>117</v>
      </c>
      <c r="K69" s="8">
        <v>34</v>
      </c>
      <c r="L69" s="7"/>
    </row>
    <row r="70" spans="1:12" ht="15.6" customHeight="1">
      <c r="A70" s="2"/>
      <c r="B70" s="9" t="s">
        <v>686</v>
      </c>
      <c r="C70" s="7"/>
      <c r="D70" s="780">
        <v>2021</v>
      </c>
      <c r="E70" s="8">
        <f t="shared" ref="E70:E71" si="22">SUM(F70:G70)</f>
        <v>25</v>
      </c>
      <c r="F70" s="8">
        <v>13</v>
      </c>
      <c r="G70" s="8">
        <v>12</v>
      </c>
      <c r="H70" s="8"/>
      <c r="I70" s="8">
        <f t="shared" ref="I70:I71" si="23">SUM(J70:K70)</f>
        <v>176</v>
      </c>
      <c r="J70" s="8">
        <v>140</v>
      </c>
      <c r="K70" s="8">
        <v>36</v>
      </c>
      <c r="L70" s="7"/>
    </row>
    <row r="71" spans="1:12" ht="15.6" customHeight="1">
      <c r="A71" s="2"/>
      <c r="B71" s="9"/>
      <c r="C71" s="7"/>
      <c r="D71" s="809">
        <v>2022</v>
      </c>
      <c r="E71" s="8">
        <f t="shared" si="22"/>
        <v>23</v>
      </c>
      <c r="F71" s="8">
        <v>12</v>
      </c>
      <c r="G71" s="8">
        <v>11</v>
      </c>
      <c r="H71" s="8"/>
      <c r="I71" s="8">
        <f t="shared" si="23"/>
        <v>181</v>
      </c>
      <c r="J71" s="8">
        <v>134</v>
      </c>
      <c r="K71" s="8">
        <v>47</v>
      </c>
      <c r="L71" s="7"/>
    </row>
    <row r="72" spans="1:12" ht="8.1" customHeight="1">
      <c r="A72" s="2"/>
      <c r="B72" s="9"/>
      <c r="C72" s="7"/>
      <c r="D72" s="809"/>
      <c r="E72" s="8"/>
      <c r="F72" s="8"/>
      <c r="G72" s="8"/>
      <c r="H72" s="8"/>
      <c r="I72" s="8"/>
      <c r="J72" s="8"/>
      <c r="K72" s="8"/>
      <c r="L72" s="660"/>
    </row>
    <row r="73" spans="1:12" ht="15.6" customHeight="1">
      <c r="A73" s="2"/>
      <c r="B73" s="6" t="s">
        <v>687</v>
      </c>
      <c r="C73" s="7"/>
      <c r="D73" s="809">
        <v>2020</v>
      </c>
      <c r="E73" s="8">
        <f>SUM(F73:G73)</f>
        <v>17</v>
      </c>
      <c r="F73" s="8">
        <v>5</v>
      </c>
      <c r="G73" s="8">
        <v>12</v>
      </c>
      <c r="H73" s="8"/>
      <c r="I73" s="8">
        <f>SUM(J73:K73)</f>
        <v>140</v>
      </c>
      <c r="J73" s="8">
        <v>39</v>
      </c>
      <c r="K73" s="8">
        <v>101</v>
      </c>
      <c r="L73" s="7"/>
    </row>
    <row r="74" spans="1:12" ht="15.6" customHeight="1">
      <c r="A74" s="2"/>
      <c r="B74" s="9" t="s">
        <v>688</v>
      </c>
      <c r="C74" s="7"/>
      <c r="D74" s="780">
        <v>2021</v>
      </c>
      <c r="E74" s="8">
        <f t="shared" ref="E74:E75" si="24">SUM(F74:G74)</f>
        <v>19</v>
      </c>
      <c r="F74" s="8">
        <v>5</v>
      </c>
      <c r="G74" s="8">
        <v>14</v>
      </c>
      <c r="H74" s="8"/>
      <c r="I74" s="8">
        <f t="shared" ref="I74:I75" si="25">SUM(J74:K74)</f>
        <v>134</v>
      </c>
      <c r="J74" s="8">
        <v>38</v>
      </c>
      <c r="K74" s="8">
        <v>96</v>
      </c>
      <c r="L74" s="7"/>
    </row>
    <row r="75" spans="1:12" ht="15.6" customHeight="1">
      <c r="A75" s="2"/>
      <c r="B75" s="9"/>
      <c r="C75" s="7"/>
      <c r="D75" s="809">
        <v>2022</v>
      </c>
      <c r="E75" s="8">
        <f t="shared" si="24"/>
        <v>19</v>
      </c>
      <c r="F75" s="8">
        <v>5</v>
      </c>
      <c r="G75" s="8">
        <v>14</v>
      </c>
      <c r="H75" s="8"/>
      <c r="I75" s="8">
        <f t="shared" si="25"/>
        <v>120</v>
      </c>
      <c r="J75" s="8">
        <v>38</v>
      </c>
      <c r="K75" s="8">
        <v>82</v>
      </c>
      <c r="L75" s="7"/>
    </row>
    <row r="76" spans="1:12" ht="8.1" customHeight="1" thickBot="1">
      <c r="A76" s="843"/>
      <c r="B76" s="844"/>
      <c r="C76" s="844"/>
      <c r="D76" s="845"/>
      <c r="E76" s="844"/>
      <c r="F76" s="846"/>
      <c r="G76" s="846"/>
      <c r="H76" s="844"/>
      <c r="I76" s="816"/>
      <c r="J76" s="816"/>
      <c r="K76" s="816"/>
      <c r="L76" s="844"/>
    </row>
    <row r="77" spans="1:12">
      <c r="A77" s="847"/>
      <c r="B77" s="819"/>
      <c r="C77" s="27"/>
      <c r="D77" s="12"/>
      <c r="E77" s="27"/>
      <c r="F77" s="811"/>
      <c r="G77" s="811"/>
      <c r="H77" s="27"/>
      <c r="I77" s="819"/>
      <c r="J77" s="7"/>
      <c r="K77" s="820"/>
      <c r="L77" s="424" t="s">
        <v>909</v>
      </c>
    </row>
    <row r="78" spans="1:12">
      <c r="A78" s="847"/>
      <c r="B78" s="822"/>
      <c r="C78" s="27"/>
      <c r="D78" s="12"/>
      <c r="E78" s="27"/>
      <c r="F78" s="811"/>
      <c r="G78" s="811"/>
      <c r="H78" s="27"/>
      <c r="I78" s="823"/>
      <c r="J78" s="7"/>
      <c r="K78" s="820"/>
      <c r="L78" s="425" t="s">
        <v>885</v>
      </c>
    </row>
    <row r="79" spans="1:12">
      <c r="B79" s="681" t="s">
        <v>1305</v>
      </c>
    </row>
    <row r="80" spans="1:12">
      <c r="B80" s="848" t="s">
        <v>1306</v>
      </c>
    </row>
    <row r="81" spans="2:2" s="654" customFormat="1">
      <c r="B81" s="849" t="s">
        <v>1307</v>
      </c>
    </row>
  </sheetData>
  <mergeCells count="4">
    <mergeCell ref="E5:G6"/>
    <mergeCell ref="I6:K6"/>
    <mergeCell ref="E7:G7"/>
    <mergeCell ref="I7:K7"/>
  </mergeCells>
  <printOptions horizontalCentered="1"/>
  <pageMargins left="0.55118110236220497" right="0.55118110236220497" top="0.55118110236220497" bottom="0.55118110236220497" header="0.39370078740157499" footer="0.39370078740157499"/>
  <pageSetup paperSize="9" scale="70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49">
    <tabColor rgb="FF92D050"/>
  </sheetPr>
  <dimension ref="A1:O80"/>
  <sheetViews>
    <sheetView tabSelected="1" view="pageBreakPreview" topLeftCell="A35" zoomScale="80" zoomScaleNormal="100" zoomScaleSheetLayoutView="80" workbookViewId="0">
      <selection activeCell="O48" sqref="O48"/>
    </sheetView>
  </sheetViews>
  <sheetFormatPr defaultColWidth="12.5703125" defaultRowHeight="17.25"/>
  <cols>
    <col min="1" max="1" width="1.28515625" style="654" customWidth="1"/>
    <col min="2" max="2" width="12.28515625" style="654" customWidth="1"/>
    <col min="3" max="3" width="34.28515625" style="654" customWidth="1"/>
    <col min="4" max="4" width="10.28515625" style="655" customWidth="1"/>
    <col min="5" max="5" width="9.5703125" style="654" customWidth="1"/>
    <col min="6" max="6" width="9.85546875" style="654" customWidth="1"/>
    <col min="7" max="7" width="12.28515625" style="654" customWidth="1"/>
    <col min="8" max="8" width="1.140625" style="654" customWidth="1"/>
    <col min="9" max="9" width="9.5703125" style="654" customWidth="1"/>
    <col min="10" max="10" width="9.85546875" style="654" customWidth="1"/>
    <col min="11" max="11" width="12.28515625" style="654" customWidth="1"/>
    <col min="12" max="12" width="1.140625" style="654" customWidth="1"/>
    <col min="13" max="16384" width="12.5703125" style="654"/>
  </cols>
  <sheetData>
    <row r="1" spans="1:15" s="745" customFormat="1" ht="10.15" customHeight="1">
      <c r="D1" s="766"/>
    </row>
    <row r="2" spans="1:15" s="1" customFormat="1" ht="16.5" customHeight="1">
      <c r="B2" s="785" t="s">
        <v>792</v>
      </c>
      <c r="C2" s="786" t="s">
        <v>1148</v>
      </c>
      <c r="D2" s="787"/>
      <c r="F2" s="788"/>
      <c r="G2" s="788"/>
      <c r="I2" s="789"/>
    </row>
    <row r="3" spans="1:15" s="1" customFormat="1" ht="16.5" customHeight="1">
      <c r="B3" s="790" t="s">
        <v>794</v>
      </c>
      <c r="C3" s="791" t="s">
        <v>1149</v>
      </c>
      <c r="D3" s="792"/>
      <c r="F3" s="788"/>
      <c r="G3" s="788"/>
      <c r="I3" s="789"/>
    </row>
    <row r="4" spans="1:15" s="1" customFormat="1" ht="12" customHeight="1" thickBot="1">
      <c r="D4" s="793"/>
      <c r="F4" s="788"/>
      <c r="G4" s="788"/>
      <c r="I4" s="789"/>
    </row>
    <row r="5" spans="1:15" s="1" customFormat="1" ht="2.25" customHeight="1" thickTop="1">
      <c r="A5" s="794"/>
      <c r="B5" s="795"/>
      <c r="C5" s="795"/>
      <c r="D5" s="796"/>
      <c r="E5" s="1897" t="s">
        <v>420</v>
      </c>
      <c r="F5" s="1897"/>
      <c r="G5" s="1897"/>
      <c r="H5" s="795"/>
      <c r="I5" s="797"/>
      <c r="J5" s="798"/>
      <c r="K5" s="795"/>
      <c r="L5" s="794"/>
    </row>
    <row r="6" spans="1:15" s="1" customFormat="1" ht="15" customHeight="1">
      <c r="A6" s="2"/>
      <c r="B6" s="10" t="s">
        <v>601</v>
      </c>
      <c r="C6" s="7"/>
      <c r="D6" s="799" t="s">
        <v>3</v>
      </c>
      <c r="E6" s="1893"/>
      <c r="F6" s="1893"/>
      <c r="G6" s="1893"/>
      <c r="H6" s="800"/>
      <c r="I6" s="1898" t="s">
        <v>421</v>
      </c>
      <c r="J6" s="1898"/>
      <c r="K6" s="1898"/>
      <c r="L6" s="2"/>
    </row>
    <row r="7" spans="1:15" s="1" customFormat="1" ht="15" customHeight="1">
      <c r="A7" s="2"/>
      <c r="B7" s="801" t="s">
        <v>602</v>
      </c>
      <c r="C7" s="7"/>
      <c r="D7" s="827" t="s">
        <v>8</v>
      </c>
      <c r="E7" s="1894" t="s">
        <v>424</v>
      </c>
      <c r="F7" s="1894"/>
      <c r="G7" s="1894"/>
      <c r="H7" s="828"/>
      <c r="I7" s="1899" t="s">
        <v>377</v>
      </c>
      <c r="J7" s="1899"/>
      <c r="K7" s="1899"/>
      <c r="L7" s="2"/>
    </row>
    <row r="8" spans="1:15" s="1" customFormat="1" ht="19.5" customHeight="1">
      <c r="A8" s="2"/>
      <c r="B8" s="7"/>
      <c r="C8" s="27"/>
      <c r="D8" s="799"/>
      <c r="E8" s="535" t="s">
        <v>4</v>
      </c>
      <c r="F8" s="535" t="s">
        <v>603</v>
      </c>
      <c r="G8" s="535" t="s">
        <v>38</v>
      </c>
      <c r="H8" s="535"/>
      <c r="I8" s="535" t="s">
        <v>4</v>
      </c>
      <c r="J8" s="535" t="s">
        <v>603</v>
      </c>
      <c r="K8" s="535" t="s">
        <v>38</v>
      </c>
      <c r="L8" s="2"/>
    </row>
    <row r="9" spans="1:15" s="1" customFormat="1" ht="14.25" customHeight="1">
      <c r="A9" s="2"/>
      <c r="B9" s="7"/>
      <c r="C9" s="27"/>
      <c r="D9" s="799"/>
      <c r="E9" s="536" t="s">
        <v>9</v>
      </c>
      <c r="F9" s="536" t="s">
        <v>604</v>
      </c>
      <c r="G9" s="536" t="s">
        <v>40</v>
      </c>
      <c r="H9" s="536"/>
      <c r="I9" s="536" t="s">
        <v>9</v>
      </c>
      <c r="J9" s="536" t="s">
        <v>604</v>
      </c>
      <c r="K9" s="536" t="s">
        <v>40</v>
      </c>
      <c r="L9" s="2"/>
    </row>
    <row r="10" spans="1:15" s="1" customFormat="1" ht="3" customHeight="1">
      <c r="A10" s="804"/>
      <c r="B10" s="804"/>
      <c r="C10" s="804"/>
      <c r="D10" s="805"/>
      <c r="E10" s="804"/>
      <c r="F10" s="806"/>
      <c r="G10" s="806"/>
      <c r="H10" s="804"/>
      <c r="I10" s="807"/>
      <c r="J10" s="806"/>
      <c r="K10" s="804"/>
      <c r="L10" s="804"/>
    </row>
    <row r="11" spans="1:15" s="1" customFormat="1" ht="8.1" customHeight="1">
      <c r="A11" s="2"/>
      <c r="B11" s="3"/>
      <c r="C11" s="2"/>
      <c r="D11" s="793"/>
      <c r="E11" s="808"/>
      <c r="F11" s="4"/>
      <c r="G11" s="4"/>
      <c r="H11" s="4"/>
      <c r="I11" s="4"/>
      <c r="J11" s="4"/>
      <c r="K11" s="4"/>
      <c r="M11" s="15"/>
      <c r="O11" s="2"/>
    </row>
    <row r="12" spans="1:15" s="1" customFormat="1" ht="17.100000000000001" customHeight="1">
      <c r="A12" s="2"/>
      <c r="B12" s="6" t="s">
        <v>847</v>
      </c>
      <c r="C12" s="2"/>
      <c r="D12" s="809">
        <v>2020</v>
      </c>
      <c r="E12" s="8" t="s">
        <v>31</v>
      </c>
      <c r="F12" s="8" t="s">
        <v>31</v>
      </c>
      <c r="G12" s="8" t="s">
        <v>31</v>
      </c>
      <c r="H12" s="4"/>
      <c r="I12" s="8">
        <f>SUM(J12:K12)</f>
        <v>43</v>
      </c>
      <c r="J12" s="8">
        <v>5</v>
      </c>
      <c r="K12" s="8">
        <v>38</v>
      </c>
      <c r="M12" s="15"/>
      <c r="O12" s="2"/>
    </row>
    <row r="13" spans="1:15" s="1" customFormat="1" ht="17.100000000000001" customHeight="1">
      <c r="A13" s="2"/>
      <c r="B13" s="9" t="s">
        <v>848</v>
      </c>
      <c r="C13" s="2"/>
      <c r="D13" s="780">
        <v>2021</v>
      </c>
      <c r="E13" s="8" t="s">
        <v>31</v>
      </c>
      <c r="F13" s="8" t="s">
        <v>31</v>
      </c>
      <c r="G13" s="8" t="s">
        <v>31</v>
      </c>
      <c r="H13" s="660"/>
      <c r="I13" s="8">
        <f>SUM(J13:K13)</f>
        <v>29</v>
      </c>
      <c r="J13" s="8">
        <v>6</v>
      </c>
      <c r="K13" s="8">
        <v>23</v>
      </c>
      <c r="M13" s="15"/>
      <c r="O13" s="2"/>
    </row>
    <row r="14" spans="1:15" s="1" customFormat="1" ht="17.100000000000001" customHeight="1">
      <c r="A14" s="2"/>
      <c r="B14" s="3"/>
      <c r="C14" s="2"/>
      <c r="D14" s="809">
        <v>2022</v>
      </c>
      <c r="E14" s="8" t="s">
        <v>31</v>
      </c>
      <c r="F14" s="8" t="s">
        <v>31</v>
      </c>
      <c r="G14" s="8" t="s">
        <v>31</v>
      </c>
      <c r="H14" s="10"/>
      <c r="I14" s="8">
        <f>SUM(J14:K14)</f>
        <v>20</v>
      </c>
      <c r="J14" s="8">
        <v>4</v>
      </c>
      <c r="K14" s="8">
        <v>16</v>
      </c>
      <c r="M14" s="15"/>
      <c r="O14" s="2"/>
    </row>
    <row r="15" spans="1:15" ht="8.1" customHeight="1">
      <c r="A15" s="2"/>
      <c r="B15" s="7"/>
      <c r="C15" s="7"/>
      <c r="D15" s="809"/>
      <c r="E15" s="8"/>
      <c r="F15" s="8"/>
      <c r="G15" s="8"/>
      <c r="H15" s="11"/>
      <c r="I15" s="8"/>
      <c r="J15" s="25"/>
      <c r="K15" s="24"/>
      <c r="L15" s="7"/>
    </row>
    <row r="16" spans="1:15">
      <c r="A16" s="2"/>
      <c r="B16" s="10" t="s">
        <v>23</v>
      </c>
      <c r="C16" s="10"/>
      <c r="D16" s="809"/>
      <c r="E16" s="8"/>
      <c r="F16" s="8"/>
      <c r="G16" s="8"/>
      <c r="H16" s="7"/>
      <c r="I16" s="8"/>
      <c r="J16" s="8"/>
      <c r="K16" s="8"/>
      <c r="L16" s="10"/>
    </row>
    <row r="17" spans="1:12" ht="15.6" customHeight="1">
      <c r="A17" s="2"/>
      <c r="B17" s="6" t="s">
        <v>689</v>
      </c>
      <c r="C17" s="10"/>
      <c r="D17" s="809">
        <v>2020</v>
      </c>
      <c r="E17" s="8">
        <f>SUM(F17:G17)</f>
        <v>81</v>
      </c>
      <c r="F17" s="8">
        <v>32</v>
      </c>
      <c r="G17" s="8">
        <v>49</v>
      </c>
      <c r="H17" s="7"/>
      <c r="I17" s="8">
        <f>SUM(J17:K17)</f>
        <v>374</v>
      </c>
      <c r="J17" s="8">
        <v>105</v>
      </c>
      <c r="K17" s="8">
        <v>269</v>
      </c>
      <c r="L17" s="10"/>
    </row>
    <row r="18" spans="1:12" ht="15.6" customHeight="1">
      <c r="A18" s="2"/>
      <c r="B18" s="9" t="s">
        <v>690</v>
      </c>
      <c r="C18" s="27"/>
      <c r="D18" s="780">
        <v>2021</v>
      </c>
      <c r="E18" s="8">
        <f>SUM(F18:G18)</f>
        <v>77</v>
      </c>
      <c r="F18" s="8">
        <v>29</v>
      </c>
      <c r="G18" s="8">
        <v>48</v>
      </c>
      <c r="H18" s="660"/>
      <c r="I18" s="8">
        <f>SUM(J18:K18)</f>
        <v>317</v>
      </c>
      <c r="J18" s="8">
        <v>88</v>
      </c>
      <c r="K18" s="8">
        <v>229</v>
      </c>
      <c r="L18" s="10"/>
    </row>
    <row r="19" spans="1:12" ht="15.6" customHeight="1">
      <c r="A19" s="2"/>
      <c r="B19" s="7"/>
      <c r="C19" s="7"/>
      <c r="D19" s="809">
        <v>2022</v>
      </c>
      <c r="E19" s="8">
        <f>SUM(F19:G19)</f>
        <v>77</v>
      </c>
      <c r="F19" s="8">
        <v>29</v>
      </c>
      <c r="G19" s="8">
        <v>48</v>
      </c>
      <c r="H19" s="7"/>
      <c r="I19" s="8">
        <f>SUM(J19:K19)</f>
        <v>322</v>
      </c>
      <c r="J19" s="8">
        <v>104</v>
      </c>
      <c r="K19" s="8">
        <v>218</v>
      </c>
      <c r="L19" s="7"/>
    </row>
    <row r="20" spans="1:12" ht="8.1" customHeight="1">
      <c r="A20" s="2"/>
      <c r="B20" s="7"/>
      <c r="C20" s="7"/>
      <c r="D20" s="809"/>
      <c r="E20" s="8"/>
      <c r="F20" s="8"/>
      <c r="G20" s="8"/>
      <c r="H20" s="8"/>
      <c r="I20" s="8"/>
      <c r="J20" s="8"/>
      <c r="K20" s="164"/>
      <c r="L20" s="7"/>
    </row>
    <row r="21" spans="1:12" ht="15.6" customHeight="1">
      <c r="A21" s="2"/>
      <c r="B21" s="6" t="s">
        <v>691</v>
      </c>
      <c r="C21" s="30"/>
      <c r="D21" s="809">
        <v>2020</v>
      </c>
      <c r="E21" s="8" t="s">
        <v>31</v>
      </c>
      <c r="F21" s="8" t="s">
        <v>31</v>
      </c>
      <c r="G21" s="8" t="s">
        <v>31</v>
      </c>
      <c r="H21" s="7"/>
      <c r="I21" s="8">
        <f>SUM(J21:K21)</f>
        <v>71</v>
      </c>
      <c r="J21" s="8">
        <v>70</v>
      </c>
      <c r="K21" s="8">
        <v>1</v>
      </c>
      <c r="L21" s="660"/>
    </row>
    <row r="22" spans="1:12" ht="15.6" customHeight="1">
      <c r="A22" s="2"/>
      <c r="B22" s="9" t="s">
        <v>692</v>
      </c>
      <c r="C22" s="7"/>
      <c r="D22" s="780">
        <v>2021</v>
      </c>
      <c r="E22" s="8" t="s">
        <v>31</v>
      </c>
      <c r="F22" s="8" t="s">
        <v>31</v>
      </c>
      <c r="G22" s="8" t="s">
        <v>31</v>
      </c>
      <c r="H22" s="7"/>
      <c r="I22" s="8">
        <f>SUM(J22:K22)</f>
        <v>72</v>
      </c>
      <c r="J22" s="8">
        <v>69</v>
      </c>
      <c r="K22" s="8">
        <v>3</v>
      </c>
      <c r="L22" s="7"/>
    </row>
    <row r="23" spans="1:12" ht="15.6" customHeight="1">
      <c r="A23" s="2"/>
      <c r="B23" s="7"/>
      <c r="C23" s="7"/>
      <c r="D23" s="809">
        <v>2022</v>
      </c>
      <c r="E23" s="8" t="s">
        <v>31</v>
      </c>
      <c r="F23" s="8" t="s">
        <v>31</v>
      </c>
      <c r="G23" s="8" t="s">
        <v>31</v>
      </c>
      <c r="H23" s="7"/>
      <c r="I23" s="8">
        <f>SUM(J23:K23)</f>
        <v>63</v>
      </c>
      <c r="J23" s="24">
        <v>60</v>
      </c>
      <c r="K23" s="24">
        <v>3</v>
      </c>
      <c r="L23" s="8"/>
    </row>
    <row r="24" spans="1:12" ht="8.1" customHeight="1">
      <c r="A24" s="2"/>
      <c r="B24" s="7"/>
      <c r="C24" s="7"/>
      <c r="D24" s="809"/>
      <c r="E24" s="8"/>
      <c r="F24" s="8"/>
      <c r="G24" s="8"/>
      <c r="H24" s="7"/>
      <c r="I24" s="8"/>
      <c r="J24" s="24"/>
      <c r="K24" s="24"/>
      <c r="L24" s="7"/>
    </row>
    <row r="25" spans="1:12" ht="15.6" customHeight="1">
      <c r="A25" s="2"/>
      <c r="B25" s="10" t="s">
        <v>21</v>
      </c>
      <c r="C25" s="7"/>
      <c r="D25" s="809"/>
      <c r="E25" s="8"/>
      <c r="F25" s="304"/>
      <c r="G25" s="304"/>
      <c r="H25" s="7"/>
      <c r="I25" s="8"/>
      <c r="J25" s="24"/>
      <c r="K25" s="24"/>
      <c r="L25" s="7"/>
    </row>
    <row r="26" spans="1:12" ht="15.6" customHeight="1">
      <c r="A26" s="2"/>
      <c r="B26" s="6" t="s">
        <v>693</v>
      </c>
      <c r="C26" s="7"/>
      <c r="D26" s="809">
        <v>2020</v>
      </c>
      <c r="E26" s="8">
        <f>SUM(F26:G26)</f>
        <v>62</v>
      </c>
      <c r="F26" s="841">
        <v>32</v>
      </c>
      <c r="G26" s="841">
        <v>30</v>
      </c>
      <c r="H26" s="660"/>
      <c r="I26" s="8">
        <f>SUM(J26:K26)</f>
        <v>305</v>
      </c>
      <c r="J26" s="660">
        <v>225</v>
      </c>
      <c r="K26" s="660">
        <v>80</v>
      </c>
      <c r="L26" s="7"/>
    </row>
    <row r="27" spans="1:12" ht="15.6" customHeight="1">
      <c r="A27" s="2"/>
      <c r="B27" s="9" t="s">
        <v>694</v>
      </c>
      <c r="C27" s="7"/>
      <c r="D27" s="780">
        <v>2021</v>
      </c>
      <c r="E27" s="8">
        <f t="shared" ref="E27:E28" si="0">SUM(F27:G27)</f>
        <v>61</v>
      </c>
      <c r="F27" s="304">
        <v>31</v>
      </c>
      <c r="G27" s="304">
        <v>30</v>
      </c>
      <c r="H27" s="7"/>
      <c r="I27" s="8">
        <f t="shared" ref="I27:I28" si="1">SUM(J27:K27)</f>
        <v>339</v>
      </c>
      <c r="J27" s="24">
        <v>258</v>
      </c>
      <c r="K27" s="24">
        <v>81</v>
      </c>
      <c r="L27" s="7"/>
    </row>
    <row r="28" spans="1:12" ht="15.6" customHeight="1">
      <c r="A28" s="2"/>
      <c r="B28" s="9"/>
      <c r="C28" s="7"/>
      <c r="D28" s="809">
        <v>2022</v>
      </c>
      <c r="E28" s="8">
        <f t="shared" si="0"/>
        <v>61</v>
      </c>
      <c r="F28" s="304">
        <v>31</v>
      </c>
      <c r="G28" s="304">
        <v>30</v>
      </c>
      <c r="H28" s="7"/>
      <c r="I28" s="8">
        <f t="shared" si="1"/>
        <v>307</v>
      </c>
      <c r="J28" s="24">
        <v>225</v>
      </c>
      <c r="K28" s="24">
        <v>82</v>
      </c>
      <c r="L28" s="7"/>
    </row>
    <row r="29" spans="1:12" ht="8.1" customHeight="1">
      <c r="A29" s="2"/>
      <c r="B29" s="9"/>
      <c r="C29" s="7"/>
      <c r="D29" s="809"/>
      <c r="E29" s="8"/>
      <c r="F29" s="304"/>
      <c r="G29" s="304"/>
      <c r="H29" s="7"/>
      <c r="I29" s="8"/>
      <c r="J29" s="24"/>
      <c r="K29" s="24"/>
      <c r="L29" s="660"/>
    </row>
    <row r="30" spans="1:12" ht="15.6" customHeight="1">
      <c r="A30" s="2"/>
      <c r="B30" s="6" t="s">
        <v>695</v>
      </c>
      <c r="C30" s="7"/>
      <c r="D30" s="809">
        <v>2020</v>
      </c>
      <c r="E30" s="8">
        <f>SUM(F30:G30)</f>
        <v>26</v>
      </c>
      <c r="F30" s="841">
        <v>9</v>
      </c>
      <c r="G30" s="841">
        <v>17</v>
      </c>
      <c r="H30" s="660"/>
      <c r="I30" s="8">
        <f>SUM(J30:K30)</f>
        <v>142</v>
      </c>
      <c r="J30" s="660">
        <v>16</v>
      </c>
      <c r="K30" s="660">
        <v>126</v>
      </c>
      <c r="L30" s="7"/>
    </row>
    <row r="31" spans="1:12" ht="15.6" customHeight="1">
      <c r="A31" s="2"/>
      <c r="B31" s="9" t="s">
        <v>696</v>
      </c>
      <c r="C31" s="7"/>
      <c r="D31" s="780">
        <v>2021</v>
      </c>
      <c r="E31" s="8">
        <f t="shared" ref="E31:E32" si="2">SUM(F31:G31)</f>
        <v>24</v>
      </c>
      <c r="F31" s="304">
        <v>8</v>
      </c>
      <c r="G31" s="304">
        <v>16</v>
      </c>
      <c r="H31" s="11"/>
      <c r="I31" s="8">
        <f t="shared" ref="I31:I32" si="3">SUM(J31:K31)</f>
        <v>150</v>
      </c>
      <c r="J31" s="24">
        <v>27</v>
      </c>
      <c r="K31" s="24">
        <v>123</v>
      </c>
      <c r="L31" s="7"/>
    </row>
    <row r="32" spans="1:12" ht="15.6" customHeight="1">
      <c r="A32" s="2"/>
      <c r="B32" s="9"/>
      <c r="C32" s="7"/>
      <c r="D32" s="809">
        <v>2022</v>
      </c>
      <c r="E32" s="8">
        <f t="shared" si="2"/>
        <v>24</v>
      </c>
      <c r="F32" s="304">
        <v>8</v>
      </c>
      <c r="G32" s="304">
        <v>16</v>
      </c>
      <c r="H32" s="11"/>
      <c r="I32" s="8">
        <f t="shared" si="3"/>
        <v>122</v>
      </c>
      <c r="J32" s="24">
        <v>20</v>
      </c>
      <c r="K32" s="24">
        <v>102</v>
      </c>
      <c r="L32" s="7"/>
    </row>
    <row r="33" spans="1:12" ht="8.1" customHeight="1">
      <c r="A33" s="2"/>
      <c r="B33" s="9"/>
      <c r="C33" s="7"/>
      <c r="D33" s="809"/>
      <c r="E33" s="8"/>
      <c r="F33" s="304"/>
      <c r="G33" s="304"/>
      <c r="H33" s="27"/>
      <c r="I33" s="8"/>
      <c r="J33" s="24"/>
      <c r="K33" s="24"/>
      <c r="L33" s="660"/>
    </row>
    <row r="34" spans="1:12" ht="15.6" customHeight="1">
      <c r="A34" s="2"/>
      <c r="B34" s="6" t="s">
        <v>1201</v>
      </c>
      <c r="C34" s="10"/>
      <c r="D34" s="809">
        <v>2020</v>
      </c>
      <c r="E34" s="8">
        <f>SUM(F34:G34)</f>
        <v>15</v>
      </c>
      <c r="F34" s="841">
        <v>4</v>
      </c>
      <c r="G34" s="841">
        <v>11</v>
      </c>
      <c r="H34" s="660"/>
      <c r="I34" s="8">
        <f>SUM(J34:K34)</f>
        <v>88</v>
      </c>
      <c r="J34" s="660">
        <v>38</v>
      </c>
      <c r="K34" s="660">
        <v>50</v>
      </c>
      <c r="L34" s="10"/>
    </row>
    <row r="35" spans="1:12" ht="15.6" customHeight="1">
      <c r="A35" s="2"/>
      <c r="B35" s="9" t="s">
        <v>1202</v>
      </c>
      <c r="C35" s="27"/>
      <c r="D35" s="780">
        <v>2021</v>
      </c>
      <c r="E35" s="8">
        <f t="shared" ref="E35:E36" si="4">SUM(F35:G35)</f>
        <v>15</v>
      </c>
      <c r="F35" s="304">
        <v>4</v>
      </c>
      <c r="G35" s="304">
        <v>11</v>
      </c>
      <c r="H35" s="11"/>
      <c r="I35" s="8">
        <f t="shared" ref="I35:I36" si="5">SUM(J35:K35)</f>
        <v>74</v>
      </c>
      <c r="J35" s="842">
        <v>34</v>
      </c>
      <c r="K35" s="24">
        <v>40</v>
      </c>
      <c r="L35" s="10"/>
    </row>
    <row r="36" spans="1:12" ht="15.6" customHeight="1">
      <c r="A36" s="2"/>
      <c r="B36" s="9"/>
      <c r="C36" s="27"/>
      <c r="D36" s="809">
        <v>2022</v>
      </c>
      <c r="E36" s="8">
        <f t="shared" si="4"/>
        <v>15</v>
      </c>
      <c r="F36" s="304">
        <v>4</v>
      </c>
      <c r="G36" s="304">
        <v>11</v>
      </c>
      <c r="H36" s="7"/>
      <c r="I36" s="8">
        <f t="shared" si="5"/>
        <v>61</v>
      </c>
      <c r="J36" s="24">
        <v>27</v>
      </c>
      <c r="K36" s="24">
        <v>34</v>
      </c>
      <c r="L36" s="27"/>
    </row>
    <row r="37" spans="1:12" ht="8.1" customHeight="1">
      <c r="A37" s="2"/>
      <c r="B37" s="9"/>
      <c r="C37" s="27"/>
      <c r="D37" s="809"/>
      <c r="E37" s="8"/>
      <c r="F37" s="304"/>
      <c r="G37" s="304"/>
      <c r="H37" s="7"/>
      <c r="I37" s="8"/>
      <c r="J37" s="24"/>
      <c r="K37" s="24"/>
      <c r="L37" s="660"/>
    </row>
    <row r="38" spans="1:12" ht="15.6" customHeight="1">
      <c r="A38" s="2"/>
      <c r="B38" s="6" t="s">
        <v>1197</v>
      </c>
      <c r="C38" s="7"/>
      <c r="D38" s="809">
        <v>2020</v>
      </c>
      <c r="E38" s="8">
        <f>SUM(F38:G38)</f>
        <v>16</v>
      </c>
      <c r="F38" s="841">
        <v>3</v>
      </c>
      <c r="G38" s="841">
        <v>13</v>
      </c>
      <c r="H38" s="660"/>
      <c r="I38" s="8">
        <f>SUM(J38:K38)</f>
        <v>59</v>
      </c>
      <c r="J38" s="660">
        <v>2</v>
      </c>
      <c r="K38" s="660">
        <v>57</v>
      </c>
      <c r="L38" s="10"/>
    </row>
    <row r="39" spans="1:12" ht="15.6" customHeight="1">
      <c r="A39" s="2"/>
      <c r="B39" s="9" t="s">
        <v>1198</v>
      </c>
      <c r="C39" s="7"/>
      <c r="D39" s="780">
        <v>2021</v>
      </c>
      <c r="E39" s="8">
        <f t="shared" ref="E39:E40" si="6">SUM(F39:G39)</f>
        <v>17</v>
      </c>
      <c r="F39" s="304">
        <v>4</v>
      </c>
      <c r="G39" s="304">
        <v>13</v>
      </c>
      <c r="H39" s="11"/>
      <c r="I39" s="8">
        <f t="shared" ref="I39:I40" si="7">SUM(J39:K39)</f>
        <v>46</v>
      </c>
      <c r="J39" s="24">
        <v>1</v>
      </c>
      <c r="K39" s="24">
        <v>45</v>
      </c>
      <c r="L39" s="7"/>
    </row>
    <row r="40" spans="1:12" ht="15.6" customHeight="1">
      <c r="A40" s="2"/>
      <c r="B40" s="9"/>
      <c r="C40" s="7"/>
      <c r="D40" s="809">
        <v>2022</v>
      </c>
      <c r="E40" s="8">
        <f t="shared" si="6"/>
        <v>17</v>
      </c>
      <c r="F40" s="304">
        <v>4</v>
      </c>
      <c r="G40" s="304">
        <v>13</v>
      </c>
      <c r="H40" s="11"/>
      <c r="I40" s="8">
        <f t="shared" si="7"/>
        <v>40</v>
      </c>
      <c r="J40" s="24">
        <v>1</v>
      </c>
      <c r="K40" s="24">
        <v>39</v>
      </c>
      <c r="L40" s="7"/>
    </row>
    <row r="41" spans="1:12" ht="8.1" customHeight="1">
      <c r="A41" s="2"/>
      <c r="B41" s="9"/>
      <c r="C41" s="7"/>
      <c r="D41" s="809"/>
      <c r="E41" s="8"/>
      <c r="F41" s="304"/>
      <c r="G41" s="304"/>
      <c r="H41" s="27"/>
      <c r="I41" s="8"/>
      <c r="J41" s="24"/>
      <c r="K41" s="24"/>
      <c r="L41" s="660"/>
    </row>
    <row r="42" spans="1:12" ht="15.6" customHeight="1">
      <c r="A42" s="2"/>
      <c r="B42" s="6" t="s">
        <v>1199</v>
      </c>
      <c r="C42" s="10"/>
      <c r="D42" s="809">
        <v>2020</v>
      </c>
      <c r="E42" s="8">
        <f>SUM(F42:G42)</f>
        <v>15</v>
      </c>
      <c r="F42" s="841">
        <v>7</v>
      </c>
      <c r="G42" s="841">
        <v>8</v>
      </c>
      <c r="H42" s="660"/>
      <c r="I42" s="8">
        <f>SUM(J42:K42)</f>
        <v>70</v>
      </c>
      <c r="J42" s="660">
        <v>26</v>
      </c>
      <c r="K42" s="660">
        <v>44</v>
      </c>
      <c r="L42" s="10"/>
    </row>
    <row r="43" spans="1:12" ht="15.6" customHeight="1">
      <c r="A43" s="2"/>
      <c r="B43" s="9" t="s">
        <v>1200</v>
      </c>
      <c r="C43" s="27"/>
      <c r="D43" s="780">
        <v>2021</v>
      </c>
      <c r="E43" s="8">
        <f t="shared" ref="E43:E44" si="8">SUM(F43:G43)</f>
        <v>19</v>
      </c>
      <c r="F43" s="304">
        <v>10</v>
      </c>
      <c r="G43" s="304">
        <v>9</v>
      </c>
      <c r="H43" s="11"/>
      <c r="I43" s="8">
        <f t="shared" ref="I43:I44" si="9">SUM(J43:K43)</f>
        <v>101</v>
      </c>
      <c r="J43" s="25">
        <v>50</v>
      </c>
      <c r="K43" s="25">
        <v>51</v>
      </c>
      <c r="L43" s="10"/>
    </row>
    <row r="44" spans="1:12" ht="15.6" customHeight="1">
      <c r="A44" s="2"/>
      <c r="B44" s="9"/>
      <c r="C44" s="27"/>
      <c r="D44" s="809">
        <v>2022</v>
      </c>
      <c r="E44" s="8">
        <f t="shared" si="8"/>
        <v>19</v>
      </c>
      <c r="F44" s="304">
        <v>10</v>
      </c>
      <c r="G44" s="304">
        <v>9</v>
      </c>
      <c r="H44" s="7"/>
      <c r="I44" s="8">
        <f t="shared" si="9"/>
        <v>96</v>
      </c>
      <c r="J44" s="24">
        <v>43</v>
      </c>
      <c r="K44" s="24">
        <v>53</v>
      </c>
      <c r="L44" s="27"/>
    </row>
    <row r="45" spans="1:12" ht="8.1" customHeight="1">
      <c r="A45" s="2"/>
      <c r="B45" s="9"/>
      <c r="C45" s="27"/>
      <c r="D45" s="809"/>
      <c r="E45" s="8"/>
      <c r="F45" s="304"/>
      <c r="G45" s="304"/>
      <c r="H45" s="7"/>
      <c r="I45" s="8"/>
      <c r="J45" s="24"/>
      <c r="K45" s="24"/>
      <c r="L45" s="660"/>
    </row>
    <row r="46" spans="1:12" ht="15.6" customHeight="1">
      <c r="A46" s="2"/>
      <c r="B46" s="6" t="s">
        <v>697</v>
      </c>
      <c r="C46" s="7"/>
      <c r="D46" s="809">
        <v>2020</v>
      </c>
      <c r="E46" s="8">
        <f>SUM(F46:G46)</f>
        <v>33</v>
      </c>
      <c r="F46" s="304">
        <v>20</v>
      </c>
      <c r="G46" s="304">
        <v>13</v>
      </c>
      <c r="H46" s="7"/>
      <c r="I46" s="8">
        <f>SUM(J46:K46)</f>
        <v>174</v>
      </c>
      <c r="J46" s="26">
        <v>156</v>
      </c>
      <c r="K46" s="26">
        <v>18</v>
      </c>
      <c r="L46" s="10"/>
    </row>
    <row r="47" spans="1:12" ht="15.6" customHeight="1">
      <c r="A47" s="2"/>
      <c r="B47" s="9" t="s">
        <v>698</v>
      </c>
      <c r="C47" s="7"/>
      <c r="D47" s="780">
        <v>2021</v>
      </c>
      <c r="E47" s="8">
        <f t="shared" ref="E47:E48" si="10">SUM(F47:G47)</f>
        <v>34</v>
      </c>
      <c r="F47" s="304">
        <v>21</v>
      </c>
      <c r="G47" s="304">
        <v>13</v>
      </c>
      <c r="H47" s="7"/>
      <c r="I47" s="8">
        <f t="shared" ref="I47:I48" si="11">SUM(J47:K47)</f>
        <v>179</v>
      </c>
      <c r="J47" s="26">
        <v>159</v>
      </c>
      <c r="K47" s="26">
        <v>20</v>
      </c>
      <c r="L47" s="7"/>
    </row>
    <row r="48" spans="1:12" ht="15.6" customHeight="1">
      <c r="A48" s="2"/>
      <c r="B48" s="9"/>
      <c r="C48" s="7"/>
      <c r="D48" s="809">
        <v>2022</v>
      </c>
      <c r="E48" s="8">
        <f t="shared" si="10"/>
        <v>34</v>
      </c>
      <c r="F48" s="8">
        <v>21</v>
      </c>
      <c r="G48" s="8">
        <v>13</v>
      </c>
      <c r="H48" s="11"/>
      <c r="I48" s="8">
        <f t="shared" si="11"/>
        <v>194</v>
      </c>
      <c r="J48" s="24">
        <v>163</v>
      </c>
      <c r="K48" s="24">
        <v>31</v>
      </c>
      <c r="L48" s="7"/>
    </row>
    <row r="49" spans="1:12" ht="8.1" customHeight="1">
      <c r="A49" s="2"/>
      <c r="B49" s="27"/>
      <c r="C49" s="7"/>
      <c r="D49" s="809"/>
      <c r="E49" s="8"/>
      <c r="F49" s="8"/>
      <c r="G49" s="8"/>
      <c r="H49" s="11"/>
      <c r="I49" s="8"/>
      <c r="J49" s="24"/>
      <c r="K49" s="24"/>
      <c r="L49" s="7"/>
    </row>
    <row r="50" spans="1:12" ht="15.6" customHeight="1">
      <c r="A50" s="2"/>
      <c r="B50" s="10" t="s">
        <v>53</v>
      </c>
      <c r="C50" s="7"/>
      <c r="D50" s="809"/>
      <c r="E50" s="8"/>
      <c r="F50" s="8"/>
      <c r="G50" s="8"/>
      <c r="H50" s="27"/>
      <c r="I50" s="8"/>
      <c r="J50" s="24"/>
      <c r="K50" s="24"/>
      <c r="L50" s="7"/>
    </row>
    <row r="51" spans="1:12" ht="15.6" customHeight="1">
      <c r="A51" s="2"/>
      <c r="B51" s="6" t="s">
        <v>699</v>
      </c>
      <c r="C51" s="10"/>
      <c r="D51" s="809">
        <v>2020</v>
      </c>
      <c r="E51" s="8">
        <f>SUM(F51:G51)</f>
        <v>47</v>
      </c>
      <c r="F51" s="8">
        <v>29</v>
      </c>
      <c r="G51" s="8">
        <v>18</v>
      </c>
      <c r="H51" s="8"/>
      <c r="I51" s="8">
        <f>SUM(J51:K51)</f>
        <v>376</v>
      </c>
      <c r="J51" s="8">
        <v>240</v>
      </c>
      <c r="K51" s="8">
        <v>136</v>
      </c>
      <c r="L51" s="10"/>
    </row>
    <row r="52" spans="1:12" ht="15.6" customHeight="1">
      <c r="A52" s="2"/>
      <c r="B52" s="9" t="s">
        <v>700</v>
      </c>
      <c r="C52" s="27"/>
      <c r="D52" s="780">
        <v>2021</v>
      </c>
      <c r="E52" s="8">
        <f>SUM(F52:G52)</f>
        <v>46</v>
      </c>
      <c r="F52" s="8">
        <v>29</v>
      </c>
      <c r="G52" s="8">
        <v>17</v>
      </c>
      <c r="H52" s="8"/>
      <c r="I52" s="8">
        <f>SUM(J52:K52)</f>
        <v>364</v>
      </c>
      <c r="J52" s="8">
        <v>237</v>
      </c>
      <c r="K52" s="8">
        <v>127</v>
      </c>
      <c r="L52" s="10"/>
    </row>
    <row r="53" spans="1:12" ht="15.6" customHeight="1">
      <c r="A53" s="2"/>
      <c r="B53" s="9"/>
      <c r="C53" s="27"/>
      <c r="D53" s="809">
        <v>2022</v>
      </c>
      <c r="E53" s="8">
        <f>SUM(F53:G53)</f>
        <v>45</v>
      </c>
      <c r="F53" s="8">
        <v>28</v>
      </c>
      <c r="G53" s="8">
        <v>17</v>
      </c>
      <c r="H53" s="8"/>
      <c r="I53" s="8">
        <f>SUM(J53:K53)</f>
        <v>377</v>
      </c>
      <c r="J53" s="8">
        <v>241</v>
      </c>
      <c r="K53" s="8">
        <v>136</v>
      </c>
      <c r="L53" s="27"/>
    </row>
    <row r="54" spans="1:12" ht="8.1" customHeight="1">
      <c r="A54" s="2"/>
      <c r="B54" s="9"/>
      <c r="C54" s="27"/>
      <c r="D54" s="809"/>
      <c r="E54" s="8"/>
      <c r="F54" s="8"/>
      <c r="G54" s="8"/>
      <c r="H54" s="8"/>
      <c r="I54" s="8"/>
      <c r="J54" s="8"/>
      <c r="K54" s="8"/>
      <c r="L54" s="660"/>
    </row>
    <row r="55" spans="1:12" ht="15.6" customHeight="1">
      <c r="A55" s="2"/>
      <c r="B55" s="6" t="s">
        <v>1222</v>
      </c>
      <c r="C55" s="7"/>
      <c r="D55" s="809">
        <v>2020</v>
      </c>
      <c r="E55" s="8">
        <f>SUM(F55:G55)</f>
        <v>14</v>
      </c>
      <c r="F55" s="8">
        <v>6</v>
      </c>
      <c r="G55" s="8">
        <v>8</v>
      </c>
      <c r="H55" s="8"/>
      <c r="I55" s="8">
        <f>SUM(J55:K55)</f>
        <v>51</v>
      </c>
      <c r="J55" s="8">
        <v>22</v>
      </c>
      <c r="K55" s="8">
        <v>29</v>
      </c>
      <c r="L55" s="10"/>
    </row>
    <row r="56" spans="1:12" ht="15.6" customHeight="1">
      <c r="A56" s="2"/>
      <c r="B56" s="9" t="s">
        <v>1223</v>
      </c>
      <c r="C56" s="7"/>
      <c r="D56" s="780">
        <v>2021</v>
      </c>
      <c r="E56" s="8">
        <f>SUM(F56:G56)</f>
        <v>14</v>
      </c>
      <c r="F56" s="8">
        <v>6</v>
      </c>
      <c r="G56" s="8">
        <v>8</v>
      </c>
      <c r="H56" s="8"/>
      <c r="I56" s="8">
        <f>SUM(J56:K56)</f>
        <v>44</v>
      </c>
      <c r="J56" s="8">
        <v>14</v>
      </c>
      <c r="K56" s="8">
        <v>30</v>
      </c>
      <c r="L56" s="7"/>
    </row>
    <row r="57" spans="1:12" ht="15.6" customHeight="1">
      <c r="A57" s="2"/>
      <c r="B57" s="9"/>
      <c r="C57" s="7"/>
      <c r="D57" s="809">
        <v>2022</v>
      </c>
      <c r="E57" s="8">
        <f>SUM(F57:G57)</f>
        <v>14</v>
      </c>
      <c r="F57" s="8">
        <v>6</v>
      </c>
      <c r="G57" s="8">
        <v>8</v>
      </c>
      <c r="H57" s="8"/>
      <c r="I57" s="8">
        <f>SUM(J57:K57)</f>
        <v>40</v>
      </c>
      <c r="J57" s="8">
        <v>10</v>
      </c>
      <c r="K57" s="8">
        <v>30</v>
      </c>
      <c r="L57" s="7"/>
    </row>
    <row r="58" spans="1:12" ht="8.1" customHeight="1">
      <c r="A58" s="2"/>
      <c r="B58" s="9"/>
      <c r="C58" s="7"/>
      <c r="D58" s="809"/>
      <c r="E58" s="8"/>
      <c r="F58" s="8"/>
      <c r="G58" s="8"/>
      <c r="H58" s="8"/>
      <c r="I58" s="8"/>
      <c r="J58" s="8"/>
      <c r="K58" s="8"/>
      <c r="L58" s="660"/>
    </row>
    <row r="59" spans="1:12" ht="15.6" customHeight="1">
      <c r="A59" s="2"/>
      <c r="B59" s="6" t="s">
        <v>701</v>
      </c>
      <c r="C59" s="7"/>
      <c r="D59" s="809">
        <v>2020</v>
      </c>
      <c r="E59" s="8">
        <f>SUM(F59:G59)</f>
        <v>14</v>
      </c>
      <c r="F59" s="8">
        <v>4</v>
      </c>
      <c r="G59" s="8">
        <v>10</v>
      </c>
      <c r="H59" s="8"/>
      <c r="I59" s="8">
        <f>SUM(J59:K59)</f>
        <v>93</v>
      </c>
      <c r="J59" s="8">
        <v>25</v>
      </c>
      <c r="K59" s="8">
        <v>68</v>
      </c>
      <c r="L59" s="7"/>
    </row>
    <row r="60" spans="1:12" ht="15.6" customHeight="1">
      <c r="A60" s="2"/>
      <c r="B60" s="9" t="s">
        <v>702</v>
      </c>
      <c r="C60" s="7"/>
      <c r="D60" s="780">
        <v>2021</v>
      </c>
      <c r="E60" s="8">
        <f>SUM(F60:G60)</f>
        <v>14</v>
      </c>
      <c r="F60" s="8">
        <v>5</v>
      </c>
      <c r="G60" s="8">
        <v>9</v>
      </c>
      <c r="H60" s="8"/>
      <c r="I60" s="8">
        <f>SUM(J60:K60)</f>
        <v>85</v>
      </c>
      <c r="J60" s="8">
        <v>29</v>
      </c>
      <c r="K60" s="8">
        <v>56</v>
      </c>
      <c r="L60" s="7"/>
    </row>
    <row r="61" spans="1:12" ht="15.6" customHeight="1">
      <c r="A61" s="2"/>
      <c r="B61" s="9"/>
      <c r="C61" s="7"/>
      <c r="D61" s="809">
        <v>2022</v>
      </c>
      <c r="E61" s="8">
        <f>SUM(F61:G61)</f>
        <v>14</v>
      </c>
      <c r="F61" s="8">
        <v>5</v>
      </c>
      <c r="G61" s="8">
        <v>9</v>
      </c>
      <c r="H61" s="8"/>
      <c r="I61" s="8">
        <f>SUM(J61:K61)</f>
        <v>78</v>
      </c>
      <c r="J61" s="8">
        <v>29</v>
      </c>
      <c r="K61" s="8">
        <v>49</v>
      </c>
      <c r="L61" s="27"/>
    </row>
    <row r="62" spans="1:12" ht="8.1" customHeight="1">
      <c r="A62" s="2"/>
      <c r="B62" s="9"/>
      <c r="C62" s="7"/>
      <c r="D62" s="809"/>
      <c r="E62" s="8"/>
      <c r="F62" s="8"/>
      <c r="G62" s="8"/>
      <c r="H62" s="8"/>
      <c r="I62" s="8"/>
      <c r="J62" s="8"/>
      <c r="K62" s="8"/>
      <c r="L62" s="660"/>
    </row>
    <row r="63" spans="1:12" ht="15.6" customHeight="1">
      <c r="A63" s="2"/>
      <c r="B63" s="6" t="s">
        <v>703</v>
      </c>
      <c r="C63" s="7"/>
      <c r="D63" s="809">
        <v>2020</v>
      </c>
      <c r="E63" s="8">
        <f>SUM(F63:G63)</f>
        <v>22</v>
      </c>
      <c r="F63" s="8">
        <v>9</v>
      </c>
      <c r="G63" s="8">
        <v>13</v>
      </c>
      <c r="H63" s="8"/>
      <c r="I63" s="8">
        <f>SUM(J63:K63)</f>
        <v>148</v>
      </c>
      <c r="J63" s="8">
        <v>96</v>
      </c>
      <c r="K63" s="8">
        <v>52</v>
      </c>
      <c r="L63" s="10"/>
    </row>
    <row r="64" spans="1:12" ht="15.6" customHeight="1">
      <c r="A64" s="2"/>
      <c r="B64" s="9" t="s">
        <v>704</v>
      </c>
      <c r="C64" s="7"/>
      <c r="D64" s="780">
        <v>2021</v>
      </c>
      <c r="E64" s="8">
        <f>SUM(F64:G64)</f>
        <v>21</v>
      </c>
      <c r="F64" s="8">
        <v>6</v>
      </c>
      <c r="G64" s="8">
        <v>15</v>
      </c>
      <c r="H64" s="8"/>
      <c r="I64" s="8">
        <f>SUM(J64:K64)</f>
        <v>131</v>
      </c>
      <c r="J64" s="8">
        <v>96</v>
      </c>
      <c r="K64" s="8">
        <v>35</v>
      </c>
      <c r="L64" s="7"/>
    </row>
    <row r="65" spans="1:12" ht="15.6" customHeight="1">
      <c r="A65" s="2"/>
      <c r="B65" s="9"/>
      <c r="C65" s="7"/>
      <c r="D65" s="809">
        <v>2022</v>
      </c>
      <c r="E65" s="8">
        <f>SUM(F65:G65)</f>
        <v>21</v>
      </c>
      <c r="F65" s="8">
        <v>6</v>
      </c>
      <c r="G65" s="8">
        <v>15</v>
      </c>
      <c r="H65" s="8"/>
      <c r="I65" s="8">
        <f>SUM(J65:K65)</f>
        <v>149</v>
      </c>
      <c r="J65" s="8">
        <v>101</v>
      </c>
      <c r="K65" s="8">
        <v>48</v>
      </c>
      <c r="L65" s="27"/>
    </row>
    <row r="66" spans="1:12" ht="8.1" customHeight="1">
      <c r="A66" s="2"/>
      <c r="B66" s="9"/>
      <c r="C66" s="7"/>
      <c r="D66" s="809"/>
      <c r="E66" s="8"/>
      <c r="F66" s="8"/>
      <c r="G66" s="8"/>
      <c r="H66" s="8"/>
      <c r="I66" s="8"/>
      <c r="J66" s="8"/>
      <c r="K66" s="8"/>
      <c r="L66" s="660"/>
    </row>
    <row r="67" spans="1:12" ht="15.6" customHeight="1">
      <c r="A67" s="2"/>
      <c r="B67" s="6" t="s">
        <v>705</v>
      </c>
      <c r="C67" s="10"/>
      <c r="D67" s="809">
        <v>2020</v>
      </c>
      <c r="E67" s="8">
        <f>SUM(F67:G67)</f>
        <v>30</v>
      </c>
      <c r="F67" s="8">
        <v>14</v>
      </c>
      <c r="G67" s="8">
        <v>16</v>
      </c>
      <c r="H67" s="8"/>
      <c r="I67" s="8">
        <f>SUM(J67:K67)</f>
        <v>188</v>
      </c>
      <c r="J67" s="8">
        <v>120</v>
      </c>
      <c r="K67" s="8">
        <v>68</v>
      </c>
      <c r="L67" s="10"/>
    </row>
    <row r="68" spans="1:12" ht="15.6" customHeight="1">
      <c r="A68" s="2"/>
      <c r="B68" s="9" t="s">
        <v>706</v>
      </c>
      <c r="C68" s="27"/>
      <c r="D68" s="780">
        <v>2021</v>
      </c>
      <c r="E68" s="8">
        <f>SUM(F68:G68)</f>
        <v>30</v>
      </c>
      <c r="F68" s="8">
        <v>12</v>
      </c>
      <c r="G68" s="8">
        <v>18</v>
      </c>
      <c r="H68" s="8"/>
      <c r="I68" s="8">
        <f>SUM(J68:K68)</f>
        <v>213</v>
      </c>
      <c r="J68" s="8">
        <v>139</v>
      </c>
      <c r="K68" s="8">
        <v>74</v>
      </c>
      <c r="L68" s="10"/>
    </row>
    <row r="69" spans="1:12" ht="15.6" customHeight="1">
      <c r="A69" s="2"/>
      <c r="B69" s="9"/>
      <c r="C69" s="27"/>
      <c r="D69" s="809">
        <v>2022</v>
      </c>
      <c r="E69" s="8">
        <f>SUM(F69:G69)</f>
        <v>31</v>
      </c>
      <c r="F69" s="8">
        <v>12</v>
      </c>
      <c r="G69" s="8">
        <v>19</v>
      </c>
      <c r="H69" s="8"/>
      <c r="I69" s="8">
        <f>SUM(J69:K69)</f>
        <v>228</v>
      </c>
      <c r="J69" s="8">
        <v>147</v>
      </c>
      <c r="K69" s="8">
        <v>81</v>
      </c>
      <c r="L69" s="27"/>
    </row>
    <row r="70" spans="1:12" ht="8.1" customHeight="1">
      <c r="A70" s="2"/>
      <c r="B70" s="9"/>
      <c r="C70" s="27"/>
      <c r="D70" s="809"/>
      <c r="E70" s="8"/>
      <c r="F70" s="8"/>
      <c r="G70" s="8"/>
      <c r="H70" s="8"/>
      <c r="I70" s="8"/>
      <c r="J70" s="8"/>
      <c r="K70" s="8"/>
      <c r="L70" s="27"/>
    </row>
    <row r="71" spans="1:12" ht="15.6" customHeight="1">
      <c r="A71" s="2"/>
      <c r="B71" s="6" t="s">
        <v>707</v>
      </c>
      <c r="C71" s="10"/>
      <c r="D71" s="809">
        <v>2020</v>
      </c>
      <c r="E71" s="8">
        <f>SUM(F71:G71)</f>
        <v>21</v>
      </c>
      <c r="F71" s="8">
        <v>9</v>
      </c>
      <c r="G71" s="8">
        <v>12</v>
      </c>
      <c r="H71" s="8"/>
      <c r="I71" s="8">
        <f>SUM(J71:K71)</f>
        <v>207</v>
      </c>
      <c r="J71" s="8">
        <v>131</v>
      </c>
      <c r="K71" s="8">
        <v>76</v>
      </c>
      <c r="L71" s="10"/>
    </row>
    <row r="72" spans="1:12" ht="15.6" customHeight="1">
      <c r="A72" s="2"/>
      <c r="B72" s="9" t="s">
        <v>708</v>
      </c>
      <c r="C72" s="27"/>
      <c r="D72" s="780">
        <v>2021</v>
      </c>
      <c r="E72" s="8">
        <f>SUM(F72:G72)</f>
        <v>20</v>
      </c>
      <c r="F72" s="8">
        <v>6</v>
      </c>
      <c r="G72" s="8">
        <v>14</v>
      </c>
      <c r="H72" s="8"/>
      <c r="I72" s="8">
        <f>SUM(J72:K72)</f>
        <v>183</v>
      </c>
      <c r="J72" s="8">
        <v>111</v>
      </c>
      <c r="K72" s="8">
        <v>72</v>
      </c>
      <c r="L72" s="10"/>
    </row>
    <row r="73" spans="1:12" ht="15.6" customHeight="1">
      <c r="A73" s="2"/>
      <c r="B73" s="9"/>
      <c r="C73" s="27"/>
      <c r="D73" s="809">
        <v>2022</v>
      </c>
      <c r="E73" s="8">
        <f>SUM(F73:G73)</f>
        <v>20</v>
      </c>
      <c r="F73" s="8">
        <v>6</v>
      </c>
      <c r="G73" s="8">
        <v>14</v>
      </c>
      <c r="H73" s="8"/>
      <c r="I73" s="8">
        <f>SUM(J73:K73)</f>
        <v>193</v>
      </c>
      <c r="J73" s="8">
        <v>114</v>
      </c>
      <c r="K73" s="8">
        <v>79</v>
      </c>
      <c r="L73" s="10"/>
    </row>
    <row r="74" spans="1:12" ht="8.1" customHeight="1">
      <c r="A74" s="2"/>
      <c r="B74" s="9"/>
      <c r="C74" s="27"/>
      <c r="D74" s="809"/>
      <c r="E74" s="8"/>
      <c r="F74" s="8"/>
      <c r="G74" s="8"/>
      <c r="H74" s="8"/>
      <c r="I74" s="8"/>
      <c r="J74" s="8"/>
      <c r="K74" s="8"/>
      <c r="L74" s="27"/>
    </row>
    <row r="75" spans="1:12" ht="15.6" customHeight="1">
      <c r="A75" s="2"/>
      <c r="B75" s="6" t="s">
        <v>709</v>
      </c>
      <c r="C75" s="10"/>
      <c r="D75" s="809">
        <v>2020</v>
      </c>
      <c r="E75" s="8">
        <f>SUM(F75:G75)</f>
        <v>20</v>
      </c>
      <c r="F75" s="8">
        <v>3</v>
      </c>
      <c r="G75" s="8">
        <v>17</v>
      </c>
      <c r="H75" s="8"/>
      <c r="I75" s="8">
        <f>SUM(J75:K75)</f>
        <v>116</v>
      </c>
      <c r="J75" s="8">
        <v>47</v>
      </c>
      <c r="K75" s="8">
        <v>69</v>
      </c>
      <c r="L75" s="10"/>
    </row>
    <row r="76" spans="1:12" ht="15.6" customHeight="1">
      <c r="A76" s="2"/>
      <c r="B76" s="9" t="s">
        <v>710</v>
      </c>
      <c r="C76" s="27"/>
      <c r="D76" s="780">
        <v>2021</v>
      </c>
      <c r="E76" s="8">
        <f>SUM(F76:G76)</f>
        <v>20</v>
      </c>
      <c r="F76" s="8">
        <v>4</v>
      </c>
      <c r="G76" s="8">
        <v>16</v>
      </c>
      <c r="H76" s="8"/>
      <c r="I76" s="8">
        <f>SUM(J76:K76)</f>
        <v>132</v>
      </c>
      <c r="J76" s="8">
        <v>45</v>
      </c>
      <c r="K76" s="8">
        <v>87</v>
      </c>
      <c r="L76" s="10"/>
    </row>
    <row r="77" spans="1:12" ht="15.6" customHeight="1">
      <c r="A77" s="2"/>
      <c r="B77" s="9"/>
      <c r="C77" s="27"/>
      <c r="D77" s="809">
        <v>2022</v>
      </c>
      <c r="E77" s="8">
        <f>SUM(F77:G77)</f>
        <v>20</v>
      </c>
      <c r="F77" s="8">
        <v>4</v>
      </c>
      <c r="G77" s="8">
        <v>16</v>
      </c>
      <c r="H77" s="8"/>
      <c r="I77" s="8">
        <f>SUM(J77:K77)</f>
        <v>135</v>
      </c>
      <c r="J77" s="8">
        <v>51</v>
      </c>
      <c r="K77" s="8">
        <v>84</v>
      </c>
      <c r="L77" s="27"/>
    </row>
    <row r="78" spans="1:12" ht="8.1" customHeight="1" thickBot="1">
      <c r="A78" s="812"/>
      <c r="B78" s="813"/>
      <c r="C78" s="813"/>
      <c r="D78" s="814"/>
      <c r="E78" s="813"/>
      <c r="F78" s="815"/>
      <c r="G78" s="815"/>
      <c r="H78" s="813"/>
      <c r="I78" s="816"/>
      <c r="J78" s="817"/>
      <c r="K78" s="817"/>
      <c r="L78" s="817"/>
    </row>
    <row r="79" spans="1:12" s="681" customFormat="1" ht="16.5" customHeight="1">
      <c r="A79" s="833"/>
      <c r="B79" s="833"/>
      <c r="C79" s="834"/>
      <c r="D79" s="835"/>
      <c r="E79" s="834"/>
      <c r="F79" s="836"/>
      <c r="G79" s="836"/>
      <c r="H79" s="834"/>
      <c r="I79" s="833"/>
      <c r="J79" s="837"/>
      <c r="K79" s="838"/>
      <c r="L79" s="424" t="s">
        <v>909</v>
      </c>
    </row>
    <row r="80" spans="1:12" s="681" customFormat="1" ht="16.5" customHeight="1">
      <c r="A80" s="538"/>
      <c r="B80" s="538"/>
      <c r="C80" s="834"/>
      <c r="D80" s="835"/>
      <c r="E80" s="834"/>
      <c r="F80" s="836"/>
      <c r="G80" s="836"/>
      <c r="H80" s="834"/>
      <c r="I80" s="839"/>
      <c r="J80" s="837"/>
      <c r="K80" s="838"/>
      <c r="L80" s="425" t="s">
        <v>885</v>
      </c>
    </row>
  </sheetData>
  <mergeCells count="4">
    <mergeCell ref="E5:G6"/>
    <mergeCell ref="I6:K6"/>
    <mergeCell ref="E7:G7"/>
    <mergeCell ref="I7:K7"/>
  </mergeCells>
  <printOptions horizontalCentered="1"/>
  <pageMargins left="0.55118110236220497" right="0.55118110236220497" top="0.55118110236220497" bottom="0.55118110236220497" header="0.39370078740157499" footer="0.39370078740157499"/>
  <pageSetup paperSize="9" scale="70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0">
    <tabColor rgb="FF92D050"/>
  </sheetPr>
  <dimension ref="A1:O75"/>
  <sheetViews>
    <sheetView tabSelected="1" view="pageBreakPreview" topLeftCell="B25" zoomScale="80" zoomScaleNormal="100" zoomScaleSheetLayoutView="80" workbookViewId="0">
      <selection activeCell="O48" sqref="O48"/>
    </sheetView>
  </sheetViews>
  <sheetFormatPr defaultColWidth="12.5703125" defaultRowHeight="17.25"/>
  <cols>
    <col min="1" max="1" width="1.28515625" style="654" customWidth="1"/>
    <col min="2" max="2" width="13" style="654" customWidth="1"/>
    <col min="3" max="3" width="39" style="654" customWidth="1"/>
    <col min="4" max="4" width="9.5703125" style="655" customWidth="1"/>
    <col min="5" max="5" width="8.5703125" style="654" customWidth="1"/>
    <col min="6" max="6" width="11.28515625" style="654" customWidth="1"/>
    <col min="7" max="7" width="12.28515625" style="654" customWidth="1"/>
    <col min="8" max="8" width="1.140625" style="654" customWidth="1"/>
    <col min="9" max="9" width="8.5703125" style="654" customWidth="1"/>
    <col min="10" max="10" width="11.28515625" style="654" customWidth="1"/>
    <col min="11" max="11" width="12.28515625" style="654" customWidth="1"/>
    <col min="12" max="12" width="1.140625" style="654" customWidth="1"/>
    <col min="13" max="16384" width="12.5703125" style="654"/>
  </cols>
  <sheetData>
    <row r="1" spans="1:15" s="745" customFormat="1" ht="10.15" customHeight="1">
      <c r="D1" s="766"/>
    </row>
    <row r="2" spans="1:15" s="1" customFormat="1" ht="16.5" customHeight="1">
      <c r="B2" s="785" t="s">
        <v>792</v>
      </c>
      <c r="C2" s="786" t="s">
        <v>1148</v>
      </c>
      <c r="D2" s="787"/>
      <c r="F2" s="788"/>
      <c r="G2" s="788"/>
      <c r="I2" s="789"/>
    </row>
    <row r="3" spans="1:15" s="1" customFormat="1" ht="16.5" customHeight="1">
      <c r="B3" s="790" t="s">
        <v>794</v>
      </c>
      <c r="C3" s="791" t="s">
        <v>1149</v>
      </c>
      <c r="D3" s="792"/>
      <c r="F3" s="788"/>
      <c r="G3" s="788"/>
      <c r="I3" s="789"/>
    </row>
    <row r="4" spans="1:15" s="13" customFormat="1" ht="12" customHeight="1" thickBot="1">
      <c r="D4" s="824"/>
      <c r="F4" s="825"/>
      <c r="G4" s="825"/>
      <c r="I4" s="826"/>
    </row>
    <row r="5" spans="1:15" s="13" customFormat="1" ht="2.25" customHeight="1" thickTop="1">
      <c r="A5" s="795"/>
      <c r="B5" s="795"/>
      <c r="C5" s="795"/>
      <c r="D5" s="796"/>
      <c r="E5" s="1897" t="s">
        <v>420</v>
      </c>
      <c r="F5" s="1897"/>
      <c r="G5" s="1897"/>
      <c r="H5" s="795"/>
      <c r="I5" s="797"/>
      <c r="J5" s="798"/>
      <c r="K5" s="795"/>
      <c r="L5" s="795"/>
    </row>
    <row r="6" spans="1:15" s="13" customFormat="1" ht="15" customHeight="1">
      <c r="A6" s="7"/>
      <c r="B6" s="10" t="s">
        <v>601</v>
      </c>
      <c r="C6" s="7"/>
      <c r="D6" s="799" t="s">
        <v>3</v>
      </c>
      <c r="E6" s="1893"/>
      <c r="F6" s="1893"/>
      <c r="G6" s="1893"/>
      <c r="H6" s="800"/>
      <c r="I6" s="1898" t="s">
        <v>421</v>
      </c>
      <c r="J6" s="1898"/>
      <c r="K6" s="1898"/>
      <c r="L6" s="7"/>
    </row>
    <row r="7" spans="1:15" s="13" customFormat="1" ht="15" customHeight="1">
      <c r="A7" s="7"/>
      <c r="B7" s="801" t="s">
        <v>602</v>
      </c>
      <c r="C7" s="7"/>
      <c r="D7" s="827" t="s">
        <v>8</v>
      </c>
      <c r="E7" s="1894" t="s">
        <v>424</v>
      </c>
      <c r="F7" s="1894"/>
      <c r="G7" s="1894"/>
      <c r="H7" s="828"/>
      <c r="I7" s="1899" t="s">
        <v>377</v>
      </c>
      <c r="J7" s="1899"/>
      <c r="K7" s="1899"/>
      <c r="L7" s="7"/>
    </row>
    <row r="8" spans="1:15" s="13" customFormat="1" ht="19.5" customHeight="1">
      <c r="A8" s="7"/>
      <c r="B8" s="7"/>
      <c r="C8" s="27"/>
      <c r="D8" s="799"/>
      <c r="E8" s="535" t="s">
        <v>4</v>
      </c>
      <c r="F8" s="535" t="s">
        <v>603</v>
      </c>
      <c r="G8" s="535" t="s">
        <v>38</v>
      </c>
      <c r="H8" s="535"/>
      <c r="I8" s="535" t="s">
        <v>4</v>
      </c>
      <c r="J8" s="535" t="s">
        <v>603</v>
      </c>
      <c r="K8" s="535" t="s">
        <v>38</v>
      </c>
      <c r="L8" s="7"/>
    </row>
    <row r="9" spans="1:15" s="13" customFormat="1" ht="14.25" customHeight="1">
      <c r="A9" s="7"/>
      <c r="B9" s="7"/>
      <c r="C9" s="27"/>
      <c r="D9" s="799"/>
      <c r="E9" s="536" t="s">
        <v>9</v>
      </c>
      <c r="F9" s="536" t="s">
        <v>604</v>
      </c>
      <c r="G9" s="536" t="s">
        <v>40</v>
      </c>
      <c r="H9" s="536"/>
      <c r="I9" s="536" t="s">
        <v>9</v>
      </c>
      <c r="J9" s="536" t="s">
        <v>604</v>
      </c>
      <c r="K9" s="536" t="s">
        <v>40</v>
      </c>
      <c r="L9" s="7"/>
    </row>
    <row r="10" spans="1:15" s="1" customFormat="1" ht="3" customHeight="1">
      <c r="A10" s="804"/>
      <c r="B10" s="804"/>
      <c r="C10" s="804"/>
      <c r="D10" s="805"/>
      <c r="E10" s="804"/>
      <c r="F10" s="806"/>
      <c r="G10" s="806"/>
      <c r="H10" s="804"/>
      <c r="I10" s="807"/>
      <c r="J10" s="806"/>
      <c r="K10" s="804"/>
      <c r="L10" s="804"/>
    </row>
    <row r="11" spans="1:15" s="1" customFormat="1" ht="8.1" customHeight="1">
      <c r="A11" s="2"/>
      <c r="B11" s="3"/>
      <c r="C11" s="2"/>
      <c r="D11" s="793"/>
      <c r="E11" s="808"/>
      <c r="F11" s="4"/>
      <c r="G11" s="4"/>
      <c r="H11" s="4"/>
      <c r="I11" s="4"/>
      <c r="J11" s="4"/>
      <c r="K11" s="4"/>
      <c r="M11" s="15"/>
      <c r="O11" s="2"/>
    </row>
    <row r="12" spans="1:15">
      <c r="A12" s="2"/>
      <c r="B12" s="6" t="s">
        <v>711</v>
      </c>
      <c r="C12" s="10"/>
      <c r="D12" s="809">
        <v>2020</v>
      </c>
      <c r="E12" s="8">
        <f>SUM(F12:G12)</f>
        <v>19</v>
      </c>
      <c r="F12" s="8">
        <v>13</v>
      </c>
      <c r="G12" s="8">
        <v>6</v>
      </c>
      <c r="H12" s="11"/>
      <c r="I12" s="8">
        <f>SUM(J12:K12)</f>
        <v>92</v>
      </c>
      <c r="J12" s="24">
        <v>68</v>
      </c>
      <c r="K12" s="24">
        <v>24</v>
      </c>
      <c r="L12" s="10"/>
      <c r="M12" s="660"/>
    </row>
    <row r="13" spans="1:15">
      <c r="A13" s="2"/>
      <c r="B13" s="9" t="s">
        <v>712</v>
      </c>
      <c r="C13" s="27"/>
      <c r="D13" s="780">
        <v>2021</v>
      </c>
      <c r="E13" s="8">
        <f t="shared" ref="E13:E14" si="0">SUM(F13:G13)</f>
        <v>18</v>
      </c>
      <c r="F13" s="8">
        <v>13</v>
      </c>
      <c r="G13" s="8">
        <v>5</v>
      </c>
      <c r="H13" s="11"/>
      <c r="I13" s="8">
        <f t="shared" ref="I13:I14" si="1">SUM(J13:K13)</f>
        <v>77</v>
      </c>
      <c r="J13" s="24">
        <v>61</v>
      </c>
      <c r="K13" s="24">
        <v>16</v>
      </c>
      <c r="L13" s="10"/>
      <c r="M13" s="660"/>
    </row>
    <row r="14" spans="1:15">
      <c r="A14" s="2"/>
      <c r="B14" s="9"/>
      <c r="C14" s="27"/>
      <c r="D14" s="809">
        <v>2022</v>
      </c>
      <c r="E14" s="8">
        <f t="shared" si="0"/>
        <v>18</v>
      </c>
      <c r="F14" s="8">
        <v>13</v>
      </c>
      <c r="G14" s="8">
        <v>5</v>
      </c>
      <c r="H14" s="11"/>
      <c r="I14" s="8">
        <f t="shared" si="1"/>
        <v>89</v>
      </c>
      <c r="J14" s="24">
        <v>72</v>
      </c>
      <c r="K14" s="24">
        <v>17</v>
      </c>
      <c r="L14" s="27"/>
      <c r="M14" s="660"/>
    </row>
    <row r="15" spans="1:15" ht="8.1" customHeight="1">
      <c r="A15" s="2"/>
      <c r="B15" s="7"/>
      <c r="C15" s="7"/>
      <c r="D15" s="809"/>
      <c r="E15" s="8"/>
      <c r="F15" s="8"/>
      <c r="G15" s="8"/>
      <c r="H15" s="11"/>
      <c r="I15" s="8"/>
      <c r="J15" s="24"/>
      <c r="K15" s="24"/>
      <c r="L15" s="7"/>
      <c r="M15" s="660"/>
    </row>
    <row r="16" spans="1:15">
      <c r="A16" s="15"/>
      <c r="B16" s="10" t="s">
        <v>27</v>
      </c>
      <c r="C16" s="10"/>
      <c r="D16" s="809"/>
      <c r="E16" s="8"/>
      <c r="F16" s="8"/>
      <c r="G16" s="8"/>
      <c r="H16" s="11"/>
      <c r="I16" s="8"/>
      <c r="J16" s="24"/>
      <c r="K16" s="24"/>
      <c r="L16" s="7"/>
      <c r="M16" s="660"/>
    </row>
    <row r="17" spans="1:13">
      <c r="A17" s="5"/>
      <c r="B17" s="6" t="s">
        <v>713</v>
      </c>
      <c r="C17" s="10"/>
      <c r="D17" s="809">
        <v>2020</v>
      </c>
      <c r="E17" s="8">
        <f>SUM(F17:G17)</f>
        <v>41</v>
      </c>
      <c r="F17" s="8">
        <v>17</v>
      </c>
      <c r="G17" s="8">
        <v>24</v>
      </c>
      <c r="H17" s="11"/>
      <c r="I17" s="8">
        <f>SUM(J17:K17)</f>
        <v>212</v>
      </c>
      <c r="J17" s="24">
        <v>89</v>
      </c>
      <c r="K17" s="24">
        <v>123</v>
      </c>
      <c r="L17" s="7"/>
      <c r="M17" s="660"/>
    </row>
    <row r="18" spans="1:13">
      <c r="A18" s="3"/>
      <c r="B18" s="9" t="s">
        <v>714</v>
      </c>
      <c r="C18" s="27"/>
      <c r="D18" s="780">
        <v>2021</v>
      </c>
      <c r="E18" s="8">
        <f t="shared" ref="E18:E19" si="2">SUM(F18:G18)</f>
        <v>34</v>
      </c>
      <c r="F18" s="8">
        <v>13</v>
      </c>
      <c r="G18" s="8">
        <v>21</v>
      </c>
      <c r="H18" s="11"/>
      <c r="I18" s="8">
        <f t="shared" ref="I18:I19" si="3">SUM(J18:K18)</f>
        <v>165</v>
      </c>
      <c r="J18" s="24">
        <v>76</v>
      </c>
      <c r="K18" s="24">
        <v>89</v>
      </c>
      <c r="L18" s="7"/>
      <c r="M18" s="660"/>
    </row>
    <row r="19" spans="1:13">
      <c r="A19" s="3"/>
      <c r="B19" s="9"/>
      <c r="C19" s="27"/>
      <c r="D19" s="809">
        <v>2022</v>
      </c>
      <c r="E19" s="8">
        <f t="shared" si="2"/>
        <v>34</v>
      </c>
      <c r="F19" s="8">
        <v>13</v>
      </c>
      <c r="G19" s="8">
        <v>21</v>
      </c>
      <c r="H19" s="11"/>
      <c r="I19" s="8">
        <f t="shared" si="3"/>
        <v>174</v>
      </c>
      <c r="J19" s="24">
        <v>90</v>
      </c>
      <c r="K19" s="24">
        <v>84</v>
      </c>
      <c r="L19" s="7"/>
      <c r="M19" s="660"/>
    </row>
    <row r="20" spans="1:13" ht="8.1" customHeight="1">
      <c r="A20" s="3"/>
      <c r="B20" s="9"/>
      <c r="C20" s="27"/>
      <c r="D20" s="809"/>
      <c r="E20" s="8"/>
      <c r="F20" s="8"/>
      <c r="G20" s="8"/>
      <c r="H20" s="11"/>
      <c r="I20" s="8"/>
      <c r="J20" s="24"/>
      <c r="K20" s="24"/>
      <c r="L20" s="7"/>
      <c r="M20" s="660"/>
    </row>
    <row r="21" spans="1:13">
      <c r="A21" s="5"/>
      <c r="B21" s="6" t="s">
        <v>715</v>
      </c>
      <c r="C21" s="10"/>
      <c r="D21" s="809">
        <v>2020</v>
      </c>
      <c r="E21" s="8">
        <f>SUM(F21:G21)</f>
        <v>25</v>
      </c>
      <c r="F21" s="8">
        <v>8</v>
      </c>
      <c r="G21" s="8">
        <v>17</v>
      </c>
      <c r="H21" s="11"/>
      <c r="I21" s="8">
        <f>SUM(J21:K21)</f>
        <v>110</v>
      </c>
      <c r="J21" s="24">
        <v>54</v>
      </c>
      <c r="K21" s="24">
        <v>56</v>
      </c>
      <c r="L21" s="7"/>
      <c r="M21" s="660"/>
    </row>
    <row r="22" spans="1:13">
      <c r="A22" s="3"/>
      <c r="B22" s="9" t="s">
        <v>716</v>
      </c>
      <c r="C22" s="27"/>
      <c r="D22" s="780">
        <v>2021</v>
      </c>
      <c r="E22" s="8">
        <f t="shared" ref="E22:E23" si="4">SUM(F22:G22)</f>
        <v>24</v>
      </c>
      <c r="F22" s="8">
        <v>9</v>
      </c>
      <c r="G22" s="8">
        <v>15</v>
      </c>
      <c r="H22" s="11"/>
      <c r="I22" s="8">
        <f t="shared" ref="I22:I23" si="5">SUM(J22:K22)</f>
        <v>99</v>
      </c>
      <c r="J22" s="24">
        <v>46</v>
      </c>
      <c r="K22" s="24">
        <v>53</v>
      </c>
      <c r="L22" s="7"/>
      <c r="M22" s="660"/>
    </row>
    <row r="23" spans="1:13">
      <c r="A23" s="3"/>
      <c r="B23" s="9"/>
      <c r="C23" s="27"/>
      <c r="D23" s="809">
        <v>2022</v>
      </c>
      <c r="E23" s="8">
        <f t="shared" si="4"/>
        <v>24</v>
      </c>
      <c r="F23" s="8">
        <v>9</v>
      </c>
      <c r="G23" s="8">
        <v>15</v>
      </c>
      <c r="H23" s="11"/>
      <c r="I23" s="8">
        <f t="shared" si="5"/>
        <v>109</v>
      </c>
      <c r="J23" s="24">
        <v>48</v>
      </c>
      <c r="K23" s="24">
        <v>61</v>
      </c>
      <c r="L23" s="7"/>
      <c r="M23" s="660"/>
    </row>
    <row r="24" spans="1:13" ht="8.1" customHeight="1">
      <c r="A24" s="3"/>
      <c r="B24" s="9"/>
      <c r="C24" s="27"/>
      <c r="D24" s="809"/>
      <c r="E24" s="8"/>
      <c r="F24" s="8"/>
      <c r="G24" s="8"/>
      <c r="H24" s="11"/>
      <c r="I24" s="8"/>
      <c r="J24" s="24"/>
      <c r="K24" s="24"/>
      <c r="L24" s="7"/>
      <c r="M24" s="660"/>
    </row>
    <row r="25" spans="1:13">
      <c r="A25" s="5"/>
      <c r="B25" s="6" t="s">
        <v>1226</v>
      </c>
      <c r="C25" s="10"/>
      <c r="D25" s="809">
        <v>2020</v>
      </c>
      <c r="E25" s="8">
        <f>SUM(F25:G25)</f>
        <v>14</v>
      </c>
      <c r="F25" s="8">
        <v>7</v>
      </c>
      <c r="G25" s="8">
        <v>7</v>
      </c>
      <c r="H25" s="11"/>
      <c r="I25" s="164" t="s">
        <v>31</v>
      </c>
      <c r="J25" s="164" t="s">
        <v>31</v>
      </c>
      <c r="K25" s="164" t="s">
        <v>31</v>
      </c>
      <c r="L25" s="7"/>
      <c r="M25" s="660"/>
    </row>
    <row r="26" spans="1:13">
      <c r="A26" s="3"/>
      <c r="B26" s="9" t="s">
        <v>1227</v>
      </c>
      <c r="C26" s="27"/>
      <c r="D26" s="780">
        <v>2021</v>
      </c>
      <c r="E26" s="8">
        <f t="shared" ref="E26:E27" si="6">SUM(F26:G26)</f>
        <v>14</v>
      </c>
      <c r="F26" s="8">
        <v>7</v>
      </c>
      <c r="G26" s="8">
        <v>7</v>
      </c>
      <c r="H26" s="11"/>
      <c r="I26" s="164" t="s">
        <v>31</v>
      </c>
      <c r="J26" s="164" t="s">
        <v>31</v>
      </c>
      <c r="K26" s="164" t="s">
        <v>31</v>
      </c>
      <c r="L26" s="7"/>
      <c r="M26" s="660"/>
    </row>
    <row r="27" spans="1:13">
      <c r="A27" s="3"/>
      <c r="B27" s="9"/>
      <c r="C27" s="27"/>
      <c r="D27" s="809">
        <v>2022</v>
      </c>
      <c r="E27" s="8">
        <f t="shared" si="6"/>
        <v>13</v>
      </c>
      <c r="F27" s="8">
        <v>7</v>
      </c>
      <c r="G27" s="8">
        <v>6</v>
      </c>
      <c r="H27" s="11"/>
      <c r="I27" s="8" t="s">
        <v>31</v>
      </c>
      <c r="J27" s="8" t="s">
        <v>31</v>
      </c>
      <c r="K27" s="8" t="s">
        <v>31</v>
      </c>
      <c r="L27" s="7"/>
      <c r="M27" s="660"/>
    </row>
    <row r="28" spans="1:13" ht="8.1" customHeight="1">
      <c r="A28" s="3"/>
      <c r="B28" s="9"/>
      <c r="C28" s="27"/>
      <c r="D28" s="809"/>
      <c r="E28" s="8"/>
      <c r="F28" s="8"/>
      <c r="G28" s="8"/>
      <c r="H28" s="11"/>
      <c r="I28" s="8"/>
      <c r="J28" s="24"/>
      <c r="K28" s="24"/>
      <c r="L28" s="7"/>
      <c r="M28" s="660"/>
    </row>
    <row r="29" spans="1:13">
      <c r="A29" s="5"/>
      <c r="B29" s="6" t="s">
        <v>717</v>
      </c>
      <c r="C29" s="10"/>
      <c r="D29" s="809">
        <v>2020</v>
      </c>
      <c r="E29" s="8">
        <f>SUM(F29:G29)</f>
        <v>15</v>
      </c>
      <c r="F29" s="8">
        <v>7</v>
      </c>
      <c r="G29" s="8">
        <v>8</v>
      </c>
      <c r="H29" s="11"/>
      <c r="I29" s="8">
        <f>SUM(J29:K29)</f>
        <v>81</v>
      </c>
      <c r="J29" s="24">
        <v>46</v>
      </c>
      <c r="K29" s="24">
        <v>35</v>
      </c>
      <c r="L29" s="7"/>
      <c r="M29" s="660"/>
    </row>
    <row r="30" spans="1:13">
      <c r="A30" s="3"/>
      <c r="B30" s="9" t="s">
        <v>718</v>
      </c>
      <c r="C30" s="27"/>
      <c r="D30" s="780">
        <v>2021</v>
      </c>
      <c r="E30" s="8">
        <f t="shared" ref="E30:E31" si="7">SUM(F30:G30)</f>
        <v>15</v>
      </c>
      <c r="F30" s="8">
        <v>7</v>
      </c>
      <c r="G30" s="8">
        <v>8</v>
      </c>
      <c r="H30" s="11"/>
      <c r="I30" s="8">
        <f t="shared" ref="I30:I31" si="8">SUM(J30:K30)</f>
        <v>74</v>
      </c>
      <c r="J30" s="24">
        <v>42</v>
      </c>
      <c r="K30" s="24">
        <v>32</v>
      </c>
      <c r="L30" s="7"/>
      <c r="M30" s="660"/>
    </row>
    <row r="31" spans="1:13">
      <c r="A31" s="3"/>
      <c r="B31" s="9"/>
      <c r="C31" s="27"/>
      <c r="D31" s="809">
        <v>2022</v>
      </c>
      <c r="E31" s="8">
        <f t="shared" si="7"/>
        <v>15</v>
      </c>
      <c r="F31" s="8">
        <v>7</v>
      </c>
      <c r="G31" s="8">
        <v>8</v>
      </c>
      <c r="H31" s="11"/>
      <c r="I31" s="8">
        <f t="shared" si="8"/>
        <v>92</v>
      </c>
      <c r="J31" s="24">
        <v>63</v>
      </c>
      <c r="K31" s="24">
        <v>29</v>
      </c>
      <c r="L31" s="7"/>
      <c r="M31" s="660"/>
    </row>
    <row r="32" spans="1:13" ht="8.1" customHeight="1">
      <c r="A32" s="3"/>
      <c r="B32" s="9"/>
      <c r="C32" s="27"/>
      <c r="D32" s="809"/>
      <c r="E32" s="8"/>
      <c r="F32" s="8"/>
      <c r="G32" s="8"/>
      <c r="H32" s="11"/>
      <c r="I32" s="8"/>
      <c r="J32" s="24"/>
      <c r="K32" s="24"/>
      <c r="L32" s="7"/>
      <c r="M32" s="660"/>
    </row>
    <row r="33" spans="1:13">
      <c r="A33" s="5"/>
      <c r="B33" s="6" t="s">
        <v>1224</v>
      </c>
      <c r="C33" s="10"/>
      <c r="D33" s="809">
        <v>2020</v>
      </c>
      <c r="E33" s="8">
        <f>SUM(F33:G33)</f>
        <v>15</v>
      </c>
      <c r="F33" s="8">
        <v>7</v>
      </c>
      <c r="G33" s="8">
        <v>8</v>
      </c>
      <c r="H33" s="11"/>
      <c r="I33" s="8">
        <f>SUM(J33:K33)</f>
        <v>44</v>
      </c>
      <c r="J33" s="24">
        <v>41</v>
      </c>
      <c r="K33" s="24">
        <v>3</v>
      </c>
      <c r="L33" s="7"/>
      <c r="M33" s="660"/>
    </row>
    <row r="34" spans="1:13">
      <c r="A34" s="3"/>
      <c r="B34" s="9" t="s">
        <v>1225</v>
      </c>
      <c r="C34" s="27"/>
      <c r="D34" s="780">
        <v>2021</v>
      </c>
      <c r="E34" s="8">
        <f t="shared" ref="E34:E35" si="9">SUM(F34:G34)</f>
        <v>14</v>
      </c>
      <c r="F34" s="8">
        <v>7</v>
      </c>
      <c r="G34" s="8">
        <v>7</v>
      </c>
      <c r="H34" s="11"/>
      <c r="I34" s="8">
        <f t="shared" ref="I34:I35" si="10">SUM(J34:K34)</f>
        <v>44</v>
      </c>
      <c r="J34" s="24">
        <v>43</v>
      </c>
      <c r="K34" s="24">
        <v>1</v>
      </c>
      <c r="L34" s="7"/>
      <c r="M34" s="660"/>
    </row>
    <row r="35" spans="1:13">
      <c r="A35" s="3"/>
      <c r="B35" s="9"/>
      <c r="C35" s="27"/>
      <c r="D35" s="809">
        <v>2022</v>
      </c>
      <c r="E35" s="8">
        <f t="shared" si="9"/>
        <v>13</v>
      </c>
      <c r="F35" s="8">
        <v>6</v>
      </c>
      <c r="G35" s="8">
        <v>7</v>
      </c>
      <c r="H35" s="11"/>
      <c r="I35" s="8">
        <f t="shared" si="10"/>
        <v>54</v>
      </c>
      <c r="J35" s="24">
        <v>52</v>
      </c>
      <c r="K35" s="24">
        <v>2</v>
      </c>
      <c r="L35" s="7"/>
      <c r="M35" s="660"/>
    </row>
    <row r="36" spans="1:13" ht="8.1" customHeight="1">
      <c r="A36" s="3"/>
      <c r="B36" s="9"/>
      <c r="C36" s="27"/>
      <c r="D36" s="809"/>
      <c r="E36" s="8"/>
      <c r="F36" s="8"/>
      <c r="G36" s="8"/>
      <c r="H36" s="11"/>
      <c r="I36" s="8"/>
      <c r="J36" s="24"/>
      <c r="K36" s="24"/>
      <c r="L36" s="7"/>
      <c r="M36" s="660"/>
    </row>
    <row r="37" spans="1:13">
      <c r="A37" s="5"/>
      <c r="B37" s="6" t="s">
        <v>719</v>
      </c>
      <c r="C37" s="27"/>
      <c r="D37" s="809">
        <v>2020</v>
      </c>
      <c r="E37" s="8">
        <f>SUM(F37:G37)</f>
        <v>22</v>
      </c>
      <c r="F37" s="8">
        <v>8</v>
      </c>
      <c r="G37" s="8">
        <v>14</v>
      </c>
      <c r="H37" s="11"/>
      <c r="I37" s="8">
        <f>SUM(J37:K37)</f>
        <v>127</v>
      </c>
      <c r="J37" s="24">
        <v>55</v>
      </c>
      <c r="K37" s="24">
        <v>72</v>
      </c>
      <c r="L37" s="7"/>
      <c r="M37" s="660"/>
    </row>
    <row r="38" spans="1:13">
      <c r="A38" s="3"/>
      <c r="B38" s="9" t="s">
        <v>720</v>
      </c>
      <c r="C38" s="27"/>
      <c r="D38" s="780">
        <v>2021</v>
      </c>
      <c r="E38" s="8">
        <f t="shared" ref="E38:E39" si="11">SUM(F38:G38)</f>
        <v>28</v>
      </c>
      <c r="F38" s="8">
        <v>14</v>
      </c>
      <c r="G38" s="8">
        <v>14</v>
      </c>
      <c r="H38" s="11"/>
      <c r="I38" s="8">
        <f t="shared" ref="I38:I39" si="12">SUM(J38:K38)</f>
        <v>88</v>
      </c>
      <c r="J38" s="24">
        <v>42</v>
      </c>
      <c r="K38" s="24">
        <v>46</v>
      </c>
      <c r="L38" s="7"/>
      <c r="M38" s="660"/>
    </row>
    <row r="39" spans="1:13">
      <c r="A39" s="2"/>
      <c r="B39" s="7"/>
      <c r="C39" s="7"/>
      <c r="D39" s="809">
        <v>2022</v>
      </c>
      <c r="E39" s="8">
        <f t="shared" si="11"/>
        <v>30</v>
      </c>
      <c r="F39" s="8">
        <v>15</v>
      </c>
      <c r="G39" s="8">
        <v>15</v>
      </c>
      <c r="H39" s="11"/>
      <c r="I39" s="8">
        <f t="shared" si="12"/>
        <v>98</v>
      </c>
      <c r="J39" s="8">
        <v>44</v>
      </c>
      <c r="K39" s="8">
        <v>54</v>
      </c>
      <c r="L39" s="7"/>
      <c r="M39" s="660"/>
    </row>
    <row r="40" spans="1:13" ht="8.1" customHeight="1">
      <c r="A40" s="3"/>
      <c r="B40" s="9"/>
      <c r="C40" s="27"/>
      <c r="D40" s="809"/>
      <c r="E40" s="8"/>
      <c r="F40" s="8"/>
      <c r="G40" s="8"/>
      <c r="H40" s="11"/>
      <c r="I40" s="8"/>
      <c r="J40" s="8"/>
      <c r="K40" s="8"/>
      <c r="L40" s="7"/>
      <c r="M40" s="660"/>
    </row>
    <row r="41" spans="1:13">
      <c r="A41" s="5"/>
      <c r="B41" s="6" t="s">
        <v>849</v>
      </c>
      <c r="C41" s="10"/>
      <c r="D41" s="809">
        <v>2020</v>
      </c>
      <c r="E41" s="8" t="s">
        <v>31</v>
      </c>
      <c r="F41" s="8" t="s">
        <v>31</v>
      </c>
      <c r="G41" s="8" t="s">
        <v>31</v>
      </c>
      <c r="H41" s="11"/>
      <c r="I41" s="8">
        <f>SUM(J41:K41)</f>
        <v>10</v>
      </c>
      <c r="J41" s="24">
        <v>1</v>
      </c>
      <c r="K41" s="24">
        <v>9</v>
      </c>
      <c r="L41" s="7"/>
      <c r="M41" s="660"/>
    </row>
    <row r="42" spans="1:13">
      <c r="A42" s="3"/>
      <c r="B42" s="9" t="s">
        <v>850</v>
      </c>
      <c r="C42" s="27"/>
      <c r="D42" s="780">
        <v>2021</v>
      </c>
      <c r="E42" s="8" t="s">
        <v>31</v>
      </c>
      <c r="F42" s="8" t="s">
        <v>31</v>
      </c>
      <c r="G42" s="8" t="s">
        <v>31</v>
      </c>
      <c r="H42" s="11"/>
      <c r="I42" s="8">
        <f t="shared" ref="I42:I43" si="13">SUM(J42:K42)</f>
        <v>16</v>
      </c>
      <c r="J42" s="24">
        <v>4</v>
      </c>
      <c r="K42" s="24">
        <v>12</v>
      </c>
      <c r="L42" s="7"/>
      <c r="M42" s="660"/>
    </row>
    <row r="43" spans="1:13">
      <c r="A43" s="3"/>
      <c r="B43" s="9"/>
      <c r="C43" s="27"/>
      <c r="D43" s="809">
        <v>2022</v>
      </c>
      <c r="E43" s="8" t="s">
        <v>31</v>
      </c>
      <c r="F43" s="8" t="s">
        <v>31</v>
      </c>
      <c r="G43" s="8" t="s">
        <v>31</v>
      </c>
      <c r="H43" s="11"/>
      <c r="I43" s="8">
        <f t="shared" si="13"/>
        <v>11</v>
      </c>
      <c r="J43" s="24">
        <v>4</v>
      </c>
      <c r="K43" s="24">
        <v>7</v>
      </c>
      <c r="L43" s="7"/>
      <c r="M43" s="660"/>
    </row>
    <row r="44" spans="1:13" ht="8.1" customHeight="1">
      <c r="A44" s="2"/>
      <c r="B44" s="7"/>
      <c r="C44" s="7"/>
      <c r="D44" s="809"/>
      <c r="E44" s="8"/>
      <c r="F44" s="8"/>
      <c r="G44" s="8"/>
      <c r="H44" s="11"/>
      <c r="I44" s="8"/>
      <c r="J44" s="24"/>
      <c r="K44" s="24"/>
      <c r="L44" s="7"/>
      <c r="M44" s="660"/>
    </row>
    <row r="45" spans="1:13">
      <c r="A45" s="15"/>
      <c r="B45" s="10" t="s">
        <v>54</v>
      </c>
      <c r="C45" s="27"/>
      <c r="D45" s="809"/>
      <c r="E45" s="8"/>
      <c r="F45" s="8"/>
      <c r="G45" s="8"/>
      <c r="H45" s="11"/>
      <c r="I45" s="8"/>
      <c r="J45" s="24"/>
      <c r="K45" s="24"/>
      <c r="L45" s="7"/>
      <c r="M45" s="660"/>
    </row>
    <row r="46" spans="1:13">
      <c r="A46" s="5"/>
      <c r="B46" s="6" t="s">
        <v>721</v>
      </c>
      <c r="C46" s="7"/>
      <c r="D46" s="809">
        <v>2020</v>
      </c>
      <c r="E46" s="8">
        <f>SUM(F46:G46)</f>
        <v>41</v>
      </c>
      <c r="F46" s="8">
        <v>7</v>
      </c>
      <c r="G46" s="8">
        <v>34</v>
      </c>
      <c r="H46" s="11"/>
      <c r="I46" s="8">
        <f>SUM(J46:K46)</f>
        <v>329</v>
      </c>
      <c r="J46" s="24">
        <v>167</v>
      </c>
      <c r="K46" s="24">
        <v>162</v>
      </c>
      <c r="L46" s="7"/>
      <c r="M46" s="660"/>
    </row>
    <row r="47" spans="1:13">
      <c r="A47" s="3"/>
      <c r="B47" s="9" t="s">
        <v>722</v>
      </c>
      <c r="C47" s="7"/>
      <c r="D47" s="780">
        <v>2021</v>
      </c>
      <c r="E47" s="8">
        <f t="shared" ref="E47:E48" si="14">SUM(F47:G47)</f>
        <v>43</v>
      </c>
      <c r="F47" s="8">
        <v>8</v>
      </c>
      <c r="G47" s="8">
        <v>35</v>
      </c>
      <c r="H47" s="11"/>
      <c r="I47" s="8">
        <f t="shared" ref="I47:I48" si="15">SUM(J47:K47)</f>
        <v>343</v>
      </c>
      <c r="J47" s="24">
        <v>178</v>
      </c>
      <c r="K47" s="24">
        <v>165</v>
      </c>
      <c r="L47" s="7"/>
      <c r="M47" s="660"/>
    </row>
    <row r="48" spans="1:13">
      <c r="A48" s="3"/>
      <c r="B48" s="9"/>
      <c r="C48" s="7"/>
      <c r="D48" s="809">
        <v>2022</v>
      </c>
      <c r="E48" s="8">
        <f t="shared" si="14"/>
        <v>42</v>
      </c>
      <c r="F48" s="8">
        <v>7</v>
      </c>
      <c r="G48" s="8">
        <v>35</v>
      </c>
      <c r="H48" s="11"/>
      <c r="I48" s="8">
        <f t="shared" si="15"/>
        <v>362</v>
      </c>
      <c r="J48" s="24">
        <v>206</v>
      </c>
      <c r="K48" s="24">
        <v>156</v>
      </c>
      <c r="L48" s="7"/>
      <c r="M48" s="660"/>
    </row>
    <row r="49" spans="1:13" ht="8.1" customHeight="1">
      <c r="A49" s="3"/>
      <c r="B49" s="9"/>
      <c r="C49" s="7"/>
      <c r="D49" s="809"/>
      <c r="E49" s="8"/>
      <c r="F49" s="8"/>
      <c r="G49" s="8"/>
      <c r="H49" s="11"/>
      <c r="I49" s="8"/>
      <c r="J49" s="24"/>
      <c r="K49" s="24"/>
      <c r="L49" s="7"/>
      <c r="M49" s="660"/>
    </row>
    <row r="50" spans="1:13">
      <c r="A50" s="5"/>
      <c r="B50" s="6" t="s">
        <v>723</v>
      </c>
      <c r="C50" s="7"/>
      <c r="D50" s="809">
        <v>2020</v>
      </c>
      <c r="E50" s="8">
        <f>SUM(F50:G50)</f>
        <v>81</v>
      </c>
      <c r="F50" s="8">
        <v>24</v>
      </c>
      <c r="G50" s="8">
        <v>57</v>
      </c>
      <c r="H50" s="11"/>
      <c r="I50" s="8">
        <f>SUM(J50:K50)</f>
        <v>556</v>
      </c>
      <c r="J50" s="24">
        <v>356</v>
      </c>
      <c r="K50" s="24">
        <v>200</v>
      </c>
      <c r="L50" s="7"/>
      <c r="M50" s="660"/>
    </row>
    <row r="51" spans="1:13">
      <c r="A51" s="3"/>
      <c r="B51" s="9" t="s">
        <v>724</v>
      </c>
      <c r="C51" s="7"/>
      <c r="D51" s="780">
        <v>2021</v>
      </c>
      <c r="E51" s="8">
        <f t="shared" ref="E51:E52" si="16">SUM(F51:G51)</f>
        <v>90</v>
      </c>
      <c r="F51" s="8">
        <v>24</v>
      </c>
      <c r="G51" s="8">
        <v>66</v>
      </c>
      <c r="H51" s="11"/>
      <c r="I51" s="8">
        <f t="shared" ref="I51:I52" si="17">SUM(J51:K51)</f>
        <v>421</v>
      </c>
      <c r="J51" s="24">
        <v>265</v>
      </c>
      <c r="K51" s="24">
        <v>156</v>
      </c>
      <c r="L51" s="7"/>
      <c r="M51" s="660"/>
    </row>
    <row r="52" spans="1:13">
      <c r="A52" s="3"/>
      <c r="B52" s="9"/>
      <c r="C52" s="7"/>
      <c r="D52" s="809">
        <v>2022</v>
      </c>
      <c r="E52" s="8">
        <f t="shared" si="16"/>
        <v>90</v>
      </c>
      <c r="F52" s="8">
        <v>24</v>
      </c>
      <c r="G52" s="8">
        <v>66</v>
      </c>
      <c r="H52" s="11"/>
      <c r="I52" s="8">
        <f t="shared" si="17"/>
        <v>460</v>
      </c>
      <c r="J52" s="24">
        <v>315</v>
      </c>
      <c r="K52" s="24">
        <v>145</v>
      </c>
      <c r="L52" s="7"/>
      <c r="M52" s="660"/>
    </row>
    <row r="53" spans="1:13" ht="8.1" customHeight="1">
      <c r="A53" s="3"/>
      <c r="B53" s="9"/>
      <c r="C53" s="7"/>
      <c r="D53" s="809"/>
      <c r="E53" s="8"/>
      <c r="F53" s="8"/>
      <c r="G53" s="8"/>
      <c r="H53" s="11"/>
      <c r="I53" s="8"/>
      <c r="J53" s="24"/>
      <c r="K53" s="24"/>
      <c r="L53" s="7"/>
      <c r="M53" s="660"/>
    </row>
    <row r="54" spans="1:13">
      <c r="A54" s="5"/>
      <c r="B54" s="6" t="s">
        <v>725</v>
      </c>
      <c r="C54" s="7"/>
      <c r="D54" s="809">
        <v>2020</v>
      </c>
      <c r="E54" s="8">
        <f>SUM(F54:G54)</f>
        <v>25</v>
      </c>
      <c r="F54" s="8">
        <v>3</v>
      </c>
      <c r="G54" s="8">
        <v>22</v>
      </c>
      <c r="H54" s="11"/>
      <c r="I54" s="8">
        <f>SUM(J54:K54)</f>
        <v>177</v>
      </c>
      <c r="J54" s="24">
        <v>91</v>
      </c>
      <c r="K54" s="24">
        <v>86</v>
      </c>
      <c r="L54" s="7"/>
      <c r="M54" s="660"/>
    </row>
    <row r="55" spans="1:13">
      <c r="A55" s="3"/>
      <c r="B55" s="9" t="s">
        <v>726</v>
      </c>
      <c r="C55" s="10"/>
      <c r="D55" s="780">
        <v>2021</v>
      </c>
      <c r="E55" s="8">
        <f t="shared" ref="E55:E56" si="18">SUM(F55:G55)</f>
        <v>25</v>
      </c>
      <c r="F55" s="8">
        <v>3</v>
      </c>
      <c r="G55" s="8">
        <v>22</v>
      </c>
      <c r="H55" s="11"/>
      <c r="I55" s="8">
        <f t="shared" ref="I55:I56" si="19">SUM(J55:K55)</f>
        <v>158</v>
      </c>
      <c r="J55" s="24">
        <v>91</v>
      </c>
      <c r="K55" s="24">
        <v>67</v>
      </c>
      <c r="L55" s="7"/>
      <c r="M55" s="660"/>
    </row>
    <row r="56" spans="1:13">
      <c r="A56" s="3"/>
      <c r="B56" s="9"/>
      <c r="C56" s="10"/>
      <c r="D56" s="809">
        <v>2022</v>
      </c>
      <c r="E56" s="8">
        <f t="shared" si="18"/>
        <v>25</v>
      </c>
      <c r="F56" s="8">
        <v>3</v>
      </c>
      <c r="G56" s="8">
        <v>22</v>
      </c>
      <c r="H56" s="11"/>
      <c r="I56" s="8">
        <f t="shared" si="19"/>
        <v>132</v>
      </c>
      <c r="J56" s="24">
        <v>94</v>
      </c>
      <c r="K56" s="24">
        <v>38</v>
      </c>
      <c r="L56" s="7"/>
      <c r="M56" s="660"/>
    </row>
    <row r="57" spans="1:13" ht="8.1" customHeight="1">
      <c r="A57" s="3"/>
      <c r="B57" s="9"/>
      <c r="C57" s="10"/>
      <c r="D57" s="809"/>
      <c r="E57" s="8"/>
      <c r="F57" s="8"/>
      <c r="G57" s="8"/>
      <c r="H57" s="11"/>
      <c r="I57" s="8"/>
      <c r="J57" s="24"/>
      <c r="K57" s="24"/>
      <c r="L57" s="7"/>
      <c r="M57" s="660"/>
    </row>
    <row r="58" spans="1:13">
      <c r="A58" s="5"/>
      <c r="B58" s="6" t="s">
        <v>727</v>
      </c>
      <c r="C58" s="27"/>
      <c r="D58" s="809">
        <v>2020</v>
      </c>
      <c r="E58" s="8">
        <f>SUM(F58:G58)</f>
        <v>47</v>
      </c>
      <c r="F58" s="8">
        <v>8</v>
      </c>
      <c r="G58" s="8">
        <v>39</v>
      </c>
      <c r="H58" s="11"/>
      <c r="I58" s="8">
        <f>SUM(J58:K58)</f>
        <v>375</v>
      </c>
      <c r="J58" s="24">
        <v>268</v>
      </c>
      <c r="K58" s="24">
        <v>107</v>
      </c>
      <c r="L58" s="7"/>
      <c r="M58" s="660"/>
    </row>
    <row r="59" spans="1:13">
      <c r="A59" s="3"/>
      <c r="B59" s="9" t="s">
        <v>728</v>
      </c>
      <c r="C59" s="10"/>
      <c r="D59" s="780">
        <v>2021</v>
      </c>
      <c r="E59" s="8">
        <f t="shared" ref="E59:E60" si="20">SUM(F59:G59)</f>
        <v>46</v>
      </c>
      <c r="F59" s="8">
        <v>8</v>
      </c>
      <c r="G59" s="8">
        <v>38</v>
      </c>
      <c r="H59" s="11"/>
      <c r="I59" s="8">
        <f t="shared" ref="I59:I60" si="21">SUM(J59:K59)</f>
        <v>310</v>
      </c>
      <c r="J59" s="24">
        <v>227</v>
      </c>
      <c r="K59" s="24">
        <v>83</v>
      </c>
      <c r="L59" s="7"/>
      <c r="M59" s="660"/>
    </row>
    <row r="60" spans="1:13">
      <c r="A60" s="3"/>
      <c r="B60" s="9"/>
      <c r="C60" s="10"/>
      <c r="D60" s="809">
        <v>2022</v>
      </c>
      <c r="E60" s="8">
        <f t="shared" si="20"/>
        <v>44</v>
      </c>
      <c r="F60" s="8">
        <v>8</v>
      </c>
      <c r="G60" s="8">
        <v>36</v>
      </c>
      <c r="H60" s="11"/>
      <c r="I60" s="8">
        <f t="shared" si="21"/>
        <v>334</v>
      </c>
      <c r="J60" s="24">
        <v>249</v>
      </c>
      <c r="K60" s="24">
        <v>85</v>
      </c>
      <c r="L60" s="7"/>
      <c r="M60" s="660"/>
    </row>
    <row r="61" spans="1:13" ht="8.1" customHeight="1">
      <c r="A61" s="3"/>
      <c r="B61" s="9"/>
      <c r="C61" s="10"/>
      <c r="D61" s="809"/>
      <c r="E61" s="8"/>
      <c r="F61" s="8"/>
      <c r="G61" s="8"/>
      <c r="H61" s="11"/>
      <c r="I61" s="8"/>
      <c r="J61" s="24"/>
      <c r="K61" s="24"/>
      <c r="L61" s="7"/>
      <c r="M61" s="660"/>
    </row>
    <row r="62" spans="1:13">
      <c r="A62" s="5"/>
      <c r="B62" s="6" t="s">
        <v>729</v>
      </c>
      <c r="C62" s="7"/>
      <c r="D62" s="809">
        <v>2020</v>
      </c>
      <c r="E62" s="8">
        <f>SUM(F62:G62)</f>
        <v>71</v>
      </c>
      <c r="F62" s="8">
        <v>16</v>
      </c>
      <c r="G62" s="8">
        <v>55</v>
      </c>
      <c r="H62" s="11"/>
      <c r="I62" s="8">
        <f>SUM(J62:K62)</f>
        <v>614</v>
      </c>
      <c r="J62" s="24">
        <v>223</v>
      </c>
      <c r="K62" s="24">
        <v>391</v>
      </c>
      <c r="L62" s="7"/>
      <c r="M62" s="660"/>
    </row>
    <row r="63" spans="1:13">
      <c r="A63" s="3"/>
      <c r="B63" s="9" t="s">
        <v>730</v>
      </c>
      <c r="C63" s="10"/>
      <c r="D63" s="780">
        <v>2021</v>
      </c>
      <c r="E63" s="8">
        <f t="shared" ref="E63:E64" si="22">SUM(F63:G63)</f>
        <v>71</v>
      </c>
      <c r="F63" s="8">
        <v>15</v>
      </c>
      <c r="G63" s="8">
        <v>56</v>
      </c>
      <c r="H63" s="11"/>
      <c r="I63" s="8">
        <f t="shared" ref="I63:I64" si="23">SUM(J63:K63)</f>
        <v>592</v>
      </c>
      <c r="J63" s="24">
        <v>213</v>
      </c>
      <c r="K63" s="24">
        <v>379</v>
      </c>
      <c r="L63" s="7"/>
      <c r="M63" s="660"/>
    </row>
    <row r="64" spans="1:13">
      <c r="A64" s="3"/>
      <c r="B64" s="9"/>
      <c r="C64" s="10"/>
      <c r="D64" s="809">
        <v>2022</v>
      </c>
      <c r="E64" s="8">
        <f t="shared" si="22"/>
        <v>70</v>
      </c>
      <c r="F64" s="8">
        <v>15</v>
      </c>
      <c r="G64" s="8">
        <v>55</v>
      </c>
      <c r="H64" s="11"/>
      <c r="I64" s="8">
        <f t="shared" si="23"/>
        <v>573</v>
      </c>
      <c r="J64" s="24">
        <v>223</v>
      </c>
      <c r="K64" s="24">
        <v>350</v>
      </c>
      <c r="L64" s="7"/>
      <c r="M64" s="660"/>
    </row>
    <row r="65" spans="1:13" ht="8.1" customHeight="1">
      <c r="A65" s="3"/>
      <c r="B65" s="9"/>
      <c r="C65" s="10"/>
      <c r="D65" s="809"/>
      <c r="E65" s="8"/>
      <c r="F65" s="8"/>
      <c r="G65" s="8"/>
      <c r="H65" s="11"/>
      <c r="I65" s="8"/>
      <c r="J65" s="24"/>
      <c r="K65" s="24"/>
      <c r="L65" s="7"/>
      <c r="M65" s="660"/>
    </row>
    <row r="66" spans="1:13">
      <c r="A66" s="5"/>
      <c r="B66" s="6" t="s">
        <v>1209</v>
      </c>
      <c r="C66" s="27"/>
      <c r="D66" s="809">
        <v>2020</v>
      </c>
      <c r="E66" s="8">
        <f>SUM(F66:G66)</f>
        <v>14</v>
      </c>
      <c r="F66" s="8">
        <v>4</v>
      </c>
      <c r="G66" s="8">
        <v>10</v>
      </c>
      <c r="H66" s="11"/>
      <c r="I66" s="8">
        <f>SUM(J66:K66)</f>
        <v>72</v>
      </c>
      <c r="J66" s="24">
        <v>45</v>
      </c>
      <c r="K66" s="24">
        <v>27</v>
      </c>
      <c r="L66" s="7"/>
      <c r="M66" s="660"/>
    </row>
    <row r="67" spans="1:13">
      <c r="A67" s="3"/>
      <c r="B67" s="9" t="s">
        <v>1210</v>
      </c>
      <c r="C67" s="10"/>
      <c r="D67" s="780">
        <v>2021</v>
      </c>
      <c r="E67" s="8">
        <f t="shared" ref="E67:E68" si="24">SUM(F67:G67)</f>
        <v>15</v>
      </c>
      <c r="F67" s="8">
        <v>5</v>
      </c>
      <c r="G67" s="8">
        <v>10</v>
      </c>
      <c r="H67" s="11"/>
      <c r="I67" s="8">
        <f t="shared" ref="I67:I68" si="25">SUM(J67:K67)</f>
        <v>65</v>
      </c>
      <c r="J67" s="24">
        <v>41</v>
      </c>
      <c r="K67" s="24">
        <v>24</v>
      </c>
      <c r="L67" s="7"/>
      <c r="M67" s="660"/>
    </row>
    <row r="68" spans="1:13">
      <c r="A68" s="3"/>
      <c r="B68" s="9"/>
      <c r="C68" s="10"/>
      <c r="D68" s="809">
        <v>2022</v>
      </c>
      <c r="E68" s="8">
        <f t="shared" si="24"/>
        <v>15</v>
      </c>
      <c r="F68" s="8">
        <v>5</v>
      </c>
      <c r="G68" s="8">
        <v>10</v>
      </c>
      <c r="H68" s="11"/>
      <c r="I68" s="8">
        <f t="shared" si="25"/>
        <v>67</v>
      </c>
      <c r="J68" s="24">
        <v>39</v>
      </c>
      <c r="K68" s="163">
        <v>28</v>
      </c>
      <c r="L68" s="7"/>
      <c r="M68" s="660"/>
    </row>
    <row r="69" spans="1:13" ht="8.1" customHeight="1">
      <c r="A69" s="3"/>
      <c r="B69" s="9"/>
      <c r="C69" s="10"/>
      <c r="D69" s="809"/>
      <c r="E69" s="8"/>
      <c r="F69" s="8"/>
      <c r="G69" s="8"/>
      <c r="H69" s="11"/>
      <c r="I69" s="8"/>
      <c r="J69" s="24"/>
      <c r="K69" s="24"/>
      <c r="L69" s="7"/>
      <c r="M69" s="660"/>
    </row>
    <row r="70" spans="1:13">
      <c r="A70" s="5"/>
      <c r="B70" s="6" t="s">
        <v>1211</v>
      </c>
      <c r="C70" s="7"/>
      <c r="D70" s="809">
        <v>2020</v>
      </c>
      <c r="E70" s="8">
        <f>SUM(F70:G70)</f>
        <v>16</v>
      </c>
      <c r="F70" s="8">
        <v>5</v>
      </c>
      <c r="G70" s="8">
        <v>11</v>
      </c>
      <c r="H70" s="8"/>
      <c r="I70" s="8">
        <f>SUM(J70:K70)</f>
        <v>145</v>
      </c>
      <c r="J70" s="8">
        <v>104</v>
      </c>
      <c r="K70" s="8">
        <v>41</v>
      </c>
      <c r="L70" s="7"/>
      <c r="M70" s="660"/>
    </row>
    <row r="71" spans="1:13">
      <c r="A71" s="3"/>
      <c r="B71" s="9" t="s">
        <v>1212</v>
      </c>
      <c r="C71" s="10"/>
      <c r="D71" s="780">
        <v>2021</v>
      </c>
      <c r="E71" s="8">
        <f t="shared" ref="E71:E72" si="26">SUM(F71:G71)</f>
        <v>16</v>
      </c>
      <c r="F71" s="8">
        <v>4</v>
      </c>
      <c r="G71" s="8">
        <v>12</v>
      </c>
      <c r="H71" s="8"/>
      <c r="I71" s="8">
        <f t="shared" ref="I71:I72" si="27">SUM(J71:K71)</f>
        <v>109</v>
      </c>
      <c r="J71" s="8">
        <v>80</v>
      </c>
      <c r="K71" s="8">
        <v>29</v>
      </c>
      <c r="L71" s="7"/>
      <c r="M71" s="660"/>
    </row>
    <row r="72" spans="1:13">
      <c r="A72" s="3"/>
      <c r="B72" s="9"/>
      <c r="C72" s="10"/>
      <c r="D72" s="809">
        <v>2022</v>
      </c>
      <c r="E72" s="8">
        <f t="shared" si="26"/>
        <v>16</v>
      </c>
      <c r="F72" s="8">
        <v>4</v>
      </c>
      <c r="G72" s="8">
        <v>12</v>
      </c>
      <c r="H72" s="8"/>
      <c r="I72" s="8">
        <f t="shared" si="27"/>
        <v>106</v>
      </c>
      <c r="J72" s="8">
        <v>73</v>
      </c>
      <c r="K72" s="8">
        <v>33</v>
      </c>
      <c r="L72" s="7"/>
      <c r="M72" s="660"/>
    </row>
    <row r="73" spans="1:13" ht="8.1" customHeight="1" thickBot="1">
      <c r="A73" s="812"/>
      <c r="B73" s="813"/>
      <c r="C73" s="813"/>
      <c r="D73" s="814"/>
      <c r="E73" s="829"/>
      <c r="F73" s="829"/>
      <c r="G73" s="829"/>
      <c r="H73" s="830"/>
      <c r="I73" s="831"/>
      <c r="J73" s="832"/>
      <c r="K73" s="832"/>
      <c r="L73" s="817"/>
      <c r="M73" s="660"/>
    </row>
    <row r="74" spans="1:13" s="681" customFormat="1" ht="16.5" customHeight="1">
      <c r="A74" s="833"/>
      <c r="B74" s="833"/>
      <c r="C74" s="834"/>
      <c r="D74" s="835"/>
      <c r="E74" s="834"/>
      <c r="F74" s="836"/>
      <c r="G74" s="836"/>
      <c r="H74" s="834"/>
      <c r="I74" s="833"/>
      <c r="J74" s="837"/>
      <c r="K74" s="838"/>
      <c r="L74" s="424" t="s">
        <v>909</v>
      </c>
    </row>
    <row r="75" spans="1:13" s="681" customFormat="1" ht="15" customHeight="1">
      <c r="A75" s="538"/>
      <c r="B75" s="538"/>
      <c r="C75" s="834"/>
      <c r="D75" s="835"/>
      <c r="E75" s="834"/>
      <c r="F75" s="836"/>
      <c r="G75" s="836"/>
      <c r="H75" s="834"/>
      <c r="I75" s="839"/>
      <c r="J75" s="837"/>
      <c r="K75" s="838"/>
      <c r="L75" s="425" t="s">
        <v>885</v>
      </c>
    </row>
  </sheetData>
  <mergeCells count="4">
    <mergeCell ref="E5:G6"/>
    <mergeCell ref="I6:K6"/>
    <mergeCell ref="E7:G7"/>
    <mergeCell ref="I7:K7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7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Y87"/>
  <sheetViews>
    <sheetView tabSelected="1" view="pageBreakPreview" topLeftCell="A48" zoomScale="90" zoomScaleNormal="100" zoomScaleSheetLayoutView="90" workbookViewId="0">
      <selection activeCell="O48" sqref="O48"/>
    </sheetView>
  </sheetViews>
  <sheetFormatPr defaultColWidth="11.85546875" defaultRowHeight="16.5"/>
  <cols>
    <col min="1" max="1" width="1.85546875" style="169" customWidth="1"/>
    <col min="2" max="2" width="11.28515625" style="169" customWidth="1"/>
    <col min="3" max="3" width="8.140625" style="169" customWidth="1"/>
    <col min="4" max="4" width="11.28515625" style="170" customWidth="1"/>
    <col min="5" max="6" width="11" style="171" customWidth="1"/>
    <col min="7" max="7" width="13.28515625" style="171" customWidth="1"/>
    <col min="8" max="8" width="2" style="171" customWidth="1"/>
    <col min="9" max="10" width="11" style="171" customWidth="1"/>
    <col min="11" max="11" width="13.28515625" style="171" customWidth="1"/>
    <col min="12" max="12" width="2" style="171" customWidth="1"/>
    <col min="13" max="14" width="11" style="171" customWidth="1"/>
    <col min="15" max="15" width="13.28515625" style="171" customWidth="1"/>
    <col min="16" max="16" width="1.85546875" style="169" customWidth="1"/>
    <col min="17" max="16384" width="11.85546875" style="169"/>
  </cols>
  <sheetData>
    <row r="1" spans="1:16" ht="8.1" customHeight="1"/>
    <row r="2" spans="1:16" ht="8.1" customHeight="1"/>
    <row r="3" spans="1:16" s="172" customFormat="1" ht="16.5" customHeight="1">
      <c r="B3" s="173" t="s">
        <v>1030</v>
      </c>
      <c r="C3" s="1209" t="s">
        <v>862</v>
      </c>
      <c r="D3" s="175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</row>
    <row r="4" spans="1:16" s="172" customFormat="1" ht="16.5" customHeight="1">
      <c r="B4" s="173"/>
      <c r="C4" s="1212" t="s">
        <v>1028</v>
      </c>
      <c r="D4" s="175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</row>
    <row r="5" spans="1:16" s="178" customFormat="1" ht="16.5" customHeight="1">
      <c r="B5" s="179" t="s">
        <v>1029</v>
      </c>
      <c r="C5" s="180" t="s">
        <v>1047</v>
      </c>
      <c r="D5" s="181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6" s="178" customFormat="1" ht="16.5" customHeight="1">
      <c r="B6" s="179"/>
      <c r="C6" s="1217"/>
      <c r="D6" s="181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</row>
    <row r="7" spans="1:16" s="182" customFormat="1" ht="9.9499999999999993" customHeight="1" thickBot="1">
      <c r="B7" s="183"/>
      <c r="C7" s="183"/>
      <c r="D7" s="184"/>
      <c r="E7" s="185"/>
      <c r="F7" s="185"/>
      <c r="G7" s="185"/>
      <c r="H7" s="185"/>
      <c r="I7" s="185"/>
      <c r="J7" s="185"/>
      <c r="K7" s="185"/>
      <c r="L7" s="185"/>
      <c r="M7" s="185"/>
      <c r="N7" s="185"/>
      <c r="O7" s="185"/>
      <c r="P7" s="185"/>
    </row>
    <row r="8" spans="1:16" s="191" customFormat="1" ht="5.25" customHeight="1" thickTop="1">
      <c r="A8" s="186"/>
      <c r="B8" s="187"/>
      <c r="C8" s="188"/>
      <c r="D8" s="189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</row>
    <row r="9" spans="1:16" s="191" customFormat="1" ht="16.5" customHeight="1">
      <c r="A9" s="192"/>
      <c r="B9" s="192" t="s">
        <v>2</v>
      </c>
      <c r="C9" s="193"/>
      <c r="D9" s="194" t="s">
        <v>3</v>
      </c>
      <c r="E9" s="1851" t="s">
        <v>886</v>
      </c>
      <c r="F9" s="1851"/>
      <c r="G9" s="1851"/>
      <c r="H9" s="1851"/>
      <c r="I9" s="1851"/>
      <c r="J9" s="1851"/>
      <c r="K9" s="1851"/>
      <c r="L9" s="1851"/>
      <c r="M9" s="1851"/>
      <c r="N9" s="1851"/>
      <c r="O9" s="1851"/>
      <c r="P9" s="195"/>
    </row>
    <row r="10" spans="1:16" s="191" customFormat="1" ht="16.5" customHeight="1">
      <c r="A10" s="197"/>
      <c r="B10" s="197" t="s">
        <v>7</v>
      </c>
      <c r="C10" s="198"/>
      <c r="D10" s="199" t="s">
        <v>8</v>
      </c>
      <c r="E10" s="1852" t="s">
        <v>857</v>
      </c>
      <c r="F10" s="1852"/>
      <c r="G10" s="1852"/>
      <c r="H10" s="1852"/>
      <c r="I10" s="1852"/>
      <c r="J10" s="1852"/>
      <c r="K10" s="1852"/>
      <c r="L10" s="1852"/>
      <c r="M10" s="1852"/>
      <c r="N10" s="1852"/>
      <c r="O10" s="1852"/>
      <c r="P10" s="200"/>
    </row>
    <row r="11" spans="1:16" s="191" customFormat="1">
      <c r="A11" s="197"/>
      <c r="B11" s="197"/>
      <c r="C11" s="198"/>
      <c r="D11" s="199"/>
      <c r="E11" s="1851" t="s">
        <v>852</v>
      </c>
      <c r="F11" s="1851"/>
      <c r="G11" s="1851"/>
      <c r="H11" s="194"/>
      <c r="I11" s="1851" t="s">
        <v>853</v>
      </c>
      <c r="J11" s="1851"/>
      <c r="K11" s="1851"/>
      <c r="L11" s="194"/>
      <c r="M11" s="1851" t="s">
        <v>854</v>
      </c>
      <c r="N11" s="1851"/>
      <c r="O11" s="1851"/>
      <c r="P11" s="200"/>
    </row>
    <row r="12" spans="1:16" s="191" customFormat="1">
      <c r="A12" s="197"/>
      <c r="B12" s="197"/>
      <c r="C12" s="198"/>
      <c r="D12" s="199"/>
      <c r="E12" s="1214" t="s">
        <v>4</v>
      </c>
      <c r="F12" s="1214" t="s">
        <v>860</v>
      </c>
      <c r="G12" s="1214" t="s">
        <v>38</v>
      </c>
      <c r="H12" s="1214"/>
      <c r="I12" s="1214" t="s">
        <v>4</v>
      </c>
      <c r="J12" s="1214" t="s">
        <v>860</v>
      </c>
      <c r="K12" s="1214" t="s">
        <v>38</v>
      </c>
      <c r="L12" s="1214"/>
      <c r="M12" s="1214" t="s">
        <v>4</v>
      </c>
      <c r="N12" s="1214" t="s">
        <v>860</v>
      </c>
      <c r="O12" s="1214" t="s">
        <v>38</v>
      </c>
      <c r="P12" s="200"/>
    </row>
    <row r="13" spans="1:16" s="191" customFormat="1">
      <c r="A13" s="197"/>
      <c r="B13" s="197"/>
      <c r="C13" s="198"/>
      <c r="D13" s="199"/>
      <c r="E13" s="1215" t="s">
        <v>9</v>
      </c>
      <c r="F13" s="1215" t="s">
        <v>39</v>
      </c>
      <c r="G13" s="1215" t="s">
        <v>40</v>
      </c>
      <c r="H13" s="1215"/>
      <c r="I13" s="1215" t="s">
        <v>9</v>
      </c>
      <c r="J13" s="1215" t="s">
        <v>39</v>
      </c>
      <c r="K13" s="1215" t="s">
        <v>40</v>
      </c>
      <c r="L13" s="1215"/>
      <c r="M13" s="1215" t="s">
        <v>9</v>
      </c>
      <c r="N13" s="1215" t="s">
        <v>39</v>
      </c>
      <c r="O13" s="1215" t="s">
        <v>40</v>
      </c>
      <c r="P13" s="200"/>
    </row>
    <row r="14" spans="1:16" s="191" customFormat="1" ht="7.5" customHeight="1">
      <c r="A14" s="203"/>
      <c r="B14" s="203"/>
      <c r="C14" s="204"/>
      <c r="D14" s="205"/>
      <c r="E14" s="206"/>
      <c r="F14" s="206"/>
      <c r="G14" s="206"/>
      <c r="H14" s="206"/>
      <c r="I14" s="206"/>
      <c r="J14" s="206"/>
      <c r="K14" s="206"/>
      <c r="L14" s="206"/>
      <c r="M14" s="206"/>
      <c r="N14" s="206"/>
      <c r="O14" s="206"/>
      <c r="P14" s="206"/>
    </row>
    <row r="15" spans="1:16" ht="8.1" customHeight="1">
      <c r="B15" s="309"/>
      <c r="C15" s="309"/>
      <c r="D15" s="310"/>
      <c r="E15" s="311"/>
      <c r="F15" s="311"/>
      <c r="G15" s="311"/>
      <c r="H15" s="311"/>
      <c r="I15" s="311"/>
      <c r="J15" s="311"/>
      <c r="K15" s="311"/>
      <c r="L15" s="311"/>
      <c r="M15" s="311"/>
      <c r="N15" s="311"/>
      <c r="O15" s="311"/>
    </row>
    <row r="16" spans="1:16" s="207" customFormat="1" ht="15" customHeight="1">
      <c r="B16" s="212" t="s">
        <v>14</v>
      </c>
      <c r="C16" s="213"/>
      <c r="D16" s="214">
        <v>2019</v>
      </c>
      <c r="E16" s="312">
        <f>SUM(E20,E24,E28,E32,E36,E40,E44,E48,E52,E56,E60,E64,E68,E72)</f>
        <v>963</v>
      </c>
      <c r="F16" s="312">
        <f>SUM(F20,F24,F28,F32,F36,F40,F44,F48,F52,F56,F60,F64,F68,F72)</f>
        <v>299</v>
      </c>
      <c r="G16" s="312">
        <f>SUM(G20,G24,G28,G32,G36,G40,G44,G48,G52,G56,G60,G64,G68,G72)</f>
        <v>664</v>
      </c>
      <c r="H16" s="312"/>
      <c r="I16" s="312">
        <f>SUM(I20,I24,I28,I32,I36,I40,I44,I48,I52,I56,I60,I64,I68,I72)</f>
        <v>395</v>
      </c>
      <c r="J16" s="312">
        <f>SUM(J20,J24,J28,J32,J36,J40,J44,J48,J52,J56,J60,J64,J68,J72)</f>
        <v>159</v>
      </c>
      <c r="K16" s="312">
        <f>SUM(K20,K24,K28,K32,K36,K40,K44,K48,K52,K56,K60,K64,K68,K72)</f>
        <v>236</v>
      </c>
      <c r="L16" s="312"/>
      <c r="M16" s="312">
        <f>SUM(M20,M24,M28,M32,M36,M40,M44,M48,M52,M56,M60,M64,M68,M72)</f>
        <v>91</v>
      </c>
      <c r="N16" s="312">
        <f>SUM(N20,N24,N28,N32,N36,N40,N44,N48,N52,N56,N60,N64,N68,N72)</f>
        <v>24</v>
      </c>
      <c r="O16" s="312">
        <f>SUM(O20,O24,O28,O32,O36,O40,O44,O48,O52,O56,O60,O64,O68,O72)</f>
        <v>67</v>
      </c>
    </row>
    <row r="17" spans="2:15" s="207" customFormat="1" ht="15" customHeight="1">
      <c r="B17" s="213"/>
      <c r="C17" s="213"/>
      <c r="D17" s="214">
        <v>2020</v>
      </c>
      <c r="E17" s="312">
        <f t="shared" ref="E17:G18" si="0">SUM(E21,E25,E29,E33,E37,E41,E45,E49,E53,E57,E61,E65,E69,E73)</f>
        <v>3482</v>
      </c>
      <c r="F17" s="312">
        <f t="shared" si="0"/>
        <v>904</v>
      </c>
      <c r="G17" s="312">
        <f t="shared" si="0"/>
        <v>2578</v>
      </c>
      <c r="H17" s="312"/>
      <c r="I17" s="312">
        <f t="shared" ref="I17:K18" si="1">SUM(I21,I25,I29,I33,I37,I41,I45,I49,I53,I57,I61,I65,I69,I73)</f>
        <v>2915</v>
      </c>
      <c r="J17" s="312">
        <f t="shared" si="1"/>
        <v>1162</v>
      </c>
      <c r="K17" s="312">
        <f t="shared" si="1"/>
        <v>1753</v>
      </c>
      <c r="L17" s="312"/>
      <c r="M17" s="312">
        <f t="shared" ref="M17:O17" si="2">SUM(M21,M25,M29,M33,M37,M41,M45,M49,M53,M57,M61,M65,M69,M73)</f>
        <v>409</v>
      </c>
      <c r="N17" s="312">
        <f t="shared" si="2"/>
        <v>149</v>
      </c>
      <c r="O17" s="312">
        <f t="shared" si="2"/>
        <v>260</v>
      </c>
    </row>
    <row r="18" spans="2:15" s="207" customFormat="1" ht="15" customHeight="1">
      <c r="B18" s="213"/>
      <c r="C18" s="213"/>
      <c r="D18" s="214">
        <v>2021</v>
      </c>
      <c r="E18" s="312">
        <f t="shared" si="0"/>
        <v>3679</v>
      </c>
      <c r="F18" s="312">
        <f t="shared" si="0"/>
        <v>961</v>
      </c>
      <c r="G18" s="312">
        <f t="shared" si="0"/>
        <v>2718</v>
      </c>
      <c r="H18" s="312"/>
      <c r="I18" s="312">
        <f t="shared" si="1"/>
        <v>2477</v>
      </c>
      <c r="J18" s="312">
        <f t="shared" si="1"/>
        <v>1023</v>
      </c>
      <c r="K18" s="312">
        <f t="shared" si="1"/>
        <v>1454</v>
      </c>
      <c r="L18" s="312"/>
      <c r="M18" s="312">
        <f>SUM(M22,M26,M30,M34,M38,M42,M46,M50,M54,M58,M62,M66,M70,M74)</f>
        <v>274</v>
      </c>
      <c r="N18" s="312">
        <f>SUM(N22,N26,N30,N34,N38,N42,N46,N50,N54,N58,N62,N66,N70,N74)</f>
        <v>107</v>
      </c>
      <c r="O18" s="312">
        <f>SUM(O22,O26,O30,O34,O38,O42,O46,O50,O54,O58,O62,O66,O70,O74)</f>
        <v>167</v>
      </c>
    </row>
    <row r="19" spans="2:15" s="207" customFormat="1" ht="8.1" customHeight="1">
      <c r="B19" s="213"/>
      <c r="C19" s="213"/>
      <c r="D19" s="219"/>
      <c r="E19" s="989"/>
      <c r="F19" s="989"/>
      <c r="G19" s="989"/>
      <c r="H19" s="989"/>
      <c r="I19" s="989"/>
      <c r="J19" s="989"/>
      <c r="K19" s="989"/>
      <c r="L19" s="989"/>
      <c r="M19" s="989"/>
      <c r="N19" s="989"/>
      <c r="O19" s="989"/>
    </row>
    <row r="20" spans="2:15" s="207" customFormat="1" ht="15" customHeight="1">
      <c r="B20" s="220" t="s">
        <v>15</v>
      </c>
      <c r="C20" s="220"/>
      <c r="D20" s="219">
        <v>2019</v>
      </c>
      <c r="E20" s="56">
        <f>SUM(F20:G20)</f>
        <v>3</v>
      </c>
      <c r="F20" s="56">
        <v>1</v>
      </c>
      <c r="G20" s="56">
        <v>2</v>
      </c>
      <c r="H20" s="56"/>
      <c r="I20" s="449" t="s">
        <v>31</v>
      </c>
      <c r="J20" s="449" t="s">
        <v>31</v>
      </c>
      <c r="K20" s="449" t="s">
        <v>31</v>
      </c>
      <c r="L20" s="56"/>
      <c r="M20" s="449" t="s">
        <v>31</v>
      </c>
      <c r="N20" s="449" t="s">
        <v>31</v>
      </c>
      <c r="O20" s="449" t="s">
        <v>31</v>
      </c>
    </row>
    <row r="21" spans="2:15" s="207" customFormat="1" ht="15" customHeight="1">
      <c r="B21" s="220"/>
      <c r="C21" s="220"/>
      <c r="D21" s="219">
        <v>2020</v>
      </c>
      <c r="E21" s="56">
        <f>SUM(F21:G21)</f>
        <v>46</v>
      </c>
      <c r="F21" s="989">
        <v>7</v>
      </c>
      <c r="G21" s="989">
        <v>39</v>
      </c>
      <c r="H21" s="989"/>
      <c r="I21" s="449" t="s">
        <v>31</v>
      </c>
      <c r="J21" s="449" t="s">
        <v>31</v>
      </c>
      <c r="K21" s="449" t="s">
        <v>31</v>
      </c>
      <c r="L21" s="989"/>
      <c r="M21" s="449" t="s">
        <v>31</v>
      </c>
      <c r="N21" s="449" t="s">
        <v>31</v>
      </c>
      <c r="O21" s="449" t="s">
        <v>31</v>
      </c>
    </row>
    <row r="22" spans="2:15" s="207" customFormat="1" ht="15" customHeight="1">
      <c r="B22" s="220"/>
      <c r="C22" s="220"/>
      <c r="D22" s="219">
        <v>2021</v>
      </c>
      <c r="E22" s="56">
        <f>SUM(F22:G22)</f>
        <v>43</v>
      </c>
      <c r="F22" s="989">
        <v>6</v>
      </c>
      <c r="G22" s="989">
        <v>37</v>
      </c>
      <c r="H22" s="989"/>
      <c r="I22" s="449" t="s">
        <v>31</v>
      </c>
      <c r="J22" s="449" t="s">
        <v>31</v>
      </c>
      <c r="K22" s="449" t="s">
        <v>31</v>
      </c>
      <c r="L22" s="989"/>
      <c r="M22" s="449" t="s">
        <v>31</v>
      </c>
      <c r="N22" s="449" t="s">
        <v>31</v>
      </c>
      <c r="O22" s="449" t="s">
        <v>31</v>
      </c>
    </row>
    <row r="23" spans="2:15" s="207" customFormat="1" ht="8.1" customHeight="1">
      <c r="B23" s="220"/>
      <c r="C23" s="220"/>
      <c r="D23" s="219"/>
      <c r="E23" s="989"/>
      <c r="F23" s="989"/>
      <c r="G23" s="989"/>
      <c r="H23" s="989"/>
      <c r="I23" s="989"/>
      <c r="J23" s="989"/>
      <c r="K23" s="989"/>
      <c r="L23" s="989"/>
      <c r="M23" s="989"/>
      <c r="N23" s="989"/>
      <c r="O23" s="989"/>
    </row>
    <row r="24" spans="2:15" s="207" customFormat="1" ht="15" customHeight="1">
      <c r="B24" s="220" t="s">
        <v>16</v>
      </c>
      <c r="C24" s="220"/>
      <c r="D24" s="219">
        <v>2019</v>
      </c>
      <c r="E24" s="56">
        <f>SUM(F24:G24)</f>
        <v>143</v>
      </c>
      <c r="F24" s="56">
        <v>40</v>
      </c>
      <c r="G24" s="56">
        <v>103</v>
      </c>
      <c r="H24" s="56"/>
      <c r="I24" s="56">
        <f>SUM(J24:K24)</f>
        <v>115</v>
      </c>
      <c r="J24" s="56">
        <v>53</v>
      </c>
      <c r="K24" s="56">
        <v>62</v>
      </c>
      <c r="L24" s="56"/>
      <c r="M24" s="56">
        <f>SUM(N24:O24)</f>
        <v>49</v>
      </c>
      <c r="N24" s="56">
        <v>13</v>
      </c>
      <c r="O24" s="56">
        <v>36</v>
      </c>
    </row>
    <row r="25" spans="2:15" s="207" customFormat="1" ht="15" customHeight="1">
      <c r="B25" s="220"/>
      <c r="C25" s="220"/>
      <c r="D25" s="219">
        <v>2020</v>
      </c>
      <c r="E25" s="56">
        <f>SUM(F25:G25)</f>
        <v>861</v>
      </c>
      <c r="F25" s="989">
        <v>205</v>
      </c>
      <c r="G25" s="989">
        <v>656</v>
      </c>
      <c r="H25" s="989"/>
      <c r="I25" s="56">
        <f>SUM(J25:K25)</f>
        <v>796</v>
      </c>
      <c r="J25" s="989">
        <v>353</v>
      </c>
      <c r="K25" s="989">
        <v>443</v>
      </c>
      <c r="L25" s="989"/>
      <c r="M25" s="56">
        <f>SUM(N25:O25)</f>
        <v>136</v>
      </c>
      <c r="N25" s="989">
        <v>43</v>
      </c>
      <c r="O25" s="989">
        <v>93</v>
      </c>
    </row>
    <row r="26" spans="2:15" s="207" customFormat="1" ht="15" customHeight="1">
      <c r="B26" s="220"/>
      <c r="C26" s="220"/>
      <c r="D26" s="219">
        <v>2021</v>
      </c>
      <c r="E26" s="56">
        <f>SUM(F26:G26)</f>
        <v>992</v>
      </c>
      <c r="F26" s="989">
        <v>240</v>
      </c>
      <c r="G26" s="989">
        <v>752</v>
      </c>
      <c r="H26" s="989"/>
      <c r="I26" s="56">
        <f>SUM(J26:K26)</f>
        <v>887</v>
      </c>
      <c r="J26" s="989">
        <v>382</v>
      </c>
      <c r="K26" s="989">
        <v>505</v>
      </c>
      <c r="L26" s="989"/>
      <c r="M26" s="449" t="s">
        <v>31</v>
      </c>
      <c r="N26" s="449" t="s">
        <v>31</v>
      </c>
      <c r="O26" s="449" t="s">
        <v>31</v>
      </c>
    </row>
    <row r="27" spans="2:15" s="207" customFormat="1" ht="8.1" customHeight="1">
      <c r="B27" s="220"/>
      <c r="C27" s="220"/>
      <c r="D27" s="219"/>
      <c r="E27" s="989"/>
      <c r="F27" s="989"/>
      <c r="G27" s="989"/>
      <c r="H27" s="989"/>
      <c r="I27" s="989"/>
      <c r="J27" s="989"/>
      <c r="K27" s="989"/>
      <c r="L27" s="989"/>
      <c r="M27" s="989"/>
      <c r="N27" s="989"/>
      <c r="O27" s="989"/>
    </row>
    <row r="28" spans="2:15" s="207" customFormat="1" ht="15" customHeight="1">
      <c r="B28" s="220" t="s">
        <v>17</v>
      </c>
      <c r="C28" s="220"/>
      <c r="D28" s="219">
        <v>2019</v>
      </c>
      <c r="E28" s="56">
        <f>SUM(F28:G28)</f>
        <v>6</v>
      </c>
      <c r="F28" s="56">
        <v>2</v>
      </c>
      <c r="G28" s="56">
        <v>4</v>
      </c>
      <c r="H28" s="56"/>
      <c r="I28" s="56">
        <f>SUM(J28:K28)</f>
        <v>150</v>
      </c>
      <c r="J28" s="56">
        <v>61</v>
      </c>
      <c r="K28" s="56">
        <v>89</v>
      </c>
      <c r="L28" s="56"/>
      <c r="M28" s="56">
        <f>SUM(N28:O28)</f>
        <v>41</v>
      </c>
      <c r="N28" s="56">
        <v>10</v>
      </c>
      <c r="O28" s="56">
        <v>31</v>
      </c>
    </row>
    <row r="29" spans="2:15" s="207" customFormat="1" ht="15" customHeight="1">
      <c r="B29" s="220"/>
      <c r="C29" s="220"/>
      <c r="D29" s="219">
        <v>2020</v>
      </c>
      <c r="E29" s="56">
        <f>SUM(F29:G29)</f>
        <v>46</v>
      </c>
      <c r="F29" s="989">
        <v>10</v>
      </c>
      <c r="G29" s="989">
        <v>36</v>
      </c>
      <c r="H29" s="989"/>
      <c r="I29" s="56">
        <f>SUM(J29:K29)</f>
        <v>646</v>
      </c>
      <c r="J29" s="989">
        <v>224</v>
      </c>
      <c r="K29" s="989">
        <v>422</v>
      </c>
      <c r="L29" s="989"/>
      <c r="M29" s="56">
        <f>SUM(N29:O29)</f>
        <v>184</v>
      </c>
      <c r="N29" s="989">
        <v>61</v>
      </c>
      <c r="O29" s="989">
        <v>123</v>
      </c>
    </row>
    <row r="30" spans="2:15" s="207" customFormat="1" ht="15" customHeight="1">
      <c r="B30" s="220"/>
      <c r="C30" s="220"/>
      <c r="D30" s="219">
        <v>2021</v>
      </c>
      <c r="E30" s="56">
        <f>SUM(F30:G30)</f>
        <v>49</v>
      </c>
      <c r="F30" s="989">
        <v>11</v>
      </c>
      <c r="G30" s="989">
        <v>38</v>
      </c>
      <c r="H30" s="989"/>
      <c r="I30" s="56">
        <f>SUM(J30:K30)</f>
        <v>665</v>
      </c>
      <c r="J30" s="989">
        <v>237</v>
      </c>
      <c r="K30" s="989">
        <v>428</v>
      </c>
      <c r="L30" s="989"/>
      <c r="M30" s="56">
        <f>SUM(N30:O30)</f>
        <v>185</v>
      </c>
      <c r="N30" s="989">
        <v>59</v>
      </c>
      <c r="O30" s="989">
        <v>126</v>
      </c>
    </row>
    <row r="31" spans="2:15" s="207" customFormat="1" ht="8.1" customHeight="1">
      <c r="B31" s="220"/>
      <c r="C31" s="220"/>
      <c r="D31" s="219"/>
      <c r="E31" s="989"/>
      <c r="F31" s="989"/>
      <c r="G31" s="989"/>
      <c r="H31" s="989"/>
      <c r="I31" s="989"/>
      <c r="J31" s="989"/>
      <c r="K31" s="989"/>
      <c r="L31" s="989"/>
      <c r="M31" s="989"/>
      <c r="N31" s="989"/>
      <c r="O31" s="989"/>
    </row>
    <row r="32" spans="2:15" s="207" customFormat="1" ht="15" customHeight="1">
      <c r="B32" s="220" t="s">
        <v>18</v>
      </c>
      <c r="C32" s="226"/>
      <c r="D32" s="219">
        <v>2019</v>
      </c>
      <c r="E32" s="449" t="s">
        <v>31</v>
      </c>
      <c r="F32" s="449" t="s">
        <v>31</v>
      </c>
      <c r="G32" s="449" t="s">
        <v>31</v>
      </c>
      <c r="H32" s="989"/>
      <c r="I32" s="449" t="s">
        <v>31</v>
      </c>
      <c r="J32" s="449" t="s">
        <v>31</v>
      </c>
      <c r="K32" s="449" t="s">
        <v>31</v>
      </c>
      <c r="L32" s="989"/>
      <c r="M32" s="449" t="s">
        <v>31</v>
      </c>
      <c r="N32" s="449" t="s">
        <v>31</v>
      </c>
      <c r="O32" s="449" t="s">
        <v>31</v>
      </c>
    </row>
    <row r="33" spans="2:25" s="207" customFormat="1" ht="15" customHeight="1">
      <c r="B33" s="220"/>
      <c r="C33" s="226"/>
      <c r="D33" s="219">
        <v>2020</v>
      </c>
      <c r="E33" s="449" t="s">
        <v>31</v>
      </c>
      <c r="F33" s="449" t="s">
        <v>31</v>
      </c>
      <c r="G33" s="449" t="s">
        <v>31</v>
      </c>
      <c r="H33" s="989"/>
      <c r="I33" s="449" t="s">
        <v>31</v>
      </c>
      <c r="J33" s="449" t="s">
        <v>31</v>
      </c>
      <c r="K33" s="449" t="s">
        <v>31</v>
      </c>
      <c r="L33" s="989"/>
      <c r="M33" s="449" t="s">
        <v>31</v>
      </c>
      <c r="N33" s="449" t="s">
        <v>31</v>
      </c>
      <c r="O33" s="449" t="s">
        <v>31</v>
      </c>
    </row>
    <row r="34" spans="2:25" s="207" customFormat="1" ht="15" customHeight="1">
      <c r="B34" s="220"/>
      <c r="C34" s="226"/>
      <c r="D34" s="219">
        <v>2021</v>
      </c>
      <c r="E34" s="449" t="s">
        <v>31</v>
      </c>
      <c r="F34" s="449" t="s">
        <v>31</v>
      </c>
      <c r="G34" s="449" t="s">
        <v>31</v>
      </c>
      <c r="H34" s="989"/>
      <c r="I34" s="449" t="s">
        <v>31</v>
      </c>
      <c r="J34" s="449" t="s">
        <v>31</v>
      </c>
      <c r="K34" s="449" t="s">
        <v>31</v>
      </c>
      <c r="L34" s="989"/>
      <c r="M34" s="449" t="s">
        <v>31</v>
      </c>
      <c r="N34" s="449" t="s">
        <v>31</v>
      </c>
      <c r="O34" s="449" t="s">
        <v>31</v>
      </c>
    </row>
    <row r="35" spans="2:25" s="207" customFormat="1" ht="8.1" customHeight="1">
      <c r="B35" s="220"/>
      <c r="C35" s="226"/>
      <c r="D35" s="219"/>
      <c r="E35" s="989"/>
      <c r="F35" s="989"/>
      <c r="G35" s="989"/>
      <c r="H35" s="989"/>
      <c r="I35" s="989"/>
      <c r="J35" s="989"/>
      <c r="K35" s="989"/>
      <c r="L35" s="989"/>
      <c r="M35" s="989"/>
      <c r="N35" s="989"/>
      <c r="O35" s="989"/>
    </row>
    <row r="36" spans="2:25" s="1827" customFormat="1" ht="15" customHeight="1">
      <c r="B36" s="1822" t="s">
        <v>19</v>
      </c>
      <c r="C36" s="1823"/>
      <c r="D36" s="1824">
        <v>2019</v>
      </c>
      <c r="E36" s="1825" t="s">
        <v>31</v>
      </c>
      <c r="F36" s="1825" t="s">
        <v>31</v>
      </c>
      <c r="G36" s="1825" t="s">
        <v>31</v>
      </c>
      <c r="H36" s="1826"/>
      <c r="I36" s="1825" t="s">
        <v>31</v>
      </c>
      <c r="J36" s="1825" t="s">
        <v>31</v>
      </c>
      <c r="K36" s="1825" t="s">
        <v>31</v>
      </c>
      <c r="L36" s="1826"/>
      <c r="M36" s="1825" t="s">
        <v>31</v>
      </c>
      <c r="N36" s="1825" t="s">
        <v>31</v>
      </c>
      <c r="O36" s="1825" t="s">
        <v>31</v>
      </c>
    </row>
    <row r="37" spans="2:25" s="207" customFormat="1" ht="15" customHeight="1">
      <c r="B37" s="220"/>
      <c r="C37" s="213"/>
      <c r="D37" s="219">
        <v>2020</v>
      </c>
      <c r="E37" s="449" t="s">
        <v>31</v>
      </c>
      <c r="F37" s="449" t="s">
        <v>31</v>
      </c>
      <c r="G37" s="449" t="s">
        <v>31</v>
      </c>
      <c r="H37" s="989"/>
      <c r="I37" s="449" t="s">
        <v>31</v>
      </c>
      <c r="J37" s="449" t="s">
        <v>31</v>
      </c>
      <c r="K37" s="449" t="s">
        <v>31</v>
      </c>
      <c r="L37" s="989"/>
      <c r="M37" s="449" t="s">
        <v>31</v>
      </c>
      <c r="N37" s="449" t="s">
        <v>31</v>
      </c>
      <c r="O37" s="449" t="s">
        <v>31</v>
      </c>
    </row>
    <row r="38" spans="2:25" s="207" customFormat="1" ht="15" customHeight="1">
      <c r="B38" s="220"/>
      <c r="C38" s="213"/>
      <c r="D38" s="219">
        <v>2021</v>
      </c>
      <c r="E38" s="449" t="s">
        <v>31</v>
      </c>
      <c r="F38" s="449" t="s">
        <v>31</v>
      </c>
      <c r="G38" s="449" t="s">
        <v>31</v>
      </c>
      <c r="H38" s="989"/>
      <c r="I38" s="449" t="s">
        <v>31</v>
      </c>
      <c r="J38" s="449" t="s">
        <v>31</v>
      </c>
      <c r="K38" s="449" t="s">
        <v>31</v>
      </c>
      <c r="L38" s="989"/>
      <c r="M38" s="449" t="s">
        <v>31</v>
      </c>
      <c r="N38" s="449" t="s">
        <v>31</v>
      </c>
      <c r="O38" s="449" t="s">
        <v>31</v>
      </c>
    </row>
    <row r="39" spans="2:25" s="207" customFormat="1" ht="8.1" customHeight="1">
      <c r="B39" s="220"/>
      <c r="C39" s="213"/>
      <c r="D39" s="219"/>
      <c r="E39" s="989"/>
      <c r="F39" s="989"/>
      <c r="G39" s="989"/>
      <c r="H39" s="989"/>
      <c r="I39" s="989"/>
      <c r="J39" s="989"/>
      <c r="K39" s="989"/>
      <c r="L39" s="989"/>
      <c r="M39" s="989"/>
      <c r="N39" s="989"/>
      <c r="O39" s="989"/>
    </row>
    <row r="40" spans="2:25" s="207" customFormat="1" ht="15" customHeight="1">
      <c r="B40" s="220" t="s">
        <v>20</v>
      </c>
      <c r="C40" s="213"/>
      <c r="D40" s="219">
        <v>2019</v>
      </c>
      <c r="E40" s="449" t="s">
        <v>31</v>
      </c>
      <c r="F40" s="449" t="s">
        <v>31</v>
      </c>
      <c r="G40" s="449" t="s">
        <v>31</v>
      </c>
      <c r="H40" s="56"/>
      <c r="I40" s="56">
        <f>SUM(J40:K40)</f>
        <v>7</v>
      </c>
      <c r="J40" s="56">
        <v>1</v>
      </c>
      <c r="K40" s="56">
        <v>6</v>
      </c>
      <c r="L40" s="56"/>
      <c r="M40" s="449" t="s">
        <v>31</v>
      </c>
      <c r="N40" s="449" t="s">
        <v>31</v>
      </c>
      <c r="O40" s="449" t="s">
        <v>31</v>
      </c>
    </row>
    <row r="41" spans="2:25" s="207" customFormat="1" ht="15" customHeight="1">
      <c r="B41" s="220"/>
      <c r="C41" s="213"/>
      <c r="D41" s="219">
        <v>2020</v>
      </c>
      <c r="E41" s="56">
        <f>SUM(F41:G41)</f>
        <v>223</v>
      </c>
      <c r="F41" s="989">
        <v>45</v>
      </c>
      <c r="G41" s="989">
        <v>178</v>
      </c>
      <c r="H41" s="989"/>
      <c r="I41" s="56">
        <f>SUM(J41:K41)</f>
        <v>683</v>
      </c>
      <c r="J41" s="989">
        <v>225</v>
      </c>
      <c r="K41" s="989">
        <v>458</v>
      </c>
      <c r="L41" s="989"/>
      <c r="M41" s="449" t="s">
        <v>31</v>
      </c>
      <c r="N41" s="449" t="s">
        <v>31</v>
      </c>
      <c r="O41" s="449" t="s">
        <v>31</v>
      </c>
    </row>
    <row r="42" spans="2:25" s="207" customFormat="1" ht="15" customHeight="1">
      <c r="B42" s="220"/>
      <c r="C42" s="213"/>
      <c r="D42" s="219">
        <v>2021</v>
      </c>
      <c r="E42" s="56">
        <f>SUM(F42:G42)</f>
        <v>218</v>
      </c>
      <c r="F42" s="989">
        <v>45</v>
      </c>
      <c r="G42" s="989">
        <v>173</v>
      </c>
      <c r="H42" s="989"/>
      <c r="I42" s="56">
        <f>SUM(J42:K42)</f>
        <v>155</v>
      </c>
      <c r="J42" s="989">
        <v>59</v>
      </c>
      <c r="K42" s="989">
        <v>96</v>
      </c>
      <c r="L42" s="989"/>
      <c r="M42" s="449" t="s">
        <v>31</v>
      </c>
      <c r="N42" s="449" t="s">
        <v>31</v>
      </c>
      <c r="O42" s="449" t="s">
        <v>31</v>
      </c>
    </row>
    <row r="43" spans="2:25" s="207" customFormat="1" ht="8.1" customHeight="1">
      <c r="B43" s="220"/>
      <c r="C43" s="213"/>
      <c r="D43" s="219"/>
      <c r="E43" s="989"/>
      <c r="F43" s="989"/>
      <c r="G43" s="989"/>
      <c r="H43" s="989"/>
      <c r="I43" s="989"/>
      <c r="J43" s="989"/>
      <c r="K43" s="989"/>
      <c r="L43" s="989"/>
      <c r="M43" s="989"/>
      <c r="N43" s="989"/>
      <c r="O43" s="989"/>
    </row>
    <row r="44" spans="2:25" s="207" customFormat="1" ht="15" customHeight="1">
      <c r="B44" s="220" t="s">
        <v>21</v>
      </c>
      <c r="C44" s="213"/>
      <c r="D44" s="219">
        <v>2019</v>
      </c>
      <c r="E44" s="56">
        <f>SUM(F44:G44)</f>
        <v>94</v>
      </c>
      <c r="F44" s="56">
        <v>33</v>
      </c>
      <c r="G44" s="56">
        <v>61</v>
      </c>
      <c r="H44" s="56"/>
      <c r="I44" s="56">
        <f>SUM(J44:K44)</f>
        <v>50</v>
      </c>
      <c r="J44" s="56">
        <v>21</v>
      </c>
      <c r="K44" s="56">
        <v>29</v>
      </c>
      <c r="L44" s="56"/>
      <c r="M44" s="449" t="s">
        <v>31</v>
      </c>
      <c r="N44" s="449" t="s">
        <v>31</v>
      </c>
      <c r="O44" s="449" t="s">
        <v>31</v>
      </c>
    </row>
    <row r="45" spans="2:25" s="207" customFormat="1" ht="15" customHeight="1">
      <c r="B45" s="220"/>
      <c r="C45" s="213"/>
      <c r="D45" s="219">
        <v>2020</v>
      </c>
      <c r="E45" s="56">
        <f>SUM(F45:G45)</f>
        <v>329</v>
      </c>
      <c r="F45" s="989">
        <v>96</v>
      </c>
      <c r="G45" s="989">
        <v>233</v>
      </c>
      <c r="H45" s="989"/>
      <c r="I45" s="56">
        <f>SUM(J45:K45)</f>
        <v>268</v>
      </c>
      <c r="J45" s="989">
        <v>125</v>
      </c>
      <c r="K45" s="989">
        <v>143</v>
      </c>
      <c r="L45" s="989"/>
      <c r="M45" s="449" t="s">
        <v>31</v>
      </c>
      <c r="N45" s="449" t="s">
        <v>31</v>
      </c>
      <c r="O45" s="449" t="s">
        <v>31</v>
      </c>
    </row>
    <row r="46" spans="2:25" s="207" customFormat="1" ht="15" customHeight="1">
      <c r="B46" s="220"/>
      <c r="C46" s="213"/>
      <c r="D46" s="219">
        <v>2021</v>
      </c>
      <c r="E46" s="56">
        <f>SUM(F46:G46)</f>
        <v>331</v>
      </c>
      <c r="F46" s="989">
        <v>93</v>
      </c>
      <c r="G46" s="989">
        <v>238</v>
      </c>
      <c r="H46" s="989"/>
      <c r="I46" s="56">
        <f>SUM(J46:K46)</f>
        <v>247</v>
      </c>
      <c r="J46" s="989">
        <v>111</v>
      </c>
      <c r="K46" s="989">
        <v>136</v>
      </c>
      <c r="L46" s="989"/>
      <c r="M46" s="449" t="s">
        <v>31</v>
      </c>
      <c r="N46" s="449" t="s">
        <v>31</v>
      </c>
      <c r="O46" s="449" t="s">
        <v>31</v>
      </c>
    </row>
    <row r="47" spans="2:25" s="207" customFormat="1" ht="8.1" customHeight="1">
      <c r="B47" s="220"/>
      <c r="C47" s="213"/>
      <c r="D47" s="219"/>
      <c r="E47" s="989"/>
      <c r="F47" s="989"/>
      <c r="G47" s="989"/>
      <c r="H47" s="989"/>
      <c r="I47" s="989"/>
      <c r="J47" s="989"/>
      <c r="K47" s="989"/>
      <c r="L47" s="989"/>
      <c r="M47" s="989"/>
      <c r="N47" s="989"/>
      <c r="O47" s="989"/>
    </row>
    <row r="48" spans="2:25" s="207" customFormat="1" ht="15" customHeight="1">
      <c r="B48" s="220" t="s">
        <v>22</v>
      </c>
      <c r="C48" s="213"/>
      <c r="D48" s="219">
        <v>2019</v>
      </c>
      <c r="E48" s="56">
        <f>SUM(F48:G48)</f>
        <v>174</v>
      </c>
      <c r="F48" s="56">
        <v>70</v>
      </c>
      <c r="G48" s="56">
        <v>104</v>
      </c>
      <c r="H48" s="56"/>
      <c r="I48" s="56">
        <f>SUM(J48:K48)</f>
        <v>35</v>
      </c>
      <c r="J48" s="56">
        <v>8</v>
      </c>
      <c r="K48" s="56">
        <v>27</v>
      </c>
      <c r="L48" s="56"/>
      <c r="M48" s="449" t="s">
        <v>31</v>
      </c>
      <c r="N48" s="449" t="s">
        <v>31</v>
      </c>
      <c r="O48" s="449" t="s">
        <v>31</v>
      </c>
      <c r="P48" s="230"/>
      <c r="Q48" s="230"/>
      <c r="R48" s="230"/>
      <c r="S48" s="230"/>
      <c r="T48" s="230"/>
      <c r="U48" s="230"/>
      <c r="V48" s="230"/>
      <c r="W48" s="230"/>
      <c r="X48" s="230"/>
      <c r="Y48" s="230"/>
    </row>
    <row r="49" spans="2:15" s="207" customFormat="1" ht="15" customHeight="1">
      <c r="B49" s="220"/>
      <c r="C49" s="213"/>
      <c r="D49" s="219">
        <v>2020</v>
      </c>
      <c r="E49" s="56">
        <f>SUM(F49:G49)</f>
        <v>732</v>
      </c>
      <c r="F49" s="989">
        <v>193</v>
      </c>
      <c r="G49" s="989">
        <v>539</v>
      </c>
      <c r="H49" s="989"/>
      <c r="I49" s="56">
        <f>SUM(J49:K49)</f>
        <v>321</v>
      </c>
      <c r="J49" s="989">
        <v>150</v>
      </c>
      <c r="K49" s="989">
        <v>171</v>
      </c>
      <c r="L49" s="989"/>
      <c r="M49" s="449" t="s">
        <v>31</v>
      </c>
      <c r="N49" s="449" t="s">
        <v>31</v>
      </c>
      <c r="O49" s="449" t="s">
        <v>31</v>
      </c>
    </row>
    <row r="50" spans="2:15" s="207" customFormat="1" ht="15" customHeight="1">
      <c r="B50" s="220"/>
      <c r="C50" s="213"/>
      <c r="D50" s="219">
        <v>2021</v>
      </c>
      <c r="E50" s="56">
        <f>SUM(F50:G50)</f>
        <v>772</v>
      </c>
      <c r="F50" s="989">
        <v>208</v>
      </c>
      <c r="G50" s="989">
        <v>564</v>
      </c>
      <c r="H50" s="989"/>
      <c r="I50" s="56">
        <f>SUM(J50:K50)</f>
        <v>316</v>
      </c>
      <c r="J50" s="989">
        <v>146</v>
      </c>
      <c r="K50" s="989">
        <v>170</v>
      </c>
      <c r="L50" s="989"/>
      <c r="M50" s="449" t="s">
        <v>31</v>
      </c>
      <c r="N50" s="449" t="s">
        <v>31</v>
      </c>
      <c r="O50" s="449" t="s">
        <v>31</v>
      </c>
    </row>
    <row r="51" spans="2:15" s="207" customFormat="1" ht="8.1" customHeight="1">
      <c r="B51" s="220"/>
      <c r="C51" s="213"/>
      <c r="D51" s="219"/>
      <c r="E51" s="989"/>
      <c r="F51" s="989"/>
      <c r="G51" s="989"/>
      <c r="H51" s="989"/>
      <c r="I51" s="989"/>
      <c r="J51" s="989"/>
      <c r="K51" s="989"/>
      <c r="L51" s="989"/>
      <c r="M51" s="989"/>
      <c r="N51" s="989"/>
      <c r="O51" s="989"/>
    </row>
    <row r="52" spans="2:15" s="207" customFormat="1" ht="15" customHeight="1">
      <c r="B52" s="220" t="s">
        <v>23</v>
      </c>
      <c r="C52" s="226"/>
      <c r="D52" s="219">
        <v>2019</v>
      </c>
      <c r="E52" s="56">
        <f>SUM(F52:G52)</f>
        <v>7</v>
      </c>
      <c r="F52" s="56">
        <v>3</v>
      </c>
      <c r="G52" s="56">
        <v>4</v>
      </c>
      <c r="H52" s="56"/>
      <c r="I52" s="56">
        <f>SUM(J52:K52)</f>
        <v>4</v>
      </c>
      <c r="J52" s="56">
        <v>1</v>
      </c>
      <c r="K52" s="56">
        <v>3</v>
      </c>
      <c r="L52" s="56"/>
      <c r="M52" s="449" t="s">
        <v>31</v>
      </c>
      <c r="N52" s="449" t="s">
        <v>31</v>
      </c>
      <c r="O52" s="449" t="s">
        <v>31</v>
      </c>
    </row>
    <row r="53" spans="2:15" s="207" customFormat="1" ht="15" customHeight="1">
      <c r="B53" s="220"/>
      <c r="C53" s="226"/>
      <c r="D53" s="219">
        <v>2020</v>
      </c>
      <c r="E53" s="56">
        <f>SUM(F53:G53)</f>
        <v>79</v>
      </c>
      <c r="F53" s="989">
        <v>19</v>
      </c>
      <c r="G53" s="989">
        <v>60</v>
      </c>
      <c r="H53" s="989"/>
      <c r="I53" s="56">
        <f>SUM(J53:K53)</f>
        <v>63</v>
      </c>
      <c r="J53" s="989">
        <v>29</v>
      </c>
      <c r="K53" s="989">
        <v>34</v>
      </c>
      <c r="L53" s="989"/>
      <c r="M53" s="449" t="s">
        <v>31</v>
      </c>
      <c r="N53" s="449" t="s">
        <v>31</v>
      </c>
      <c r="O53" s="449" t="s">
        <v>31</v>
      </c>
    </row>
    <row r="54" spans="2:15" s="207" customFormat="1" ht="15" customHeight="1">
      <c r="B54" s="220"/>
      <c r="C54" s="226"/>
      <c r="D54" s="219">
        <v>2021</v>
      </c>
      <c r="E54" s="56">
        <f>SUM(F54:G54)</f>
        <v>77</v>
      </c>
      <c r="F54" s="989">
        <v>17</v>
      </c>
      <c r="G54" s="989">
        <v>60</v>
      </c>
      <c r="H54" s="989"/>
      <c r="I54" s="56">
        <f>SUM(J54:K54)</f>
        <v>57</v>
      </c>
      <c r="J54" s="989">
        <v>24</v>
      </c>
      <c r="K54" s="989">
        <v>33</v>
      </c>
      <c r="L54" s="989"/>
      <c r="M54" s="449" t="s">
        <v>31</v>
      </c>
      <c r="N54" s="449" t="s">
        <v>31</v>
      </c>
      <c r="O54" s="449" t="s">
        <v>31</v>
      </c>
    </row>
    <row r="55" spans="2:15" s="207" customFormat="1" ht="8.1" customHeight="1">
      <c r="B55" s="220"/>
      <c r="C55" s="226"/>
      <c r="D55" s="219"/>
      <c r="E55" s="989"/>
      <c r="F55" s="989"/>
      <c r="G55" s="989"/>
      <c r="H55" s="989"/>
      <c r="I55" s="989"/>
      <c r="J55" s="989"/>
      <c r="K55" s="989"/>
      <c r="L55" s="989"/>
      <c r="M55" s="989"/>
      <c r="N55" s="989"/>
      <c r="O55" s="989"/>
    </row>
    <row r="56" spans="2:15" s="207" customFormat="1" ht="15" customHeight="1">
      <c r="B56" s="220" t="s">
        <v>24</v>
      </c>
      <c r="C56" s="213"/>
      <c r="D56" s="219">
        <v>2019</v>
      </c>
      <c r="E56" s="449" t="s">
        <v>31</v>
      </c>
      <c r="F56" s="449" t="s">
        <v>31</v>
      </c>
      <c r="G56" s="449" t="s">
        <v>31</v>
      </c>
      <c r="H56" s="989"/>
      <c r="I56" s="449" t="s">
        <v>31</v>
      </c>
      <c r="J56" s="449" t="s">
        <v>31</v>
      </c>
      <c r="K56" s="449" t="s">
        <v>31</v>
      </c>
      <c r="L56" s="989"/>
      <c r="M56" s="449" t="s">
        <v>31</v>
      </c>
      <c r="N56" s="449" t="s">
        <v>31</v>
      </c>
      <c r="O56" s="449" t="s">
        <v>31</v>
      </c>
    </row>
    <row r="57" spans="2:15" s="207" customFormat="1" ht="15" customHeight="1">
      <c r="B57" s="220"/>
      <c r="C57" s="213"/>
      <c r="D57" s="219">
        <v>2020</v>
      </c>
      <c r="E57" s="449" t="s">
        <v>31</v>
      </c>
      <c r="F57" s="449" t="s">
        <v>31</v>
      </c>
      <c r="G57" s="449" t="s">
        <v>31</v>
      </c>
      <c r="H57" s="989"/>
      <c r="I57" s="449" t="s">
        <v>31</v>
      </c>
      <c r="J57" s="449" t="s">
        <v>31</v>
      </c>
      <c r="K57" s="449" t="s">
        <v>31</v>
      </c>
      <c r="L57" s="989"/>
      <c r="M57" s="449" t="s">
        <v>31</v>
      </c>
      <c r="N57" s="449" t="s">
        <v>31</v>
      </c>
      <c r="O57" s="449" t="s">
        <v>31</v>
      </c>
    </row>
    <row r="58" spans="2:15" s="207" customFormat="1" ht="15" customHeight="1">
      <c r="B58" s="220"/>
      <c r="C58" s="213"/>
      <c r="D58" s="219">
        <v>2021</v>
      </c>
      <c r="E58" s="449" t="s">
        <v>31</v>
      </c>
      <c r="F58" s="449" t="s">
        <v>31</v>
      </c>
      <c r="G58" s="449" t="s">
        <v>31</v>
      </c>
      <c r="H58" s="989"/>
      <c r="I58" s="449" t="s">
        <v>31</v>
      </c>
      <c r="J58" s="449" t="s">
        <v>31</v>
      </c>
      <c r="K58" s="449" t="s">
        <v>31</v>
      </c>
      <c r="L58" s="989"/>
      <c r="M58" s="449" t="s">
        <v>31</v>
      </c>
      <c r="N58" s="449" t="s">
        <v>31</v>
      </c>
      <c r="O58" s="449" t="s">
        <v>31</v>
      </c>
    </row>
    <row r="59" spans="2:15" s="207" customFormat="1" ht="8.1" customHeight="1">
      <c r="B59" s="220"/>
      <c r="C59" s="213"/>
      <c r="D59" s="219"/>
      <c r="E59" s="989"/>
      <c r="F59" s="989"/>
      <c r="G59" s="989"/>
      <c r="H59" s="989"/>
      <c r="I59" s="989"/>
      <c r="J59" s="989"/>
      <c r="K59" s="989"/>
      <c r="L59" s="989"/>
      <c r="M59" s="989"/>
      <c r="N59" s="989"/>
      <c r="O59" s="989"/>
    </row>
    <row r="60" spans="2:15" s="207" customFormat="1" ht="15" customHeight="1">
      <c r="B60" s="220" t="s">
        <v>25</v>
      </c>
      <c r="C60" s="213"/>
      <c r="D60" s="219">
        <v>2019</v>
      </c>
      <c r="E60" s="56">
        <f>SUM(F60:G60)</f>
        <v>320</v>
      </c>
      <c r="F60" s="56">
        <v>89</v>
      </c>
      <c r="G60" s="56">
        <v>231</v>
      </c>
      <c r="H60" s="56"/>
      <c r="I60" s="56">
        <f>SUM(J60:K60)</f>
        <v>30</v>
      </c>
      <c r="J60" s="56">
        <v>12</v>
      </c>
      <c r="K60" s="56">
        <v>18</v>
      </c>
      <c r="L60" s="56"/>
      <c r="M60" s="56">
        <f>SUM(N60:O60)</f>
        <v>1</v>
      </c>
      <c r="N60" s="56">
        <v>1</v>
      </c>
      <c r="O60" s="989" t="s">
        <v>883</v>
      </c>
    </row>
    <row r="61" spans="2:15" s="207" customFormat="1" ht="15" customHeight="1">
      <c r="B61" s="220"/>
      <c r="C61" s="213"/>
      <c r="D61" s="219">
        <v>2020</v>
      </c>
      <c r="E61" s="56">
        <f>SUM(F61:G61)</f>
        <v>396</v>
      </c>
      <c r="F61" s="989">
        <v>105</v>
      </c>
      <c r="G61" s="989">
        <v>291</v>
      </c>
      <c r="H61" s="989"/>
      <c r="I61" s="56">
        <f>SUM(J61:K61)</f>
        <v>117</v>
      </c>
      <c r="J61" s="989">
        <v>42</v>
      </c>
      <c r="K61" s="989">
        <v>75</v>
      </c>
      <c r="L61" s="989"/>
      <c r="M61" s="56">
        <f>SUM(N61:O61)</f>
        <v>89</v>
      </c>
      <c r="N61" s="989">
        <v>45</v>
      </c>
      <c r="O61" s="989">
        <v>44</v>
      </c>
    </row>
    <row r="62" spans="2:15" s="207" customFormat="1" ht="15" customHeight="1">
      <c r="B62" s="220"/>
      <c r="C62" s="213"/>
      <c r="D62" s="219">
        <v>2021</v>
      </c>
      <c r="E62" s="56">
        <f>SUM(F62:G62)</f>
        <v>432</v>
      </c>
      <c r="F62" s="989">
        <v>117</v>
      </c>
      <c r="G62" s="989">
        <v>315</v>
      </c>
      <c r="H62" s="989"/>
      <c r="I62" s="56">
        <f>SUM(J62:K62)</f>
        <v>129</v>
      </c>
      <c r="J62" s="989">
        <v>48</v>
      </c>
      <c r="K62" s="989">
        <v>81</v>
      </c>
      <c r="L62" s="989"/>
      <c r="M62" s="56">
        <f>SUM(N62:O62)</f>
        <v>89</v>
      </c>
      <c r="N62" s="989">
        <v>48</v>
      </c>
      <c r="O62" s="989">
        <v>41</v>
      </c>
    </row>
    <row r="63" spans="2:15" s="207" customFormat="1" ht="8.1" customHeight="1">
      <c r="B63" s="220"/>
      <c r="C63" s="213"/>
      <c r="D63" s="219"/>
      <c r="E63" s="989"/>
      <c r="F63" s="989"/>
      <c r="G63" s="989"/>
      <c r="H63" s="989"/>
      <c r="I63" s="989"/>
      <c r="J63" s="989"/>
      <c r="K63" s="989"/>
      <c r="L63" s="989"/>
      <c r="M63" s="989"/>
      <c r="N63" s="989"/>
      <c r="O63" s="989"/>
    </row>
    <row r="64" spans="2:15" s="207" customFormat="1" ht="15" customHeight="1">
      <c r="B64" s="220" t="s">
        <v>26</v>
      </c>
      <c r="C64" s="213"/>
      <c r="D64" s="219">
        <v>2019</v>
      </c>
      <c r="E64" s="56">
        <f>SUM(F64:G64)</f>
        <v>213</v>
      </c>
      <c r="F64" s="56">
        <v>60</v>
      </c>
      <c r="G64" s="56">
        <v>153</v>
      </c>
      <c r="H64" s="56"/>
      <c r="I64" s="449" t="s">
        <v>31</v>
      </c>
      <c r="J64" s="449" t="s">
        <v>31</v>
      </c>
      <c r="K64" s="449" t="s">
        <v>31</v>
      </c>
      <c r="L64" s="56"/>
      <c r="M64" s="449" t="s">
        <v>31</v>
      </c>
      <c r="N64" s="449" t="s">
        <v>31</v>
      </c>
      <c r="O64" s="449" t="s">
        <v>31</v>
      </c>
    </row>
    <row r="65" spans="1:16" s="207" customFormat="1" ht="15" customHeight="1">
      <c r="B65" s="220"/>
      <c r="C65" s="213"/>
      <c r="D65" s="219">
        <v>2020</v>
      </c>
      <c r="E65" s="56">
        <f>SUM(F65:G65)</f>
        <v>710</v>
      </c>
      <c r="F65" s="989">
        <v>201</v>
      </c>
      <c r="G65" s="989">
        <v>509</v>
      </c>
      <c r="H65" s="989"/>
      <c r="I65" s="449" t="s">
        <v>31</v>
      </c>
      <c r="J65" s="449" t="s">
        <v>31</v>
      </c>
      <c r="K65" s="449" t="s">
        <v>31</v>
      </c>
      <c r="L65" s="989"/>
      <c r="M65" s="449" t="s">
        <v>31</v>
      </c>
      <c r="N65" s="449" t="s">
        <v>31</v>
      </c>
      <c r="O65" s="449" t="s">
        <v>31</v>
      </c>
    </row>
    <row r="66" spans="1:16" s="207" customFormat="1" ht="15" customHeight="1">
      <c r="B66" s="220"/>
      <c r="C66" s="213"/>
      <c r="D66" s="219">
        <v>2021</v>
      </c>
      <c r="E66" s="56">
        <f>SUM(F66:G66)</f>
        <v>746</v>
      </c>
      <c r="F66" s="989">
        <v>218</v>
      </c>
      <c r="G66" s="989">
        <v>528</v>
      </c>
      <c r="H66" s="989"/>
      <c r="I66" s="449" t="s">
        <v>31</v>
      </c>
      <c r="J66" s="449" t="s">
        <v>31</v>
      </c>
      <c r="K66" s="449" t="s">
        <v>31</v>
      </c>
      <c r="L66" s="989"/>
      <c r="M66" s="449" t="s">
        <v>31</v>
      </c>
      <c r="N66" s="449" t="s">
        <v>31</v>
      </c>
      <c r="O66" s="449" t="s">
        <v>31</v>
      </c>
    </row>
    <row r="67" spans="1:16" s="207" customFormat="1" ht="8.1" customHeight="1">
      <c r="B67" s="220"/>
      <c r="C67" s="213"/>
      <c r="D67" s="219"/>
      <c r="E67" s="989"/>
      <c r="F67" s="989"/>
      <c r="G67" s="989"/>
      <c r="H67" s="989"/>
      <c r="I67" s="989"/>
      <c r="J67" s="989"/>
      <c r="K67" s="989"/>
      <c r="L67" s="989"/>
      <c r="M67" s="989"/>
      <c r="N67" s="989"/>
      <c r="O67" s="989"/>
    </row>
    <row r="68" spans="1:16" s="207" customFormat="1" ht="15" customHeight="1">
      <c r="B68" s="220" t="s">
        <v>27</v>
      </c>
      <c r="C68" s="213"/>
      <c r="D68" s="219">
        <v>2019</v>
      </c>
      <c r="E68" s="56">
        <f>SUM(F68:G68)</f>
        <v>3</v>
      </c>
      <c r="F68" s="56">
        <v>1</v>
      </c>
      <c r="G68" s="56">
        <v>2</v>
      </c>
      <c r="H68" s="56"/>
      <c r="I68" s="56">
        <f>SUM(J68:K68)</f>
        <v>4</v>
      </c>
      <c r="J68" s="56">
        <v>2</v>
      </c>
      <c r="K68" s="56">
        <v>2</v>
      </c>
      <c r="L68" s="56"/>
      <c r="M68" s="449" t="s">
        <v>31</v>
      </c>
      <c r="N68" s="449" t="s">
        <v>31</v>
      </c>
      <c r="O68" s="449" t="s">
        <v>31</v>
      </c>
    </row>
    <row r="69" spans="1:16" s="207" customFormat="1" ht="15" customHeight="1">
      <c r="B69" s="220"/>
      <c r="C69" s="213"/>
      <c r="D69" s="219">
        <v>2020</v>
      </c>
      <c r="E69" s="56">
        <f>SUM(F69:G69)</f>
        <v>60</v>
      </c>
      <c r="F69" s="989">
        <v>23</v>
      </c>
      <c r="G69" s="989">
        <v>37</v>
      </c>
      <c r="H69" s="989"/>
      <c r="I69" s="56">
        <f>SUM(J69:K69)</f>
        <v>21</v>
      </c>
      <c r="J69" s="989">
        <v>14</v>
      </c>
      <c r="K69" s="989">
        <v>7</v>
      </c>
      <c r="L69" s="989"/>
      <c r="M69" s="449" t="s">
        <v>31</v>
      </c>
      <c r="N69" s="449" t="s">
        <v>31</v>
      </c>
      <c r="O69" s="449" t="s">
        <v>31</v>
      </c>
    </row>
    <row r="70" spans="1:16" s="207" customFormat="1" ht="15" customHeight="1">
      <c r="B70" s="220"/>
      <c r="C70" s="213"/>
      <c r="D70" s="219">
        <v>2021</v>
      </c>
      <c r="E70" s="56">
        <f>SUM(F70:G70)</f>
        <v>19</v>
      </c>
      <c r="F70" s="989">
        <v>6</v>
      </c>
      <c r="G70" s="989">
        <v>13</v>
      </c>
      <c r="H70" s="989"/>
      <c r="I70" s="56">
        <f>SUM(J70:K70)</f>
        <v>21</v>
      </c>
      <c r="J70" s="989">
        <v>16</v>
      </c>
      <c r="K70" s="989">
        <v>5</v>
      </c>
      <c r="L70" s="989"/>
      <c r="M70" s="449" t="s">
        <v>31</v>
      </c>
      <c r="N70" s="449" t="s">
        <v>31</v>
      </c>
      <c r="O70" s="449" t="s">
        <v>31</v>
      </c>
    </row>
    <row r="71" spans="1:16" s="207" customFormat="1" ht="8.1" customHeight="1">
      <c r="B71" s="220"/>
      <c r="C71" s="213"/>
      <c r="D71" s="219"/>
      <c r="E71" s="989"/>
      <c r="F71" s="989"/>
      <c r="G71" s="989"/>
      <c r="H71" s="989"/>
      <c r="I71" s="989"/>
      <c r="J71" s="989"/>
      <c r="K71" s="989"/>
      <c r="L71" s="989"/>
      <c r="M71" s="989"/>
      <c r="N71" s="989"/>
      <c r="O71" s="989"/>
    </row>
    <row r="72" spans="1:16" s="207" customFormat="1" ht="15" customHeight="1">
      <c r="B72" s="1216" t="s">
        <v>859</v>
      </c>
      <c r="C72" s="226"/>
      <c r="D72" s="219">
        <v>2019</v>
      </c>
      <c r="E72" s="449" t="s">
        <v>31</v>
      </c>
      <c r="F72" s="449" t="s">
        <v>31</v>
      </c>
      <c r="G72" s="449" t="s">
        <v>31</v>
      </c>
      <c r="H72" s="989"/>
      <c r="I72" s="449" t="s">
        <v>31</v>
      </c>
      <c r="J72" s="449" t="s">
        <v>31</v>
      </c>
      <c r="K72" s="449" t="s">
        <v>31</v>
      </c>
      <c r="L72" s="989"/>
      <c r="M72" s="449" t="s">
        <v>31</v>
      </c>
      <c r="N72" s="449" t="s">
        <v>31</v>
      </c>
      <c r="O72" s="449" t="s">
        <v>31</v>
      </c>
    </row>
    <row r="73" spans="1:16" s="207" customFormat="1" ht="15" customHeight="1">
      <c r="B73" s="220"/>
      <c r="C73" s="226"/>
      <c r="D73" s="219">
        <v>2020</v>
      </c>
      <c r="E73" s="449" t="s">
        <v>31</v>
      </c>
      <c r="F73" s="449" t="s">
        <v>31</v>
      </c>
      <c r="G73" s="449" t="s">
        <v>31</v>
      </c>
      <c r="H73" s="989"/>
      <c r="I73" s="449" t="s">
        <v>31</v>
      </c>
      <c r="J73" s="449" t="s">
        <v>31</v>
      </c>
      <c r="K73" s="449" t="s">
        <v>31</v>
      </c>
      <c r="L73" s="989"/>
      <c r="M73" s="449" t="s">
        <v>31</v>
      </c>
      <c r="N73" s="449" t="s">
        <v>31</v>
      </c>
      <c r="O73" s="449" t="s">
        <v>31</v>
      </c>
    </row>
    <row r="74" spans="1:16" s="207" customFormat="1" ht="15" customHeight="1">
      <c r="B74" s="220"/>
      <c r="C74" s="226"/>
      <c r="D74" s="219">
        <v>2021</v>
      </c>
      <c r="E74" s="449" t="s">
        <v>31</v>
      </c>
      <c r="F74" s="449" t="s">
        <v>31</v>
      </c>
      <c r="G74" s="449" t="s">
        <v>31</v>
      </c>
      <c r="H74" s="989"/>
      <c r="I74" s="449" t="s">
        <v>31</v>
      </c>
      <c r="J74" s="449" t="s">
        <v>31</v>
      </c>
      <c r="K74" s="449" t="s">
        <v>31</v>
      </c>
      <c r="L74" s="989"/>
      <c r="M74" s="449" t="s">
        <v>31</v>
      </c>
      <c r="N74" s="449" t="s">
        <v>31</v>
      </c>
      <c r="O74" s="449" t="s">
        <v>31</v>
      </c>
    </row>
    <row r="75" spans="1:16" s="207" customFormat="1" ht="8.1" customHeight="1" thickBot="1">
      <c r="B75" s="232"/>
      <c r="C75" s="233"/>
      <c r="D75" s="1211"/>
      <c r="E75" s="235"/>
      <c r="F75" s="235"/>
      <c r="G75" s="235"/>
      <c r="H75" s="235"/>
      <c r="I75" s="235"/>
      <c r="J75" s="235"/>
      <c r="K75" s="235"/>
      <c r="L75" s="235"/>
      <c r="M75" s="235"/>
      <c r="N75" s="235"/>
      <c r="O75" s="235"/>
      <c r="P75" s="235"/>
    </row>
    <row r="76" spans="1:16" s="238" customFormat="1" ht="16.5" customHeight="1">
      <c r="A76" s="314"/>
      <c r="B76" s="239"/>
      <c r="D76" s="219"/>
      <c r="E76" s="296"/>
      <c r="F76" s="296"/>
      <c r="G76" s="296"/>
      <c r="H76" s="296"/>
      <c r="I76" s="242"/>
      <c r="J76" s="296"/>
      <c r="K76" s="296"/>
      <c r="L76" s="296"/>
      <c r="P76" s="1032" t="s">
        <v>867</v>
      </c>
    </row>
    <row r="77" spans="1:16" s="238" customFormat="1" ht="15" customHeight="1">
      <c r="D77" s="219"/>
      <c r="E77" s="242"/>
      <c r="F77" s="242"/>
      <c r="G77" s="242"/>
      <c r="H77" s="242"/>
      <c r="I77" s="242"/>
      <c r="J77" s="242"/>
      <c r="K77" s="242"/>
      <c r="L77" s="242"/>
      <c r="P77" s="1033" t="s">
        <v>868</v>
      </c>
    </row>
    <row r="78" spans="1:16" s="238" customFormat="1" ht="16.5" customHeight="1">
      <c r="B78" s="317" t="s">
        <v>1262</v>
      </c>
      <c r="D78" s="219"/>
      <c r="E78" s="243"/>
      <c r="F78" s="243"/>
      <c r="G78" s="243"/>
      <c r="H78" s="243"/>
      <c r="I78" s="243"/>
      <c r="J78" s="243"/>
    </row>
    <row r="79" spans="1:16" s="238" customFormat="1" ht="16.5" customHeight="1">
      <c r="B79" s="1157" t="s">
        <v>889</v>
      </c>
      <c r="D79" s="219"/>
      <c r="E79" s="243"/>
      <c r="F79" s="243"/>
      <c r="G79" s="243"/>
      <c r="H79" s="243"/>
      <c r="I79" s="243"/>
      <c r="J79" s="243"/>
    </row>
    <row r="80" spans="1:16" s="238" customFormat="1" ht="16.5" customHeight="1">
      <c r="B80" s="1160" t="s">
        <v>890</v>
      </c>
      <c r="D80" s="219"/>
      <c r="E80" s="243"/>
      <c r="F80" s="243"/>
      <c r="G80" s="243"/>
      <c r="H80" s="243"/>
      <c r="I80" s="243"/>
      <c r="J80" s="243"/>
    </row>
    <row r="81" spans="2:15" s="248" customFormat="1" ht="15.75" customHeight="1">
      <c r="B81" s="249" t="s">
        <v>1274</v>
      </c>
      <c r="D81" s="250"/>
      <c r="F81" s="251"/>
      <c r="G81" s="318"/>
    </row>
    <row r="82" spans="2:15" s="321" customFormat="1" ht="15" customHeight="1">
      <c r="B82" s="252" t="s">
        <v>1276</v>
      </c>
      <c r="C82" s="319"/>
      <c r="D82" s="250"/>
      <c r="E82" s="320"/>
      <c r="F82" s="320"/>
      <c r="G82" s="320"/>
    </row>
    <row r="83" spans="2:15">
      <c r="B83" s="249" t="s">
        <v>1267</v>
      </c>
      <c r="C83" s="261"/>
      <c r="D83" s="262"/>
      <c r="E83" s="258"/>
      <c r="F83" s="258"/>
      <c r="G83" s="258"/>
      <c r="H83" s="258"/>
      <c r="I83" s="258"/>
      <c r="J83" s="258"/>
      <c r="K83" s="169"/>
      <c r="L83" s="169"/>
      <c r="M83" s="169"/>
      <c r="N83" s="169"/>
      <c r="O83" s="169"/>
    </row>
    <row r="84" spans="2:15">
      <c r="B84" s="249" t="s">
        <v>1268</v>
      </c>
      <c r="K84" s="169"/>
      <c r="L84" s="169"/>
      <c r="M84" s="169"/>
      <c r="N84" s="169"/>
      <c r="O84" s="169"/>
    </row>
    <row r="85" spans="2:15">
      <c r="B85" s="249" t="s">
        <v>1269</v>
      </c>
      <c r="K85" s="169"/>
      <c r="L85" s="169"/>
      <c r="M85" s="169"/>
      <c r="N85" s="169"/>
      <c r="O85" s="169"/>
    </row>
    <row r="86" spans="2:15">
      <c r="B86" s="249" t="s">
        <v>1270</v>
      </c>
      <c r="K86" s="169"/>
      <c r="L86" s="169"/>
      <c r="M86" s="169"/>
      <c r="N86" s="169"/>
      <c r="O86" s="169"/>
    </row>
    <row r="87" spans="2:15">
      <c r="B87" s="249" t="s">
        <v>1271</v>
      </c>
      <c r="K87" s="169"/>
      <c r="L87" s="169"/>
      <c r="M87" s="169"/>
      <c r="N87" s="169"/>
      <c r="O87" s="169"/>
    </row>
  </sheetData>
  <mergeCells count="5">
    <mergeCell ref="E11:G11"/>
    <mergeCell ref="I11:K11"/>
    <mergeCell ref="M11:O11"/>
    <mergeCell ref="E10:O10"/>
    <mergeCell ref="E9:O9"/>
  </mergeCells>
  <printOptions horizontalCentered="1"/>
  <pageMargins left="0.55118110236220497" right="0.55118110236220497" top="0.39370078740157499" bottom="0.59055118110236204" header="0.39370078740157499" footer="0.39370078740157499"/>
  <pageSetup paperSize="9" scale="63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1">
    <tabColor rgb="FF92D050"/>
  </sheetPr>
  <dimension ref="A1:L49"/>
  <sheetViews>
    <sheetView tabSelected="1" view="pageBreakPreview" zoomScale="80" zoomScaleNormal="100" zoomScaleSheetLayoutView="80" workbookViewId="0">
      <selection activeCell="O48" sqref="O48"/>
    </sheetView>
  </sheetViews>
  <sheetFormatPr defaultColWidth="12.5703125" defaultRowHeight="17.25"/>
  <cols>
    <col min="1" max="1" width="1.28515625" style="654" customWidth="1"/>
    <col min="2" max="2" width="12.5703125" style="654" customWidth="1"/>
    <col min="3" max="3" width="32.5703125" style="654" customWidth="1"/>
    <col min="4" max="4" width="9.5703125" style="655" customWidth="1"/>
    <col min="5" max="5" width="10.85546875" style="654" customWidth="1"/>
    <col min="6" max="6" width="11.28515625" style="654" customWidth="1"/>
    <col min="7" max="7" width="12.28515625" style="654" customWidth="1"/>
    <col min="8" max="8" width="1.140625" style="654" customWidth="1"/>
    <col min="9" max="9" width="10.85546875" style="654" customWidth="1"/>
    <col min="10" max="10" width="11.28515625" style="654" customWidth="1"/>
    <col min="11" max="11" width="12.28515625" style="654" customWidth="1"/>
    <col min="12" max="12" width="1.140625" style="654" customWidth="1"/>
    <col min="13" max="16384" width="12.5703125" style="654"/>
  </cols>
  <sheetData>
    <row r="1" spans="1:12" s="745" customFormat="1" ht="10.15" customHeight="1">
      <c r="D1" s="766"/>
    </row>
    <row r="2" spans="1:12" s="1" customFormat="1" ht="16.5" customHeight="1">
      <c r="B2" s="785" t="s">
        <v>792</v>
      </c>
      <c r="C2" s="786" t="s">
        <v>1148</v>
      </c>
      <c r="D2" s="787"/>
      <c r="F2" s="788"/>
      <c r="G2" s="788"/>
      <c r="I2" s="789"/>
    </row>
    <row r="3" spans="1:12" s="1" customFormat="1" ht="16.5" customHeight="1">
      <c r="B3" s="790" t="s">
        <v>794</v>
      </c>
      <c r="C3" s="791" t="s">
        <v>1149</v>
      </c>
      <c r="D3" s="792"/>
      <c r="F3" s="788"/>
      <c r="G3" s="788"/>
      <c r="I3" s="789"/>
    </row>
    <row r="4" spans="1:12" s="1" customFormat="1" ht="16.5" customHeight="1" thickBot="1">
      <c r="D4" s="793"/>
      <c r="F4" s="788"/>
      <c r="G4" s="788"/>
      <c r="I4" s="789"/>
    </row>
    <row r="5" spans="1:12" s="1" customFormat="1" ht="2.25" customHeight="1" thickTop="1">
      <c r="A5" s="794"/>
      <c r="B5" s="795"/>
      <c r="C5" s="795"/>
      <c r="D5" s="796"/>
      <c r="E5" s="1897" t="s">
        <v>420</v>
      </c>
      <c r="F5" s="1897"/>
      <c r="G5" s="1897"/>
      <c r="H5" s="795"/>
      <c r="I5" s="797"/>
      <c r="J5" s="798"/>
      <c r="K5" s="795"/>
      <c r="L5" s="794"/>
    </row>
    <row r="6" spans="1:12" s="1" customFormat="1" ht="15" customHeight="1">
      <c r="A6" s="2"/>
      <c r="B6" s="10" t="s">
        <v>601</v>
      </c>
      <c r="C6" s="7"/>
      <c r="D6" s="799" t="s">
        <v>3</v>
      </c>
      <c r="E6" s="1893"/>
      <c r="F6" s="1893"/>
      <c r="G6" s="1893"/>
      <c r="H6" s="800"/>
      <c r="I6" s="1898" t="s">
        <v>421</v>
      </c>
      <c r="J6" s="1898"/>
      <c r="K6" s="1898"/>
      <c r="L6" s="2"/>
    </row>
    <row r="7" spans="1:12" s="1" customFormat="1" ht="15" customHeight="1">
      <c r="A7" s="2"/>
      <c r="B7" s="801" t="s">
        <v>602</v>
      </c>
      <c r="C7" s="7"/>
      <c r="D7" s="802" t="s">
        <v>8</v>
      </c>
      <c r="E7" s="1900" t="s">
        <v>424</v>
      </c>
      <c r="F7" s="1900"/>
      <c r="G7" s="1900"/>
      <c r="H7" s="803"/>
      <c r="I7" s="1901" t="s">
        <v>377</v>
      </c>
      <c r="J7" s="1901"/>
      <c r="K7" s="1901"/>
      <c r="L7" s="2"/>
    </row>
    <row r="8" spans="1:12" s="1" customFormat="1" ht="19.5" customHeight="1">
      <c r="A8" s="2"/>
      <c r="B8" s="7"/>
      <c r="C8" s="27"/>
      <c r="D8" s="799"/>
      <c r="E8" s="535" t="s">
        <v>4</v>
      </c>
      <c r="F8" s="535" t="s">
        <v>603</v>
      </c>
      <c r="G8" s="535" t="s">
        <v>38</v>
      </c>
      <c r="H8" s="535"/>
      <c r="I8" s="535" t="s">
        <v>4</v>
      </c>
      <c r="J8" s="535" t="s">
        <v>603</v>
      </c>
      <c r="K8" s="535" t="s">
        <v>38</v>
      </c>
      <c r="L8" s="2"/>
    </row>
    <row r="9" spans="1:12" s="1" customFormat="1" ht="14.25" customHeight="1">
      <c r="A9" s="2"/>
      <c r="B9" s="7"/>
      <c r="C9" s="27"/>
      <c r="D9" s="799"/>
      <c r="E9" s="536" t="s">
        <v>9</v>
      </c>
      <c r="F9" s="536" t="s">
        <v>604</v>
      </c>
      <c r="G9" s="536" t="s">
        <v>40</v>
      </c>
      <c r="H9" s="536"/>
      <c r="I9" s="536" t="s">
        <v>9</v>
      </c>
      <c r="J9" s="536" t="s">
        <v>604</v>
      </c>
      <c r="K9" s="536" t="s">
        <v>40</v>
      </c>
      <c r="L9" s="2"/>
    </row>
    <row r="10" spans="1:12" s="1" customFormat="1" ht="3" customHeight="1">
      <c r="A10" s="804"/>
      <c r="B10" s="804"/>
      <c r="C10" s="804"/>
      <c r="D10" s="805"/>
      <c r="E10" s="804"/>
      <c r="F10" s="806"/>
      <c r="G10" s="806"/>
      <c r="H10" s="804"/>
      <c r="I10" s="807"/>
      <c r="J10" s="806"/>
      <c r="K10" s="804"/>
      <c r="L10" s="804"/>
    </row>
    <row r="11" spans="1:12" s="1" customFormat="1" ht="8.1" customHeight="1">
      <c r="A11" s="2"/>
      <c r="B11" s="3"/>
      <c r="C11" s="2"/>
      <c r="D11" s="793"/>
      <c r="E11" s="808"/>
      <c r="F11" s="4"/>
      <c r="G11" s="4"/>
      <c r="H11" s="4"/>
      <c r="I11" s="4"/>
      <c r="J11" s="4"/>
      <c r="K11" s="4"/>
    </row>
    <row r="12" spans="1:12">
      <c r="A12" s="5"/>
      <c r="B12" s="6" t="s">
        <v>1213</v>
      </c>
      <c r="C12" s="7"/>
      <c r="D12" s="809">
        <v>2020</v>
      </c>
      <c r="E12" s="8">
        <f>SUM(F12:G12)</f>
        <v>17</v>
      </c>
      <c r="F12" s="8">
        <v>10</v>
      </c>
      <c r="G12" s="8">
        <v>7</v>
      </c>
      <c r="H12" s="660"/>
      <c r="I12" s="8">
        <f>SUM(J12:K12)</f>
        <v>75</v>
      </c>
      <c r="J12" s="660">
        <v>40</v>
      </c>
      <c r="K12" s="660">
        <v>35</v>
      </c>
      <c r="L12" s="7"/>
    </row>
    <row r="13" spans="1:12">
      <c r="A13" s="3"/>
      <c r="B13" s="9" t="s">
        <v>1214</v>
      </c>
      <c r="C13" s="10"/>
      <c r="D13" s="780">
        <v>2021</v>
      </c>
      <c r="E13" s="8">
        <f t="shared" ref="E13:E14" si="0">SUM(F13:G13)</f>
        <v>15</v>
      </c>
      <c r="F13" s="8">
        <v>8</v>
      </c>
      <c r="G13" s="8">
        <v>7</v>
      </c>
      <c r="H13" s="7"/>
      <c r="I13" s="8">
        <f t="shared" ref="I13:I14" si="1">SUM(J13:K13)</f>
        <v>86</v>
      </c>
      <c r="J13" s="24">
        <v>44</v>
      </c>
      <c r="K13" s="24">
        <v>42</v>
      </c>
      <c r="L13" s="7"/>
    </row>
    <row r="14" spans="1:12">
      <c r="A14" s="3"/>
      <c r="B14" s="9"/>
      <c r="C14" s="10"/>
      <c r="D14" s="809">
        <v>2022</v>
      </c>
      <c r="E14" s="8">
        <f t="shared" si="0"/>
        <v>15</v>
      </c>
      <c r="F14" s="8">
        <v>8</v>
      </c>
      <c r="G14" s="8">
        <v>7</v>
      </c>
      <c r="H14" s="14"/>
      <c r="I14" s="8">
        <f t="shared" si="1"/>
        <v>60</v>
      </c>
      <c r="J14" s="25">
        <v>29</v>
      </c>
      <c r="K14" s="25">
        <v>31</v>
      </c>
      <c r="L14" s="7"/>
    </row>
    <row r="15" spans="1:12" ht="8.1" customHeight="1">
      <c r="A15" s="3"/>
      <c r="B15" s="9"/>
      <c r="C15" s="10"/>
      <c r="D15" s="809"/>
      <c r="E15" s="8"/>
      <c r="F15" s="8"/>
      <c r="G15" s="8"/>
      <c r="H15" s="14"/>
      <c r="I15" s="8"/>
      <c r="J15" s="25"/>
      <c r="K15" s="25"/>
      <c r="L15" s="7"/>
    </row>
    <row r="16" spans="1:12">
      <c r="A16" s="5"/>
      <c r="B16" s="6" t="s">
        <v>731</v>
      </c>
      <c r="C16" s="7"/>
      <c r="D16" s="809">
        <v>2020</v>
      </c>
      <c r="E16" s="8">
        <f>SUM(F16:G16)</f>
        <v>17</v>
      </c>
      <c r="F16" s="751">
        <v>7</v>
      </c>
      <c r="G16" s="751">
        <v>10</v>
      </c>
      <c r="H16" s="751"/>
      <c r="I16" s="8">
        <f>SUM(J16:K16)</f>
        <v>140</v>
      </c>
      <c r="J16" s="751">
        <v>110</v>
      </c>
      <c r="K16" s="751">
        <v>30</v>
      </c>
      <c r="L16" s="14"/>
    </row>
    <row r="17" spans="1:12">
      <c r="A17" s="3"/>
      <c r="B17" s="9" t="s">
        <v>732</v>
      </c>
      <c r="C17" s="10"/>
      <c r="D17" s="780">
        <v>2021</v>
      </c>
      <c r="E17" s="8">
        <f t="shared" ref="E17:E18" si="2">SUM(F17:G17)</f>
        <v>16</v>
      </c>
      <c r="F17" s="8">
        <v>7</v>
      </c>
      <c r="G17" s="8">
        <v>9</v>
      </c>
      <c r="H17" s="14"/>
      <c r="I17" s="8">
        <f t="shared" ref="I17:I18" si="3">SUM(J17:K17)</f>
        <v>148</v>
      </c>
      <c r="J17" s="8">
        <v>121</v>
      </c>
      <c r="K17" s="8">
        <v>27</v>
      </c>
      <c r="L17" s="14"/>
    </row>
    <row r="18" spans="1:12">
      <c r="A18" s="3"/>
      <c r="B18" s="9"/>
      <c r="C18" s="10"/>
      <c r="D18" s="809">
        <v>2022</v>
      </c>
      <c r="E18" s="8">
        <f t="shared" si="2"/>
        <v>15</v>
      </c>
      <c r="F18" s="8">
        <v>6</v>
      </c>
      <c r="G18" s="8">
        <v>9</v>
      </c>
      <c r="H18" s="14"/>
      <c r="I18" s="8">
        <f t="shared" si="3"/>
        <v>148</v>
      </c>
      <c r="J18" s="161">
        <v>124</v>
      </c>
      <c r="K18" s="162">
        <v>24</v>
      </c>
      <c r="L18" s="14"/>
    </row>
    <row r="19" spans="1:12" ht="8.1" customHeight="1">
      <c r="A19" s="3"/>
      <c r="B19" s="9"/>
      <c r="C19" s="10"/>
      <c r="D19" s="809"/>
      <c r="E19" s="8"/>
      <c r="F19" s="8"/>
      <c r="G19" s="8"/>
      <c r="H19" s="14"/>
      <c r="I19" s="8"/>
      <c r="J19" s="25"/>
      <c r="K19" s="163"/>
      <c r="L19" s="14"/>
    </row>
    <row r="20" spans="1:12">
      <c r="A20" s="5"/>
      <c r="B20" s="6" t="s">
        <v>733</v>
      </c>
      <c r="C20" s="13"/>
      <c r="D20" s="809">
        <v>2020</v>
      </c>
      <c r="E20" s="8">
        <f>SUM(F20:G20)</f>
        <v>17</v>
      </c>
      <c r="F20" s="8">
        <v>11</v>
      </c>
      <c r="G20" s="8">
        <v>6</v>
      </c>
      <c r="H20" s="14"/>
      <c r="I20" s="8">
        <f>SUM(J20:K20)</f>
        <v>85</v>
      </c>
      <c r="J20" s="25">
        <v>85</v>
      </c>
      <c r="K20" s="163" t="s">
        <v>31</v>
      </c>
      <c r="L20" s="14"/>
    </row>
    <row r="21" spans="1:12">
      <c r="A21" s="3"/>
      <c r="B21" s="9" t="s">
        <v>734</v>
      </c>
      <c r="C21" s="13"/>
      <c r="D21" s="780">
        <v>2021</v>
      </c>
      <c r="E21" s="8">
        <f t="shared" ref="E21:E22" si="4">SUM(F21:G21)</f>
        <v>21</v>
      </c>
      <c r="F21" s="8">
        <v>12</v>
      </c>
      <c r="G21" s="8">
        <v>9</v>
      </c>
      <c r="H21" s="14"/>
      <c r="I21" s="8">
        <f t="shared" ref="I21:I22" si="5">SUM(J21:K21)</f>
        <v>82</v>
      </c>
      <c r="J21" s="25">
        <v>81</v>
      </c>
      <c r="K21" s="163">
        <v>1</v>
      </c>
      <c r="L21" s="14"/>
    </row>
    <row r="22" spans="1:12">
      <c r="A22" s="3"/>
      <c r="B22" s="9"/>
      <c r="C22" s="10"/>
      <c r="D22" s="809">
        <v>2022</v>
      </c>
      <c r="E22" s="8">
        <f t="shared" si="4"/>
        <v>21</v>
      </c>
      <c r="F22" s="8">
        <v>12</v>
      </c>
      <c r="G22" s="8">
        <v>9</v>
      </c>
      <c r="H22" s="14"/>
      <c r="I22" s="8">
        <f t="shared" si="5"/>
        <v>108</v>
      </c>
      <c r="J22" s="25">
        <v>107</v>
      </c>
      <c r="K22" s="25">
        <v>1</v>
      </c>
      <c r="L22" s="14"/>
    </row>
    <row r="23" spans="1:12" ht="7.5" customHeight="1">
      <c r="A23" s="3"/>
      <c r="B23" s="9"/>
      <c r="C23" s="10"/>
      <c r="D23" s="809"/>
      <c r="E23" s="164"/>
      <c r="F23" s="164"/>
      <c r="G23" s="164"/>
      <c r="H23" s="14"/>
      <c r="I23" s="8"/>
      <c r="J23" s="8"/>
      <c r="K23" s="8"/>
      <c r="L23" s="14"/>
    </row>
    <row r="24" spans="1:12" s="810" customFormat="1">
      <c r="A24" s="3"/>
      <c r="B24" s="6" t="s">
        <v>1215</v>
      </c>
      <c r="C24" s="13"/>
      <c r="D24" s="809">
        <v>2020</v>
      </c>
      <c r="E24" s="164" t="s">
        <v>31</v>
      </c>
      <c r="F24" s="164" t="s">
        <v>31</v>
      </c>
      <c r="G24" s="164" t="s">
        <v>31</v>
      </c>
      <c r="H24" s="14"/>
      <c r="I24" s="8">
        <f>SUM(J24:K24)</f>
        <v>15</v>
      </c>
      <c r="J24" s="25">
        <v>9</v>
      </c>
      <c r="K24" s="25">
        <v>6</v>
      </c>
      <c r="L24" s="14"/>
    </row>
    <row r="25" spans="1:12" s="810" customFormat="1">
      <c r="A25" s="3"/>
      <c r="B25" s="9" t="s">
        <v>1216</v>
      </c>
      <c r="C25" s="13"/>
      <c r="D25" s="780">
        <v>2021</v>
      </c>
      <c r="E25" s="164" t="s">
        <v>31</v>
      </c>
      <c r="F25" s="164" t="s">
        <v>31</v>
      </c>
      <c r="G25" s="164" t="s">
        <v>31</v>
      </c>
      <c r="H25" s="14"/>
      <c r="I25" s="8">
        <f t="shared" ref="I25:I26" si="6">SUM(J25:K25)</f>
        <v>60</v>
      </c>
      <c r="J25" s="25">
        <v>42</v>
      </c>
      <c r="K25" s="25">
        <v>18</v>
      </c>
      <c r="L25" s="14"/>
    </row>
    <row r="26" spans="1:12" s="810" customFormat="1">
      <c r="A26" s="3"/>
      <c r="B26" s="9"/>
      <c r="C26" s="10"/>
      <c r="D26" s="809">
        <v>2022</v>
      </c>
      <c r="E26" s="164" t="s">
        <v>31</v>
      </c>
      <c r="F26" s="164" t="s">
        <v>31</v>
      </c>
      <c r="G26" s="164" t="s">
        <v>31</v>
      </c>
      <c r="H26" s="811"/>
      <c r="I26" s="8">
        <f t="shared" si="6"/>
        <v>81</v>
      </c>
      <c r="J26" s="25">
        <v>57</v>
      </c>
      <c r="K26" s="25">
        <v>24</v>
      </c>
      <c r="L26" s="14"/>
    </row>
    <row r="27" spans="1:12" ht="8.1" customHeight="1">
      <c r="A27" s="3"/>
      <c r="B27" s="9"/>
      <c r="C27" s="10"/>
      <c r="D27" s="809"/>
      <c r="E27" s="8"/>
      <c r="F27" s="8"/>
      <c r="G27" s="8"/>
      <c r="H27" s="14"/>
      <c r="I27" s="8"/>
      <c r="J27" s="25"/>
      <c r="K27" s="25"/>
      <c r="L27" s="14"/>
    </row>
    <row r="28" spans="1:12">
      <c r="A28" s="15"/>
      <c r="B28" s="10" t="s">
        <v>25</v>
      </c>
      <c r="C28" s="10"/>
      <c r="D28" s="809"/>
      <c r="E28" s="8"/>
      <c r="F28" s="8"/>
      <c r="G28" s="8"/>
      <c r="H28" s="14"/>
      <c r="I28" s="8"/>
      <c r="J28" s="25"/>
      <c r="K28" s="25"/>
      <c r="L28" s="14"/>
    </row>
    <row r="29" spans="1:12">
      <c r="A29" s="5"/>
      <c r="B29" s="6" t="s">
        <v>735</v>
      </c>
      <c r="C29" s="7"/>
      <c r="D29" s="809">
        <v>2020</v>
      </c>
      <c r="E29" s="8">
        <f>SUM(F29:G29)</f>
        <v>78</v>
      </c>
      <c r="F29" s="8">
        <v>32</v>
      </c>
      <c r="G29" s="8">
        <v>46</v>
      </c>
      <c r="H29" s="8"/>
      <c r="I29" s="8">
        <f>SUM(J29:K29)</f>
        <v>383</v>
      </c>
      <c r="J29" s="8">
        <v>269</v>
      </c>
      <c r="K29" s="8">
        <v>114</v>
      </c>
      <c r="L29" s="14"/>
    </row>
    <row r="30" spans="1:12">
      <c r="A30" s="3"/>
      <c r="B30" s="9" t="s">
        <v>736</v>
      </c>
      <c r="C30" s="10"/>
      <c r="D30" s="780">
        <v>2021</v>
      </c>
      <c r="E30" s="8">
        <f t="shared" ref="E30:E31" si="7">SUM(F30:G30)</f>
        <v>81</v>
      </c>
      <c r="F30" s="8">
        <v>33</v>
      </c>
      <c r="G30" s="8">
        <v>48</v>
      </c>
      <c r="H30" s="8"/>
      <c r="I30" s="8">
        <f t="shared" ref="I30:I31" si="8">SUM(J30:K30)</f>
        <v>315</v>
      </c>
      <c r="J30" s="8">
        <v>245</v>
      </c>
      <c r="K30" s="8">
        <v>70</v>
      </c>
      <c r="L30" s="14"/>
    </row>
    <row r="31" spans="1:12">
      <c r="A31" s="3"/>
      <c r="B31" s="9"/>
      <c r="C31" s="10"/>
      <c r="D31" s="809">
        <v>2022</v>
      </c>
      <c r="E31" s="8">
        <f t="shared" si="7"/>
        <v>80</v>
      </c>
      <c r="F31" s="8">
        <v>32</v>
      </c>
      <c r="G31" s="8">
        <v>48</v>
      </c>
      <c r="H31" s="8"/>
      <c r="I31" s="8">
        <f t="shared" si="8"/>
        <v>351</v>
      </c>
      <c r="J31" s="8">
        <v>302</v>
      </c>
      <c r="K31" s="8">
        <v>49</v>
      </c>
      <c r="L31" s="14"/>
    </row>
    <row r="32" spans="1:12" ht="8.1" customHeight="1">
      <c r="A32" s="3"/>
      <c r="B32" s="9"/>
      <c r="C32" s="10"/>
      <c r="D32" s="809"/>
      <c r="E32" s="8"/>
      <c r="F32" s="8"/>
      <c r="G32" s="8"/>
      <c r="H32" s="8"/>
      <c r="I32" s="8"/>
      <c r="J32" s="8"/>
      <c r="K32" s="8"/>
      <c r="L32" s="14"/>
    </row>
    <row r="33" spans="1:12">
      <c r="A33" s="5"/>
      <c r="B33" s="6" t="s">
        <v>1217</v>
      </c>
      <c r="C33" s="7"/>
      <c r="D33" s="809">
        <v>2020</v>
      </c>
      <c r="E33" s="8">
        <f>SUM(F33:G33)</f>
        <v>14</v>
      </c>
      <c r="F33" s="8">
        <v>4</v>
      </c>
      <c r="G33" s="8">
        <v>10</v>
      </c>
      <c r="H33" s="8"/>
      <c r="I33" s="8">
        <f>SUM(J33:K33)</f>
        <v>56</v>
      </c>
      <c r="J33" s="8">
        <v>35</v>
      </c>
      <c r="K33" s="8">
        <v>21</v>
      </c>
      <c r="L33" s="14"/>
    </row>
    <row r="34" spans="1:12">
      <c r="A34" s="3"/>
      <c r="B34" s="9" t="s">
        <v>1218</v>
      </c>
      <c r="C34" s="10"/>
      <c r="D34" s="780">
        <v>2021</v>
      </c>
      <c r="E34" s="8">
        <f t="shared" ref="E34:E35" si="9">SUM(F34:G34)</f>
        <v>15</v>
      </c>
      <c r="F34" s="8">
        <v>5</v>
      </c>
      <c r="G34" s="8">
        <v>10</v>
      </c>
      <c r="H34" s="8"/>
      <c r="I34" s="8">
        <f t="shared" ref="I34:I35" si="10">SUM(J34:K34)</f>
        <v>52</v>
      </c>
      <c r="J34" s="8">
        <v>35</v>
      </c>
      <c r="K34" s="8">
        <v>17</v>
      </c>
      <c r="L34" s="14"/>
    </row>
    <row r="35" spans="1:12">
      <c r="A35" s="3"/>
      <c r="B35" s="9"/>
      <c r="C35" s="10"/>
      <c r="D35" s="809">
        <v>2022</v>
      </c>
      <c r="E35" s="8">
        <f t="shared" si="9"/>
        <v>15</v>
      </c>
      <c r="F35" s="8">
        <v>5</v>
      </c>
      <c r="G35" s="8">
        <v>10</v>
      </c>
      <c r="H35" s="8"/>
      <c r="I35" s="8">
        <f t="shared" si="10"/>
        <v>62</v>
      </c>
      <c r="J35" s="8">
        <v>46</v>
      </c>
      <c r="K35" s="8">
        <v>16</v>
      </c>
      <c r="L35" s="14"/>
    </row>
    <row r="36" spans="1:12" ht="8.1" customHeight="1">
      <c r="A36" s="3"/>
      <c r="B36" s="9"/>
      <c r="C36" s="10"/>
      <c r="D36" s="809"/>
      <c r="E36" s="8"/>
      <c r="F36" s="8"/>
      <c r="G36" s="8"/>
      <c r="H36" s="8"/>
      <c r="I36" s="8"/>
      <c r="J36" s="8"/>
      <c r="K36" s="8"/>
      <c r="L36" s="14"/>
    </row>
    <row r="37" spans="1:12">
      <c r="A37" s="5"/>
      <c r="B37" s="6" t="s">
        <v>737</v>
      </c>
      <c r="C37" s="7"/>
      <c r="D37" s="809">
        <v>2020</v>
      </c>
      <c r="E37" s="8">
        <f>SUM(F37:G37)</f>
        <v>18</v>
      </c>
      <c r="F37" s="8">
        <v>9</v>
      </c>
      <c r="G37" s="8">
        <v>9</v>
      </c>
      <c r="H37" s="8"/>
      <c r="I37" s="8">
        <f>SUM(J37:K37)</f>
        <v>113</v>
      </c>
      <c r="J37" s="8">
        <v>87</v>
      </c>
      <c r="K37" s="8">
        <v>26</v>
      </c>
      <c r="L37" s="14"/>
    </row>
    <row r="38" spans="1:12">
      <c r="A38" s="3"/>
      <c r="B38" s="9" t="s">
        <v>738</v>
      </c>
      <c r="C38" s="10"/>
      <c r="D38" s="780">
        <v>2021</v>
      </c>
      <c r="E38" s="8">
        <f t="shared" ref="E38:E39" si="11">SUM(F38:G38)</f>
        <v>18</v>
      </c>
      <c r="F38" s="8">
        <v>10</v>
      </c>
      <c r="G38" s="8">
        <v>8</v>
      </c>
      <c r="H38" s="8"/>
      <c r="I38" s="8">
        <f t="shared" ref="I38:I39" si="12">SUM(J38:K38)</f>
        <v>97</v>
      </c>
      <c r="J38" s="8">
        <v>75</v>
      </c>
      <c r="K38" s="8">
        <v>22</v>
      </c>
      <c r="L38" s="14"/>
    </row>
    <row r="39" spans="1:12">
      <c r="A39" s="3"/>
      <c r="B39" s="9"/>
      <c r="C39" s="10"/>
      <c r="D39" s="809">
        <v>2022</v>
      </c>
      <c r="E39" s="8">
        <f t="shared" si="11"/>
        <v>18</v>
      </c>
      <c r="F39" s="8">
        <v>10</v>
      </c>
      <c r="G39" s="8">
        <v>8</v>
      </c>
      <c r="H39" s="8"/>
      <c r="I39" s="8">
        <f t="shared" si="12"/>
        <v>115</v>
      </c>
      <c r="J39" s="8">
        <v>86</v>
      </c>
      <c r="K39" s="8">
        <v>29</v>
      </c>
      <c r="L39" s="14"/>
    </row>
    <row r="40" spans="1:12" ht="8.1" customHeight="1">
      <c r="A40" s="3"/>
      <c r="B40" s="9"/>
      <c r="C40" s="10"/>
      <c r="D40" s="809"/>
      <c r="E40" s="8"/>
      <c r="F40" s="8"/>
      <c r="G40" s="8"/>
      <c r="H40" s="8"/>
      <c r="I40" s="8"/>
      <c r="J40" s="8"/>
      <c r="K40" s="8"/>
      <c r="L40" s="14"/>
    </row>
    <row r="41" spans="1:12">
      <c r="A41" s="16"/>
      <c r="B41" s="17" t="s">
        <v>910</v>
      </c>
      <c r="C41" s="18"/>
      <c r="D41" s="809">
        <v>2020</v>
      </c>
      <c r="E41" s="8" t="s">
        <v>31</v>
      </c>
      <c r="F41" s="8" t="s">
        <v>31</v>
      </c>
      <c r="G41" s="8" t="s">
        <v>31</v>
      </c>
      <c r="H41" s="8"/>
      <c r="I41" s="8">
        <f>SUM(J41:K41)</f>
        <v>31</v>
      </c>
      <c r="J41" s="8">
        <v>17</v>
      </c>
      <c r="K41" s="8">
        <v>14</v>
      </c>
      <c r="L41" s="161"/>
    </row>
    <row r="42" spans="1:12">
      <c r="A42" s="19"/>
      <c r="B42" s="20" t="s">
        <v>1220</v>
      </c>
      <c r="C42" s="21"/>
      <c r="D42" s="780">
        <v>2021</v>
      </c>
      <c r="E42" s="8" t="s">
        <v>31</v>
      </c>
      <c r="F42" s="8" t="s">
        <v>31</v>
      </c>
      <c r="G42" s="8" t="s">
        <v>31</v>
      </c>
      <c r="H42" s="8"/>
      <c r="I42" s="8">
        <f t="shared" ref="I42:I43" si="13">SUM(J42:K42)</f>
        <v>65</v>
      </c>
      <c r="J42" s="8">
        <v>44</v>
      </c>
      <c r="K42" s="8">
        <v>21</v>
      </c>
      <c r="L42" s="161"/>
    </row>
    <row r="43" spans="1:12">
      <c r="A43" s="22"/>
      <c r="B43" s="23"/>
      <c r="C43" s="10"/>
      <c r="D43" s="809">
        <v>2022</v>
      </c>
      <c r="E43" s="8" t="s">
        <v>31</v>
      </c>
      <c r="F43" s="8" t="s">
        <v>31</v>
      </c>
      <c r="G43" s="8" t="s">
        <v>31</v>
      </c>
      <c r="H43" s="8"/>
      <c r="I43" s="8">
        <f t="shared" si="13"/>
        <v>70</v>
      </c>
      <c r="J43" s="8">
        <v>44</v>
      </c>
      <c r="K43" s="8">
        <v>26</v>
      </c>
      <c r="L43" s="14"/>
    </row>
    <row r="44" spans="1:12" ht="8.1" customHeight="1">
      <c r="A44" s="3"/>
      <c r="B44" s="9"/>
      <c r="C44" s="10"/>
      <c r="D44" s="809"/>
      <c r="E44" s="8"/>
      <c r="F44" s="8"/>
      <c r="G44" s="8"/>
      <c r="H44" s="8"/>
      <c r="I44" s="8"/>
      <c r="J44" s="8"/>
      <c r="K44" s="8"/>
      <c r="L44" s="14"/>
    </row>
    <row r="45" spans="1:12">
      <c r="A45" s="16"/>
      <c r="B45" s="6" t="s">
        <v>1219</v>
      </c>
      <c r="C45" s="18"/>
      <c r="D45" s="809">
        <v>2022</v>
      </c>
      <c r="E45" s="8" t="s">
        <v>31</v>
      </c>
      <c r="F45" s="8" t="s">
        <v>31</v>
      </c>
      <c r="G45" s="8" t="s">
        <v>31</v>
      </c>
      <c r="H45" s="8"/>
      <c r="I45" s="8">
        <f>SUM(J45:K45)</f>
        <v>17</v>
      </c>
      <c r="J45" s="164" t="s">
        <v>31</v>
      </c>
      <c r="K45" s="8">
        <v>17</v>
      </c>
      <c r="L45" s="161"/>
    </row>
    <row r="46" spans="1:12">
      <c r="A46" s="19"/>
      <c r="B46" s="20" t="s">
        <v>1221</v>
      </c>
      <c r="C46" s="21"/>
      <c r="D46" s="780"/>
      <c r="E46" s="8"/>
      <c r="F46" s="8"/>
      <c r="G46" s="8"/>
      <c r="H46" s="660"/>
      <c r="I46" s="8"/>
      <c r="J46" s="660"/>
      <c r="K46" s="660"/>
      <c r="L46" s="161"/>
    </row>
    <row r="47" spans="1:12" ht="8.1" customHeight="1" thickBot="1">
      <c r="A47" s="812"/>
      <c r="B47" s="813"/>
      <c r="C47" s="813"/>
      <c r="D47" s="814"/>
      <c r="E47" s="813"/>
      <c r="F47" s="815"/>
      <c r="G47" s="815"/>
      <c r="H47" s="813"/>
      <c r="I47" s="816"/>
      <c r="J47" s="817"/>
      <c r="K47" s="817"/>
      <c r="L47" s="817"/>
    </row>
    <row r="48" spans="1:12" ht="16.5" customHeight="1">
      <c r="A48" s="818"/>
      <c r="B48" s="819"/>
      <c r="C48" s="27"/>
      <c r="D48" s="12"/>
      <c r="E48" s="27"/>
      <c r="F48" s="811"/>
      <c r="G48" s="811"/>
      <c r="H48" s="27"/>
      <c r="I48" s="819"/>
      <c r="J48" s="7"/>
      <c r="K48" s="820"/>
      <c r="L48" s="424" t="s">
        <v>909</v>
      </c>
    </row>
    <row r="49" spans="1:12" ht="15" customHeight="1">
      <c r="A49" s="821"/>
      <c r="B49" s="822"/>
      <c r="C49" s="27"/>
      <c r="D49" s="12"/>
      <c r="E49" s="27"/>
      <c r="F49" s="811"/>
      <c r="G49" s="811"/>
      <c r="H49" s="27"/>
      <c r="I49" s="823"/>
      <c r="J49" s="7"/>
      <c r="K49" s="820"/>
      <c r="L49" s="425" t="s">
        <v>885</v>
      </c>
    </row>
  </sheetData>
  <mergeCells count="4">
    <mergeCell ref="E5:G6"/>
    <mergeCell ref="I6:K6"/>
    <mergeCell ref="E7:G7"/>
    <mergeCell ref="I7:K7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70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2">
    <tabColor rgb="FF92D050"/>
  </sheetPr>
  <dimension ref="A2:WVT509"/>
  <sheetViews>
    <sheetView showGridLines="0" tabSelected="1" view="pageBreakPreview" topLeftCell="A13" zoomScale="90" zoomScaleNormal="100" zoomScaleSheetLayoutView="90" workbookViewId="0">
      <selection activeCell="O48" sqref="O48"/>
    </sheetView>
  </sheetViews>
  <sheetFormatPr defaultColWidth="7.5703125" defaultRowHeight="16.5"/>
  <cols>
    <col min="1" max="1" width="1" style="605" customWidth="1"/>
    <col min="2" max="2" width="12.7109375" style="605" customWidth="1"/>
    <col min="3" max="3" width="30.140625" style="605" customWidth="1"/>
    <col min="4" max="4" width="7.85546875" style="612" customWidth="1"/>
    <col min="5" max="5" width="8.28515625" style="605" customWidth="1"/>
    <col min="6" max="6" width="8.140625" style="605" customWidth="1"/>
    <col min="7" max="7" width="12.7109375" style="605" customWidth="1"/>
    <col min="8" max="8" width="1.140625" style="605" customWidth="1"/>
    <col min="9" max="9" width="8.28515625" style="605" customWidth="1"/>
    <col min="10" max="10" width="8.140625" style="605" customWidth="1"/>
    <col min="11" max="11" width="12.7109375" style="605" customWidth="1"/>
    <col min="12" max="12" width="0.5703125" style="605" customWidth="1"/>
    <col min="13" max="13" width="0.140625" style="605" hidden="1" customWidth="1"/>
    <col min="14" max="254" width="7.5703125" style="605"/>
    <col min="255" max="255" width="1" style="605" customWidth="1"/>
    <col min="256" max="256" width="2.85546875" style="605" customWidth="1"/>
    <col min="257" max="257" width="4.28515625" style="605" customWidth="1"/>
    <col min="258" max="258" width="36.7109375" style="605" customWidth="1"/>
    <col min="259" max="259" width="1.5703125" style="605" customWidth="1"/>
    <col min="260" max="261" width="9.85546875" style="605" customWidth="1"/>
    <col min="262" max="262" width="13.28515625" style="605" customWidth="1"/>
    <col min="263" max="263" width="1.7109375" style="605" customWidth="1"/>
    <col min="264" max="265" width="9.85546875" style="605" customWidth="1"/>
    <col min="266" max="266" width="13.28515625" style="605" customWidth="1"/>
    <col min="267" max="267" width="0.5703125" style="605" customWidth="1"/>
    <col min="268" max="268" width="7.5703125" style="605" hidden="1" customWidth="1"/>
    <col min="269" max="269" width="1.5703125" style="605" customWidth="1"/>
    <col min="270" max="510" width="7.5703125" style="605"/>
    <col min="511" max="511" width="1" style="605" customWidth="1"/>
    <col min="512" max="512" width="2.85546875" style="605" customWidth="1"/>
    <col min="513" max="513" width="4.28515625" style="605" customWidth="1"/>
    <col min="514" max="514" width="36.7109375" style="605" customWidth="1"/>
    <col min="515" max="515" width="1.5703125" style="605" customWidth="1"/>
    <col min="516" max="517" width="9.85546875" style="605" customWidth="1"/>
    <col min="518" max="518" width="13.28515625" style="605" customWidth="1"/>
    <col min="519" max="519" width="1.7109375" style="605" customWidth="1"/>
    <col min="520" max="521" width="9.85546875" style="605" customWidth="1"/>
    <col min="522" max="522" width="13.28515625" style="605" customWidth="1"/>
    <col min="523" max="523" width="0.5703125" style="605" customWidth="1"/>
    <col min="524" max="524" width="7.5703125" style="605" hidden="1" customWidth="1"/>
    <col min="525" max="525" width="1.5703125" style="605" customWidth="1"/>
    <col min="526" max="766" width="7.5703125" style="605"/>
    <col min="767" max="767" width="1" style="605" customWidth="1"/>
    <col min="768" max="768" width="2.85546875" style="605" customWidth="1"/>
    <col min="769" max="769" width="4.28515625" style="605" customWidth="1"/>
    <col min="770" max="770" width="36.7109375" style="605" customWidth="1"/>
    <col min="771" max="771" width="1.5703125" style="605" customWidth="1"/>
    <col min="772" max="773" width="9.85546875" style="605" customWidth="1"/>
    <col min="774" max="774" width="13.28515625" style="605" customWidth="1"/>
    <col min="775" max="775" width="1.7109375" style="605" customWidth="1"/>
    <col min="776" max="777" width="9.85546875" style="605" customWidth="1"/>
    <col min="778" max="778" width="13.28515625" style="605" customWidth="1"/>
    <col min="779" max="779" width="0.5703125" style="605" customWidth="1"/>
    <col min="780" max="780" width="7.5703125" style="605" hidden="1" customWidth="1"/>
    <col min="781" max="781" width="1.5703125" style="605" customWidth="1"/>
    <col min="782" max="1022" width="7.5703125" style="605"/>
    <col min="1023" max="1023" width="1" style="605" customWidth="1"/>
    <col min="1024" max="1024" width="2.85546875" style="605" customWidth="1"/>
    <col min="1025" max="1025" width="4.28515625" style="605" customWidth="1"/>
    <col min="1026" max="1026" width="36.7109375" style="605" customWidth="1"/>
    <col min="1027" max="1027" width="1.5703125" style="605" customWidth="1"/>
    <col min="1028" max="1029" width="9.85546875" style="605" customWidth="1"/>
    <col min="1030" max="1030" width="13.28515625" style="605" customWidth="1"/>
    <col min="1031" max="1031" width="1.7109375" style="605" customWidth="1"/>
    <col min="1032" max="1033" width="9.85546875" style="605" customWidth="1"/>
    <col min="1034" max="1034" width="13.28515625" style="605" customWidth="1"/>
    <col min="1035" max="1035" width="0.5703125" style="605" customWidth="1"/>
    <col min="1036" max="1036" width="7.5703125" style="605" hidden="1" customWidth="1"/>
    <col min="1037" max="1037" width="1.5703125" style="605" customWidth="1"/>
    <col min="1038" max="1278" width="7.5703125" style="605"/>
    <col min="1279" max="1279" width="1" style="605" customWidth="1"/>
    <col min="1280" max="1280" width="2.85546875" style="605" customWidth="1"/>
    <col min="1281" max="1281" width="4.28515625" style="605" customWidth="1"/>
    <col min="1282" max="1282" width="36.7109375" style="605" customWidth="1"/>
    <col min="1283" max="1283" width="1.5703125" style="605" customWidth="1"/>
    <col min="1284" max="1285" width="9.85546875" style="605" customWidth="1"/>
    <col min="1286" max="1286" width="13.28515625" style="605" customWidth="1"/>
    <col min="1287" max="1287" width="1.7109375" style="605" customWidth="1"/>
    <col min="1288" max="1289" width="9.85546875" style="605" customWidth="1"/>
    <col min="1290" max="1290" width="13.28515625" style="605" customWidth="1"/>
    <col min="1291" max="1291" width="0.5703125" style="605" customWidth="1"/>
    <col min="1292" max="1292" width="7.5703125" style="605" hidden="1" customWidth="1"/>
    <col min="1293" max="1293" width="1.5703125" style="605" customWidth="1"/>
    <col min="1294" max="1534" width="7.5703125" style="605"/>
    <col min="1535" max="1535" width="1" style="605" customWidth="1"/>
    <col min="1536" max="1536" width="2.85546875" style="605" customWidth="1"/>
    <col min="1537" max="1537" width="4.28515625" style="605" customWidth="1"/>
    <col min="1538" max="1538" width="36.7109375" style="605" customWidth="1"/>
    <col min="1539" max="1539" width="1.5703125" style="605" customWidth="1"/>
    <col min="1540" max="1541" width="9.85546875" style="605" customWidth="1"/>
    <col min="1542" max="1542" width="13.28515625" style="605" customWidth="1"/>
    <col min="1543" max="1543" width="1.7109375" style="605" customWidth="1"/>
    <col min="1544" max="1545" width="9.85546875" style="605" customWidth="1"/>
    <col min="1546" max="1546" width="13.28515625" style="605" customWidth="1"/>
    <col min="1547" max="1547" width="0.5703125" style="605" customWidth="1"/>
    <col min="1548" max="1548" width="7.5703125" style="605" hidden="1" customWidth="1"/>
    <col min="1549" max="1549" width="1.5703125" style="605" customWidth="1"/>
    <col min="1550" max="1790" width="7.5703125" style="605"/>
    <col min="1791" max="1791" width="1" style="605" customWidth="1"/>
    <col min="1792" max="1792" width="2.85546875" style="605" customWidth="1"/>
    <col min="1793" max="1793" width="4.28515625" style="605" customWidth="1"/>
    <col min="1794" max="1794" width="36.7109375" style="605" customWidth="1"/>
    <col min="1795" max="1795" width="1.5703125" style="605" customWidth="1"/>
    <col min="1796" max="1797" width="9.85546875" style="605" customWidth="1"/>
    <col min="1798" max="1798" width="13.28515625" style="605" customWidth="1"/>
    <col min="1799" max="1799" width="1.7109375" style="605" customWidth="1"/>
    <col min="1800" max="1801" width="9.85546875" style="605" customWidth="1"/>
    <col min="1802" max="1802" width="13.28515625" style="605" customWidth="1"/>
    <col min="1803" max="1803" width="0.5703125" style="605" customWidth="1"/>
    <col min="1804" max="1804" width="7.5703125" style="605" hidden="1" customWidth="1"/>
    <col min="1805" max="1805" width="1.5703125" style="605" customWidth="1"/>
    <col min="1806" max="2046" width="7.5703125" style="605"/>
    <col min="2047" max="2047" width="1" style="605" customWidth="1"/>
    <col min="2048" max="2048" width="2.85546875" style="605" customWidth="1"/>
    <col min="2049" max="2049" width="4.28515625" style="605" customWidth="1"/>
    <col min="2050" max="2050" width="36.7109375" style="605" customWidth="1"/>
    <col min="2051" max="2051" width="1.5703125" style="605" customWidth="1"/>
    <col min="2052" max="2053" width="9.85546875" style="605" customWidth="1"/>
    <col min="2054" max="2054" width="13.28515625" style="605" customWidth="1"/>
    <col min="2055" max="2055" width="1.7109375" style="605" customWidth="1"/>
    <col min="2056" max="2057" width="9.85546875" style="605" customWidth="1"/>
    <col min="2058" max="2058" width="13.28515625" style="605" customWidth="1"/>
    <col min="2059" max="2059" width="0.5703125" style="605" customWidth="1"/>
    <col min="2060" max="2060" width="7.5703125" style="605" hidden="1" customWidth="1"/>
    <col min="2061" max="2061" width="1.5703125" style="605" customWidth="1"/>
    <col min="2062" max="2302" width="7.5703125" style="605"/>
    <col min="2303" max="2303" width="1" style="605" customWidth="1"/>
    <col min="2304" max="2304" width="2.85546875" style="605" customWidth="1"/>
    <col min="2305" max="2305" width="4.28515625" style="605" customWidth="1"/>
    <col min="2306" max="2306" width="36.7109375" style="605" customWidth="1"/>
    <col min="2307" max="2307" width="1.5703125" style="605" customWidth="1"/>
    <col min="2308" max="2309" width="9.85546875" style="605" customWidth="1"/>
    <col min="2310" max="2310" width="13.28515625" style="605" customWidth="1"/>
    <col min="2311" max="2311" width="1.7109375" style="605" customWidth="1"/>
    <col min="2312" max="2313" width="9.85546875" style="605" customWidth="1"/>
    <col min="2314" max="2314" width="13.28515625" style="605" customWidth="1"/>
    <col min="2315" max="2315" width="0.5703125" style="605" customWidth="1"/>
    <col min="2316" max="2316" width="7.5703125" style="605" hidden="1" customWidth="1"/>
    <col min="2317" max="2317" width="1.5703125" style="605" customWidth="1"/>
    <col min="2318" max="2558" width="7.5703125" style="605"/>
    <col min="2559" max="2559" width="1" style="605" customWidth="1"/>
    <col min="2560" max="2560" width="2.85546875" style="605" customWidth="1"/>
    <col min="2561" max="2561" width="4.28515625" style="605" customWidth="1"/>
    <col min="2562" max="2562" width="36.7109375" style="605" customWidth="1"/>
    <col min="2563" max="2563" width="1.5703125" style="605" customWidth="1"/>
    <col min="2564" max="2565" width="9.85546875" style="605" customWidth="1"/>
    <col min="2566" max="2566" width="13.28515625" style="605" customWidth="1"/>
    <col min="2567" max="2567" width="1.7109375" style="605" customWidth="1"/>
    <col min="2568" max="2569" width="9.85546875" style="605" customWidth="1"/>
    <col min="2570" max="2570" width="13.28515625" style="605" customWidth="1"/>
    <col min="2571" max="2571" width="0.5703125" style="605" customWidth="1"/>
    <col min="2572" max="2572" width="7.5703125" style="605" hidden="1" customWidth="1"/>
    <col min="2573" max="2573" width="1.5703125" style="605" customWidth="1"/>
    <col min="2574" max="2814" width="7.5703125" style="605"/>
    <col min="2815" max="2815" width="1" style="605" customWidth="1"/>
    <col min="2816" max="2816" width="2.85546875" style="605" customWidth="1"/>
    <col min="2817" max="2817" width="4.28515625" style="605" customWidth="1"/>
    <col min="2818" max="2818" width="36.7109375" style="605" customWidth="1"/>
    <col min="2819" max="2819" width="1.5703125" style="605" customWidth="1"/>
    <col min="2820" max="2821" width="9.85546875" style="605" customWidth="1"/>
    <col min="2822" max="2822" width="13.28515625" style="605" customWidth="1"/>
    <col min="2823" max="2823" width="1.7109375" style="605" customWidth="1"/>
    <col min="2824" max="2825" width="9.85546875" style="605" customWidth="1"/>
    <col min="2826" max="2826" width="13.28515625" style="605" customWidth="1"/>
    <col min="2827" max="2827" width="0.5703125" style="605" customWidth="1"/>
    <col min="2828" max="2828" width="7.5703125" style="605" hidden="1" customWidth="1"/>
    <col min="2829" max="2829" width="1.5703125" style="605" customWidth="1"/>
    <col min="2830" max="3070" width="7.5703125" style="605"/>
    <col min="3071" max="3071" width="1" style="605" customWidth="1"/>
    <col min="3072" max="3072" width="2.85546875" style="605" customWidth="1"/>
    <col min="3073" max="3073" width="4.28515625" style="605" customWidth="1"/>
    <col min="3074" max="3074" width="36.7109375" style="605" customWidth="1"/>
    <col min="3075" max="3075" width="1.5703125" style="605" customWidth="1"/>
    <col min="3076" max="3077" width="9.85546875" style="605" customWidth="1"/>
    <col min="3078" max="3078" width="13.28515625" style="605" customWidth="1"/>
    <col min="3079" max="3079" width="1.7109375" style="605" customWidth="1"/>
    <col min="3080" max="3081" width="9.85546875" style="605" customWidth="1"/>
    <col min="3082" max="3082" width="13.28515625" style="605" customWidth="1"/>
    <col min="3083" max="3083" width="0.5703125" style="605" customWidth="1"/>
    <col min="3084" max="3084" width="7.5703125" style="605" hidden="1" customWidth="1"/>
    <col min="3085" max="3085" width="1.5703125" style="605" customWidth="1"/>
    <col min="3086" max="3326" width="7.5703125" style="605"/>
    <col min="3327" max="3327" width="1" style="605" customWidth="1"/>
    <col min="3328" max="3328" width="2.85546875" style="605" customWidth="1"/>
    <col min="3329" max="3329" width="4.28515625" style="605" customWidth="1"/>
    <col min="3330" max="3330" width="36.7109375" style="605" customWidth="1"/>
    <col min="3331" max="3331" width="1.5703125" style="605" customWidth="1"/>
    <col min="3332" max="3333" width="9.85546875" style="605" customWidth="1"/>
    <col min="3334" max="3334" width="13.28515625" style="605" customWidth="1"/>
    <col min="3335" max="3335" width="1.7109375" style="605" customWidth="1"/>
    <col min="3336" max="3337" width="9.85546875" style="605" customWidth="1"/>
    <col min="3338" max="3338" width="13.28515625" style="605" customWidth="1"/>
    <col min="3339" max="3339" width="0.5703125" style="605" customWidth="1"/>
    <col min="3340" max="3340" width="7.5703125" style="605" hidden="1" customWidth="1"/>
    <col min="3341" max="3341" width="1.5703125" style="605" customWidth="1"/>
    <col min="3342" max="3582" width="7.5703125" style="605"/>
    <col min="3583" max="3583" width="1" style="605" customWidth="1"/>
    <col min="3584" max="3584" width="2.85546875" style="605" customWidth="1"/>
    <col min="3585" max="3585" width="4.28515625" style="605" customWidth="1"/>
    <col min="3586" max="3586" width="36.7109375" style="605" customWidth="1"/>
    <col min="3587" max="3587" width="1.5703125" style="605" customWidth="1"/>
    <col min="3588" max="3589" width="9.85546875" style="605" customWidth="1"/>
    <col min="3590" max="3590" width="13.28515625" style="605" customWidth="1"/>
    <col min="3591" max="3591" width="1.7109375" style="605" customWidth="1"/>
    <col min="3592" max="3593" width="9.85546875" style="605" customWidth="1"/>
    <col min="3594" max="3594" width="13.28515625" style="605" customWidth="1"/>
    <col min="3595" max="3595" width="0.5703125" style="605" customWidth="1"/>
    <col min="3596" max="3596" width="7.5703125" style="605" hidden="1" customWidth="1"/>
    <col min="3597" max="3597" width="1.5703125" style="605" customWidth="1"/>
    <col min="3598" max="3838" width="7.5703125" style="605"/>
    <col min="3839" max="3839" width="1" style="605" customWidth="1"/>
    <col min="3840" max="3840" width="2.85546875" style="605" customWidth="1"/>
    <col min="3841" max="3841" width="4.28515625" style="605" customWidth="1"/>
    <col min="3842" max="3842" width="36.7109375" style="605" customWidth="1"/>
    <col min="3843" max="3843" width="1.5703125" style="605" customWidth="1"/>
    <col min="3844" max="3845" width="9.85546875" style="605" customWidth="1"/>
    <col min="3846" max="3846" width="13.28515625" style="605" customWidth="1"/>
    <col min="3847" max="3847" width="1.7109375" style="605" customWidth="1"/>
    <col min="3848" max="3849" width="9.85546875" style="605" customWidth="1"/>
    <col min="3850" max="3850" width="13.28515625" style="605" customWidth="1"/>
    <col min="3851" max="3851" width="0.5703125" style="605" customWidth="1"/>
    <col min="3852" max="3852" width="7.5703125" style="605" hidden="1" customWidth="1"/>
    <col min="3853" max="3853" width="1.5703125" style="605" customWidth="1"/>
    <col min="3854" max="4094" width="7.5703125" style="605"/>
    <col min="4095" max="4095" width="1" style="605" customWidth="1"/>
    <col min="4096" max="4096" width="2.85546875" style="605" customWidth="1"/>
    <col min="4097" max="4097" width="4.28515625" style="605" customWidth="1"/>
    <col min="4098" max="4098" width="36.7109375" style="605" customWidth="1"/>
    <col min="4099" max="4099" width="1.5703125" style="605" customWidth="1"/>
    <col min="4100" max="4101" width="9.85546875" style="605" customWidth="1"/>
    <col min="4102" max="4102" width="13.28515625" style="605" customWidth="1"/>
    <col min="4103" max="4103" width="1.7109375" style="605" customWidth="1"/>
    <col min="4104" max="4105" width="9.85546875" style="605" customWidth="1"/>
    <col min="4106" max="4106" width="13.28515625" style="605" customWidth="1"/>
    <col min="4107" max="4107" width="0.5703125" style="605" customWidth="1"/>
    <col min="4108" max="4108" width="7.5703125" style="605" hidden="1" customWidth="1"/>
    <col min="4109" max="4109" width="1.5703125" style="605" customWidth="1"/>
    <col min="4110" max="4350" width="7.5703125" style="605"/>
    <col min="4351" max="4351" width="1" style="605" customWidth="1"/>
    <col min="4352" max="4352" width="2.85546875" style="605" customWidth="1"/>
    <col min="4353" max="4353" width="4.28515625" style="605" customWidth="1"/>
    <col min="4354" max="4354" width="36.7109375" style="605" customWidth="1"/>
    <col min="4355" max="4355" width="1.5703125" style="605" customWidth="1"/>
    <col min="4356" max="4357" width="9.85546875" style="605" customWidth="1"/>
    <col min="4358" max="4358" width="13.28515625" style="605" customWidth="1"/>
    <col min="4359" max="4359" width="1.7109375" style="605" customWidth="1"/>
    <col min="4360" max="4361" width="9.85546875" style="605" customWidth="1"/>
    <col min="4362" max="4362" width="13.28515625" style="605" customWidth="1"/>
    <col min="4363" max="4363" width="0.5703125" style="605" customWidth="1"/>
    <col min="4364" max="4364" width="7.5703125" style="605" hidden="1" customWidth="1"/>
    <col min="4365" max="4365" width="1.5703125" style="605" customWidth="1"/>
    <col min="4366" max="4606" width="7.5703125" style="605"/>
    <col min="4607" max="4607" width="1" style="605" customWidth="1"/>
    <col min="4608" max="4608" width="2.85546875" style="605" customWidth="1"/>
    <col min="4609" max="4609" width="4.28515625" style="605" customWidth="1"/>
    <col min="4610" max="4610" width="36.7109375" style="605" customWidth="1"/>
    <col min="4611" max="4611" width="1.5703125" style="605" customWidth="1"/>
    <col min="4612" max="4613" width="9.85546875" style="605" customWidth="1"/>
    <col min="4614" max="4614" width="13.28515625" style="605" customWidth="1"/>
    <col min="4615" max="4615" width="1.7109375" style="605" customWidth="1"/>
    <col min="4616" max="4617" width="9.85546875" style="605" customWidth="1"/>
    <col min="4618" max="4618" width="13.28515625" style="605" customWidth="1"/>
    <col min="4619" max="4619" width="0.5703125" style="605" customWidth="1"/>
    <col min="4620" max="4620" width="7.5703125" style="605" hidden="1" customWidth="1"/>
    <col min="4621" max="4621" width="1.5703125" style="605" customWidth="1"/>
    <col min="4622" max="4862" width="7.5703125" style="605"/>
    <col min="4863" max="4863" width="1" style="605" customWidth="1"/>
    <col min="4864" max="4864" width="2.85546875" style="605" customWidth="1"/>
    <col min="4865" max="4865" width="4.28515625" style="605" customWidth="1"/>
    <col min="4866" max="4866" width="36.7109375" style="605" customWidth="1"/>
    <col min="4867" max="4867" width="1.5703125" style="605" customWidth="1"/>
    <col min="4868" max="4869" width="9.85546875" style="605" customWidth="1"/>
    <col min="4870" max="4870" width="13.28515625" style="605" customWidth="1"/>
    <col min="4871" max="4871" width="1.7109375" style="605" customWidth="1"/>
    <col min="4872" max="4873" width="9.85546875" style="605" customWidth="1"/>
    <col min="4874" max="4874" width="13.28515625" style="605" customWidth="1"/>
    <col min="4875" max="4875" width="0.5703125" style="605" customWidth="1"/>
    <col min="4876" max="4876" width="7.5703125" style="605" hidden="1" customWidth="1"/>
    <col min="4877" max="4877" width="1.5703125" style="605" customWidth="1"/>
    <col min="4878" max="5118" width="7.5703125" style="605"/>
    <col min="5119" max="5119" width="1" style="605" customWidth="1"/>
    <col min="5120" max="5120" width="2.85546875" style="605" customWidth="1"/>
    <col min="5121" max="5121" width="4.28515625" style="605" customWidth="1"/>
    <col min="5122" max="5122" width="36.7109375" style="605" customWidth="1"/>
    <col min="5123" max="5123" width="1.5703125" style="605" customWidth="1"/>
    <col min="5124" max="5125" width="9.85546875" style="605" customWidth="1"/>
    <col min="5126" max="5126" width="13.28515625" style="605" customWidth="1"/>
    <col min="5127" max="5127" width="1.7109375" style="605" customWidth="1"/>
    <col min="5128" max="5129" width="9.85546875" style="605" customWidth="1"/>
    <col min="5130" max="5130" width="13.28515625" style="605" customWidth="1"/>
    <col min="5131" max="5131" width="0.5703125" style="605" customWidth="1"/>
    <col min="5132" max="5132" width="7.5703125" style="605" hidden="1" customWidth="1"/>
    <col min="5133" max="5133" width="1.5703125" style="605" customWidth="1"/>
    <col min="5134" max="5374" width="7.5703125" style="605"/>
    <col min="5375" max="5375" width="1" style="605" customWidth="1"/>
    <col min="5376" max="5376" width="2.85546875" style="605" customWidth="1"/>
    <col min="5377" max="5377" width="4.28515625" style="605" customWidth="1"/>
    <col min="5378" max="5378" width="36.7109375" style="605" customWidth="1"/>
    <col min="5379" max="5379" width="1.5703125" style="605" customWidth="1"/>
    <col min="5380" max="5381" width="9.85546875" style="605" customWidth="1"/>
    <col min="5382" max="5382" width="13.28515625" style="605" customWidth="1"/>
    <col min="5383" max="5383" width="1.7109375" style="605" customWidth="1"/>
    <col min="5384" max="5385" width="9.85546875" style="605" customWidth="1"/>
    <col min="5386" max="5386" width="13.28515625" style="605" customWidth="1"/>
    <col min="5387" max="5387" width="0.5703125" style="605" customWidth="1"/>
    <col min="5388" max="5388" width="7.5703125" style="605" hidden="1" customWidth="1"/>
    <col min="5389" max="5389" width="1.5703125" style="605" customWidth="1"/>
    <col min="5390" max="5630" width="7.5703125" style="605"/>
    <col min="5631" max="5631" width="1" style="605" customWidth="1"/>
    <col min="5632" max="5632" width="2.85546875" style="605" customWidth="1"/>
    <col min="5633" max="5633" width="4.28515625" style="605" customWidth="1"/>
    <col min="5634" max="5634" width="36.7109375" style="605" customWidth="1"/>
    <col min="5635" max="5635" width="1.5703125" style="605" customWidth="1"/>
    <col min="5636" max="5637" width="9.85546875" style="605" customWidth="1"/>
    <col min="5638" max="5638" width="13.28515625" style="605" customWidth="1"/>
    <col min="5639" max="5639" width="1.7109375" style="605" customWidth="1"/>
    <col min="5640" max="5641" width="9.85546875" style="605" customWidth="1"/>
    <col min="5642" max="5642" width="13.28515625" style="605" customWidth="1"/>
    <col min="5643" max="5643" width="0.5703125" style="605" customWidth="1"/>
    <col min="5644" max="5644" width="7.5703125" style="605" hidden="1" customWidth="1"/>
    <col min="5645" max="5645" width="1.5703125" style="605" customWidth="1"/>
    <col min="5646" max="5886" width="7.5703125" style="605"/>
    <col min="5887" max="5887" width="1" style="605" customWidth="1"/>
    <col min="5888" max="5888" width="2.85546875" style="605" customWidth="1"/>
    <col min="5889" max="5889" width="4.28515625" style="605" customWidth="1"/>
    <col min="5890" max="5890" width="36.7109375" style="605" customWidth="1"/>
    <col min="5891" max="5891" width="1.5703125" style="605" customWidth="1"/>
    <col min="5892" max="5893" width="9.85546875" style="605" customWidth="1"/>
    <col min="5894" max="5894" width="13.28515625" style="605" customWidth="1"/>
    <col min="5895" max="5895" width="1.7109375" style="605" customWidth="1"/>
    <col min="5896" max="5897" width="9.85546875" style="605" customWidth="1"/>
    <col min="5898" max="5898" width="13.28515625" style="605" customWidth="1"/>
    <col min="5899" max="5899" width="0.5703125" style="605" customWidth="1"/>
    <col min="5900" max="5900" width="7.5703125" style="605" hidden="1" customWidth="1"/>
    <col min="5901" max="5901" width="1.5703125" style="605" customWidth="1"/>
    <col min="5902" max="6142" width="7.5703125" style="605"/>
    <col min="6143" max="6143" width="1" style="605" customWidth="1"/>
    <col min="6144" max="6144" width="2.85546875" style="605" customWidth="1"/>
    <col min="6145" max="6145" width="4.28515625" style="605" customWidth="1"/>
    <col min="6146" max="6146" width="36.7109375" style="605" customWidth="1"/>
    <col min="6147" max="6147" width="1.5703125" style="605" customWidth="1"/>
    <col min="6148" max="6149" width="9.85546875" style="605" customWidth="1"/>
    <col min="6150" max="6150" width="13.28515625" style="605" customWidth="1"/>
    <col min="6151" max="6151" width="1.7109375" style="605" customWidth="1"/>
    <col min="6152" max="6153" width="9.85546875" style="605" customWidth="1"/>
    <col min="6154" max="6154" width="13.28515625" style="605" customWidth="1"/>
    <col min="6155" max="6155" width="0.5703125" style="605" customWidth="1"/>
    <col min="6156" max="6156" width="7.5703125" style="605" hidden="1" customWidth="1"/>
    <col min="6157" max="6157" width="1.5703125" style="605" customWidth="1"/>
    <col min="6158" max="6398" width="7.5703125" style="605"/>
    <col min="6399" max="6399" width="1" style="605" customWidth="1"/>
    <col min="6400" max="6400" width="2.85546875" style="605" customWidth="1"/>
    <col min="6401" max="6401" width="4.28515625" style="605" customWidth="1"/>
    <col min="6402" max="6402" width="36.7109375" style="605" customWidth="1"/>
    <col min="6403" max="6403" width="1.5703125" style="605" customWidth="1"/>
    <col min="6404" max="6405" width="9.85546875" style="605" customWidth="1"/>
    <col min="6406" max="6406" width="13.28515625" style="605" customWidth="1"/>
    <col min="6407" max="6407" width="1.7109375" style="605" customWidth="1"/>
    <col min="6408" max="6409" width="9.85546875" style="605" customWidth="1"/>
    <col min="6410" max="6410" width="13.28515625" style="605" customWidth="1"/>
    <col min="6411" max="6411" width="0.5703125" style="605" customWidth="1"/>
    <col min="6412" max="6412" width="7.5703125" style="605" hidden="1" customWidth="1"/>
    <col min="6413" max="6413" width="1.5703125" style="605" customWidth="1"/>
    <col min="6414" max="6654" width="7.5703125" style="605"/>
    <col min="6655" max="6655" width="1" style="605" customWidth="1"/>
    <col min="6656" max="6656" width="2.85546875" style="605" customWidth="1"/>
    <col min="6657" max="6657" width="4.28515625" style="605" customWidth="1"/>
    <col min="6658" max="6658" width="36.7109375" style="605" customWidth="1"/>
    <col min="6659" max="6659" width="1.5703125" style="605" customWidth="1"/>
    <col min="6660" max="6661" width="9.85546875" style="605" customWidth="1"/>
    <col min="6662" max="6662" width="13.28515625" style="605" customWidth="1"/>
    <col min="6663" max="6663" width="1.7109375" style="605" customWidth="1"/>
    <col min="6664" max="6665" width="9.85546875" style="605" customWidth="1"/>
    <col min="6666" max="6666" width="13.28515625" style="605" customWidth="1"/>
    <col min="6667" max="6667" width="0.5703125" style="605" customWidth="1"/>
    <col min="6668" max="6668" width="7.5703125" style="605" hidden="1" customWidth="1"/>
    <col min="6669" max="6669" width="1.5703125" style="605" customWidth="1"/>
    <col min="6670" max="6910" width="7.5703125" style="605"/>
    <col min="6911" max="6911" width="1" style="605" customWidth="1"/>
    <col min="6912" max="6912" width="2.85546875" style="605" customWidth="1"/>
    <col min="6913" max="6913" width="4.28515625" style="605" customWidth="1"/>
    <col min="6914" max="6914" width="36.7109375" style="605" customWidth="1"/>
    <col min="6915" max="6915" width="1.5703125" style="605" customWidth="1"/>
    <col min="6916" max="6917" width="9.85546875" style="605" customWidth="1"/>
    <col min="6918" max="6918" width="13.28515625" style="605" customWidth="1"/>
    <col min="6919" max="6919" width="1.7109375" style="605" customWidth="1"/>
    <col min="6920" max="6921" width="9.85546875" style="605" customWidth="1"/>
    <col min="6922" max="6922" width="13.28515625" style="605" customWidth="1"/>
    <col min="6923" max="6923" width="0.5703125" style="605" customWidth="1"/>
    <col min="6924" max="6924" width="7.5703125" style="605" hidden="1" customWidth="1"/>
    <col min="6925" max="6925" width="1.5703125" style="605" customWidth="1"/>
    <col min="6926" max="7166" width="7.5703125" style="605"/>
    <col min="7167" max="7167" width="1" style="605" customWidth="1"/>
    <col min="7168" max="7168" width="2.85546875" style="605" customWidth="1"/>
    <col min="7169" max="7169" width="4.28515625" style="605" customWidth="1"/>
    <col min="7170" max="7170" width="36.7109375" style="605" customWidth="1"/>
    <col min="7171" max="7171" width="1.5703125" style="605" customWidth="1"/>
    <col min="7172" max="7173" width="9.85546875" style="605" customWidth="1"/>
    <col min="7174" max="7174" width="13.28515625" style="605" customWidth="1"/>
    <col min="7175" max="7175" width="1.7109375" style="605" customWidth="1"/>
    <col min="7176" max="7177" width="9.85546875" style="605" customWidth="1"/>
    <col min="7178" max="7178" width="13.28515625" style="605" customWidth="1"/>
    <col min="7179" max="7179" width="0.5703125" style="605" customWidth="1"/>
    <col min="7180" max="7180" width="7.5703125" style="605" hidden="1" customWidth="1"/>
    <col min="7181" max="7181" width="1.5703125" style="605" customWidth="1"/>
    <col min="7182" max="7422" width="7.5703125" style="605"/>
    <col min="7423" max="7423" width="1" style="605" customWidth="1"/>
    <col min="7424" max="7424" width="2.85546875" style="605" customWidth="1"/>
    <col min="7425" max="7425" width="4.28515625" style="605" customWidth="1"/>
    <col min="7426" max="7426" width="36.7109375" style="605" customWidth="1"/>
    <col min="7427" max="7427" width="1.5703125" style="605" customWidth="1"/>
    <col min="7428" max="7429" width="9.85546875" style="605" customWidth="1"/>
    <col min="7430" max="7430" width="13.28515625" style="605" customWidth="1"/>
    <col min="7431" max="7431" width="1.7109375" style="605" customWidth="1"/>
    <col min="7432" max="7433" width="9.85546875" style="605" customWidth="1"/>
    <col min="7434" max="7434" width="13.28515625" style="605" customWidth="1"/>
    <col min="7435" max="7435" width="0.5703125" style="605" customWidth="1"/>
    <col min="7436" max="7436" width="7.5703125" style="605" hidden="1" customWidth="1"/>
    <col min="7437" max="7437" width="1.5703125" style="605" customWidth="1"/>
    <col min="7438" max="7678" width="7.5703125" style="605"/>
    <col min="7679" max="7679" width="1" style="605" customWidth="1"/>
    <col min="7680" max="7680" width="2.85546875" style="605" customWidth="1"/>
    <col min="7681" max="7681" width="4.28515625" style="605" customWidth="1"/>
    <col min="7682" max="7682" width="36.7109375" style="605" customWidth="1"/>
    <col min="7683" max="7683" width="1.5703125" style="605" customWidth="1"/>
    <col min="7684" max="7685" width="9.85546875" style="605" customWidth="1"/>
    <col min="7686" max="7686" width="13.28515625" style="605" customWidth="1"/>
    <col min="7687" max="7687" width="1.7109375" style="605" customWidth="1"/>
    <col min="7688" max="7689" width="9.85546875" style="605" customWidth="1"/>
    <col min="7690" max="7690" width="13.28515625" style="605" customWidth="1"/>
    <col min="7691" max="7691" width="0.5703125" style="605" customWidth="1"/>
    <col min="7692" max="7692" width="7.5703125" style="605" hidden="1" customWidth="1"/>
    <col min="7693" max="7693" width="1.5703125" style="605" customWidth="1"/>
    <col min="7694" max="7934" width="7.5703125" style="605"/>
    <col min="7935" max="7935" width="1" style="605" customWidth="1"/>
    <col min="7936" max="7936" width="2.85546875" style="605" customWidth="1"/>
    <col min="7937" max="7937" width="4.28515625" style="605" customWidth="1"/>
    <col min="7938" max="7938" width="36.7109375" style="605" customWidth="1"/>
    <col min="7939" max="7939" width="1.5703125" style="605" customWidth="1"/>
    <col min="7940" max="7941" width="9.85546875" style="605" customWidth="1"/>
    <col min="7942" max="7942" width="13.28515625" style="605" customWidth="1"/>
    <col min="7943" max="7943" width="1.7109375" style="605" customWidth="1"/>
    <col min="7944" max="7945" width="9.85546875" style="605" customWidth="1"/>
    <col min="7946" max="7946" width="13.28515625" style="605" customWidth="1"/>
    <col min="7947" max="7947" width="0.5703125" style="605" customWidth="1"/>
    <col min="7948" max="7948" width="7.5703125" style="605" hidden="1" customWidth="1"/>
    <col min="7949" max="7949" width="1.5703125" style="605" customWidth="1"/>
    <col min="7950" max="8190" width="7.5703125" style="605"/>
    <col min="8191" max="8191" width="1" style="605" customWidth="1"/>
    <col min="8192" max="8192" width="2.85546875" style="605" customWidth="1"/>
    <col min="8193" max="8193" width="4.28515625" style="605" customWidth="1"/>
    <col min="8194" max="8194" width="36.7109375" style="605" customWidth="1"/>
    <col min="8195" max="8195" width="1.5703125" style="605" customWidth="1"/>
    <col min="8196" max="8197" width="9.85546875" style="605" customWidth="1"/>
    <col min="8198" max="8198" width="13.28515625" style="605" customWidth="1"/>
    <col min="8199" max="8199" width="1.7109375" style="605" customWidth="1"/>
    <col min="8200" max="8201" width="9.85546875" style="605" customWidth="1"/>
    <col min="8202" max="8202" width="13.28515625" style="605" customWidth="1"/>
    <col min="8203" max="8203" width="0.5703125" style="605" customWidth="1"/>
    <col min="8204" max="8204" width="7.5703125" style="605" hidden="1" customWidth="1"/>
    <col min="8205" max="8205" width="1.5703125" style="605" customWidth="1"/>
    <col min="8206" max="8446" width="7.5703125" style="605"/>
    <col min="8447" max="8447" width="1" style="605" customWidth="1"/>
    <col min="8448" max="8448" width="2.85546875" style="605" customWidth="1"/>
    <col min="8449" max="8449" width="4.28515625" style="605" customWidth="1"/>
    <col min="8450" max="8450" width="36.7109375" style="605" customWidth="1"/>
    <col min="8451" max="8451" width="1.5703125" style="605" customWidth="1"/>
    <col min="8452" max="8453" width="9.85546875" style="605" customWidth="1"/>
    <col min="8454" max="8454" width="13.28515625" style="605" customWidth="1"/>
    <col min="8455" max="8455" width="1.7109375" style="605" customWidth="1"/>
    <col min="8456" max="8457" width="9.85546875" style="605" customWidth="1"/>
    <col min="8458" max="8458" width="13.28515625" style="605" customWidth="1"/>
    <col min="8459" max="8459" width="0.5703125" style="605" customWidth="1"/>
    <col min="8460" max="8460" width="7.5703125" style="605" hidden="1" customWidth="1"/>
    <col min="8461" max="8461" width="1.5703125" style="605" customWidth="1"/>
    <col min="8462" max="8702" width="7.5703125" style="605"/>
    <col min="8703" max="8703" width="1" style="605" customWidth="1"/>
    <col min="8704" max="8704" width="2.85546875" style="605" customWidth="1"/>
    <col min="8705" max="8705" width="4.28515625" style="605" customWidth="1"/>
    <col min="8706" max="8706" width="36.7109375" style="605" customWidth="1"/>
    <col min="8707" max="8707" width="1.5703125" style="605" customWidth="1"/>
    <col min="8708" max="8709" width="9.85546875" style="605" customWidth="1"/>
    <col min="8710" max="8710" width="13.28515625" style="605" customWidth="1"/>
    <col min="8711" max="8711" width="1.7109375" style="605" customWidth="1"/>
    <col min="8712" max="8713" width="9.85546875" style="605" customWidth="1"/>
    <col min="8714" max="8714" width="13.28515625" style="605" customWidth="1"/>
    <col min="8715" max="8715" width="0.5703125" style="605" customWidth="1"/>
    <col min="8716" max="8716" width="7.5703125" style="605" hidden="1" customWidth="1"/>
    <col min="8717" max="8717" width="1.5703125" style="605" customWidth="1"/>
    <col min="8718" max="8958" width="7.5703125" style="605"/>
    <col min="8959" max="8959" width="1" style="605" customWidth="1"/>
    <col min="8960" max="8960" width="2.85546875" style="605" customWidth="1"/>
    <col min="8961" max="8961" width="4.28515625" style="605" customWidth="1"/>
    <col min="8962" max="8962" width="36.7109375" style="605" customWidth="1"/>
    <col min="8963" max="8963" width="1.5703125" style="605" customWidth="1"/>
    <col min="8964" max="8965" width="9.85546875" style="605" customWidth="1"/>
    <col min="8966" max="8966" width="13.28515625" style="605" customWidth="1"/>
    <col min="8967" max="8967" width="1.7109375" style="605" customWidth="1"/>
    <col min="8968" max="8969" width="9.85546875" style="605" customWidth="1"/>
    <col min="8970" max="8970" width="13.28515625" style="605" customWidth="1"/>
    <col min="8971" max="8971" width="0.5703125" style="605" customWidth="1"/>
    <col min="8972" max="8972" width="7.5703125" style="605" hidden="1" customWidth="1"/>
    <col min="8973" max="8973" width="1.5703125" style="605" customWidth="1"/>
    <col min="8974" max="9214" width="7.5703125" style="605"/>
    <col min="9215" max="9215" width="1" style="605" customWidth="1"/>
    <col min="9216" max="9216" width="2.85546875" style="605" customWidth="1"/>
    <col min="9217" max="9217" width="4.28515625" style="605" customWidth="1"/>
    <col min="9218" max="9218" width="36.7109375" style="605" customWidth="1"/>
    <col min="9219" max="9219" width="1.5703125" style="605" customWidth="1"/>
    <col min="9220" max="9221" width="9.85546875" style="605" customWidth="1"/>
    <col min="9222" max="9222" width="13.28515625" style="605" customWidth="1"/>
    <col min="9223" max="9223" width="1.7109375" style="605" customWidth="1"/>
    <col min="9224" max="9225" width="9.85546875" style="605" customWidth="1"/>
    <col min="9226" max="9226" width="13.28515625" style="605" customWidth="1"/>
    <col min="9227" max="9227" width="0.5703125" style="605" customWidth="1"/>
    <col min="9228" max="9228" width="7.5703125" style="605" hidden="1" customWidth="1"/>
    <col min="9229" max="9229" width="1.5703125" style="605" customWidth="1"/>
    <col min="9230" max="9470" width="7.5703125" style="605"/>
    <col min="9471" max="9471" width="1" style="605" customWidth="1"/>
    <col min="9472" max="9472" width="2.85546875" style="605" customWidth="1"/>
    <col min="9473" max="9473" width="4.28515625" style="605" customWidth="1"/>
    <col min="9474" max="9474" width="36.7109375" style="605" customWidth="1"/>
    <col min="9475" max="9475" width="1.5703125" style="605" customWidth="1"/>
    <col min="9476" max="9477" width="9.85546875" style="605" customWidth="1"/>
    <col min="9478" max="9478" width="13.28515625" style="605" customWidth="1"/>
    <col min="9479" max="9479" width="1.7109375" style="605" customWidth="1"/>
    <col min="9480" max="9481" width="9.85546875" style="605" customWidth="1"/>
    <col min="9482" max="9482" width="13.28515625" style="605" customWidth="1"/>
    <col min="9483" max="9483" width="0.5703125" style="605" customWidth="1"/>
    <col min="9484" max="9484" width="7.5703125" style="605" hidden="1" customWidth="1"/>
    <col min="9485" max="9485" width="1.5703125" style="605" customWidth="1"/>
    <col min="9486" max="9726" width="7.5703125" style="605"/>
    <col min="9727" max="9727" width="1" style="605" customWidth="1"/>
    <col min="9728" max="9728" width="2.85546875" style="605" customWidth="1"/>
    <col min="9729" max="9729" width="4.28515625" style="605" customWidth="1"/>
    <col min="9730" max="9730" width="36.7109375" style="605" customWidth="1"/>
    <col min="9731" max="9731" width="1.5703125" style="605" customWidth="1"/>
    <col min="9732" max="9733" width="9.85546875" style="605" customWidth="1"/>
    <col min="9734" max="9734" width="13.28515625" style="605" customWidth="1"/>
    <col min="9735" max="9735" width="1.7109375" style="605" customWidth="1"/>
    <col min="9736" max="9737" width="9.85546875" style="605" customWidth="1"/>
    <col min="9738" max="9738" width="13.28515625" style="605" customWidth="1"/>
    <col min="9739" max="9739" width="0.5703125" style="605" customWidth="1"/>
    <col min="9740" max="9740" width="7.5703125" style="605" hidden="1" customWidth="1"/>
    <col min="9741" max="9741" width="1.5703125" style="605" customWidth="1"/>
    <col min="9742" max="9982" width="7.5703125" style="605"/>
    <col min="9983" max="9983" width="1" style="605" customWidth="1"/>
    <col min="9984" max="9984" width="2.85546875" style="605" customWidth="1"/>
    <col min="9985" max="9985" width="4.28515625" style="605" customWidth="1"/>
    <col min="9986" max="9986" width="36.7109375" style="605" customWidth="1"/>
    <col min="9987" max="9987" width="1.5703125" style="605" customWidth="1"/>
    <col min="9988" max="9989" width="9.85546875" style="605" customWidth="1"/>
    <col min="9990" max="9990" width="13.28515625" style="605" customWidth="1"/>
    <col min="9991" max="9991" width="1.7109375" style="605" customWidth="1"/>
    <col min="9992" max="9993" width="9.85546875" style="605" customWidth="1"/>
    <col min="9994" max="9994" width="13.28515625" style="605" customWidth="1"/>
    <col min="9995" max="9995" width="0.5703125" style="605" customWidth="1"/>
    <col min="9996" max="9996" width="7.5703125" style="605" hidden="1" customWidth="1"/>
    <col min="9997" max="9997" width="1.5703125" style="605" customWidth="1"/>
    <col min="9998" max="10238" width="7.5703125" style="605"/>
    <col min="10239" max="10239" width="1" style="605" customWidth="1"/>
    <col min="10240" max="10240" width="2.85546875" style="605" customWidth="1"/>
    <col min="10241" max="10241" width="4.28515625" style="605" customWidth="1"/>
    <col min="10242" max="10242" width="36.7109375" style="605" customWidth="1"/>
    <col min="10243" max="10243" width="1.5703125" style="605" customWidth="1"/>
    <col min="10244" max="10245" width="9.85546875" style="605" customWidth="1"/>
    <col min="10246" max="10246" width="13.28515625" style="605" customWidth="1"/>
    <col min="10247" max="10247" width="1.7109375" style="605" customWidth="1"/>
    <col min="10248" max="10249" width="9.85546875" style="605" customWidth="1"/>
    <col min="10250" max="10250" width="13.28515625" style="605" customWidth="1"/>
    <col min="10251" max="10251" width="0.5703125" style="605" customWidth="1"/>
    <col min="10252" max="10252" width="7.5703125" style="605" hidden="1" customWidth="1"/>
    <col min="10253" max="10253" width="1.5703125" style="605" customWidth="1"/>
    <col min="10254" max="10494" width="7.5703125" style="605"/>
    <col min="10495" max="10495" width="1" style="605" customWidth="1"/>
    <col min="10496" max="10496" width="2.85546875" style="605" customWidth="1"/>
    <col min="10497" max="10497" width="4.28515625" style="605" customWidth="1"/>
    <col min="10498" max="10498" width="36.7109375" style="605" customWidth="1"/>
    <col min="10499" max="10499" width="1.5703125" style="605" customWidth="1"/>
    <col min="10500" max="10501" width="9.85546875" style="605" customWidth="1"/>
    <col min="10502" max="10502" width="13.28515625" style="605" customWidth="1"/>
    <col min="10503" max="10503" width="1.7109375" style="605" customWidth="1"/>
    <col min="10504" max="10505" width="9.85546875" style="605" customWidth="1"/>
    <col min="10506" max="10506" width="13.28515625" style="605" customWidth="1"/>
    <col min="10507" max="10507" width="0.5703125" style="605" customWidth="1"/>
    <col min="10508" max="10508" width="7.5703125" style="605" hidden="1" customWidth="1"/>
    <col min="10509" max="10509" width="1.5703125" style="605" customWidth="1"/>
    <col min="10510" max="10750" width="7.5703125" style="605"/>
    <col min="10751" max="10751" width="1" style="605" customWidth="1"/>
    <col min="10752" max="10752" width="2.85546875" style="605" customWidth="1"/>
    <col min="10753" max="10753" width="4.28515625" style="605" customWidth="1"/>
    <col min="10754" max="10754" width="36.7109375" style="605" customWidth="1"/>
    <col min="10755" max="10755" width="1.5703125" style="605" customWidth="1"/>
    <col min="10756" max="10757" width="9.85546875" style="605" customWidth="1"/>
    <col min="10758" max="10758" width="13.28515625" style="605" customWidth="1"/>
    <col min="10759" max="10759" width="1.7109375" style="605" customWidth="1"/>
    <col min="10760" max="10761" width="9.85546875" style="605" customWidth="1"/>
    <col min="10762" max="10762" width="13.28515625" style="605" customWidth="1"/>
    <col min="10763" max="10763" width="0.5703125" style="605" customWidth="1"/>
    <col min="10764" max="10764" width="7.5703125" style="605" hidden="1" customWidth="1"/>
    <col min="10765" max="10765" width="1.5703125" style="605" customWidth="1"/>
    <col min="10766" max="11006" width="7.5703125" style="605"/>
    <col min="11007" max="11007" width="1" style="605" customWidth="1"/>
    <col min="11008" max="11008" width="2.85546875" style="605" customWidth="1"/>
    <col min="11009" max="11009" width="4.28515625" style="605" customWidth="1"/>
    <col min="11010" max="11010" width="36.7109375" style="605" customWidth="1"/>
    <col min="11011" max="11011" width="1.5703125" style="605" customWidth="1"/>
    <col min="11012" max="11013" width="9.85546875" style="605" customWidth="1"/>
    <col min="11014" max="11014" width="13.28515625" style="605" customWidth="1"/>
    <col min="11015" max="11015" width="1.7109375" style="605" customWidth="1"/>
    <col min="11016" max="11017" width="9.85546875" style="605" customWidth="1"/>
    <col min="11018" max="11018" width="13.28515625" style="605" customWidth="1"/>
    <col min="11019" max="11019" width="0.5703125" style="605" customWidth="1"/>
    <col min="11020" max="11020" width="7.5703125" style="605" hidden="1" customWidth="1"/>
    <col min="11021" max="11021" width="1.5703125" style="605" customWidth="1"/>
    <col min="11022" max="11262" width="7.5703125" style="605"/>
    <col min="11263" max="11263" width="1" style="605" customWidth="1"/>
    <col min="11264" max="11264" width="2.85546875" style="605" customWidth="1"/>
    <col min="11265" max="11265" width="4.28515625" style="605" customWidth="1"/>
    <col min="11266" max="11266" width="36.7109375" style="605" customWidth="1"/>
    <col min="11267" max="11267" width="1.5703125" style="605" customWidth="1"/>
    <col min="11268" max="11269" width="9.85546875" style="605" customWidth="1"/>
    <col min="11270" max="11270" width="13.28515625" style="605" customWidth="1"/>
    <col min="11271" max="11271" width="1.7109375" style="605" customWidth="1"/>
    <col min="11272" max="11273" width="9.85546875" style="605" customWidth="1"/>
    <col min="11274" max="11274" width="13.28515625" style="605" customWidth="1"/>
    <col min="11275" max="11275" width="0.5703125" style="605" customWidth="1"/>
    <col min="11276" max="11276" width="7.5703125" style="605" hidden="1" customWidth="1"/>
    <col min="11277" max="11277" width="1.5703125" style="605" customWidth="1"/>
    <col min="11278" max="11518" width="7.5703125" style="605"/>
    <col min="11519" max="11519" width="1" style="605" customWidth="1"/>
    <col min="11520" max="11520" width="2.85546875" style="605" customWidth="1"/>
    <col min="11521" max="11521" width="4.28515625" style="605" customWidth="1"/>
    <col min="11522" max="11522" width="36.7109375" style="605" customWidth="1"/>
    <col min="11523" max="11523" width="1.5703125" style="605" customWidth="1"/>
    <col min="11524" max="11525" width="9.85546875" style="605" customWidth="1"/>
    <col min="11526" max="11526" width="13.28515625" style="605" customWidth="1"/>
    <col min="11527" max="11527" width="1.7109375" style="605" customWidth="1"/>
    <col min="11528" max="11529" width="9.85546875" style="605" customWidth="1"/>
    <col min="11530" max="11530" width="13.28515625" style="605" customWidth="1"/>
    <col min="11531" max="11531" width="0.5703125" style="605" customWidth="1"/>
    <col min="11532" max="11532" width="7.5703125" style="605" hidden="1" customWidth="1"/>
    <col min="11533" max="11533" width="1.5703125" style="605" customWidth="1"/>
    <col min="11534" max="11774" width="7.5703125" style="605"/>
    <col min="11775" max="11775" width="1" style="605" customWidth="1"/>
    <col min="11776" max="11776" width="2.85546875" style="605" customWidth="1"/>
    <col min="11777" max="11777" width="4.28515625" style="605" customWidth="1"/>
    <col min="11778" max="11778" width="36.7109375" style="605" customWidth="1"/>
    <col min="11779" max="11779" width="1.5703125" style="605" customWidth="1"/>
    <col min="11780" max="11781" width="9.85546875" style="605" customWidth="1"/>
    <col min="11782" max="11782" width="13.28515625" style="605" customWidth="1"/>
    <col min="11783" max="11783" width="1.7109375" style="605" customWidth="1"/>
    <col min="11784" max="11785" width="9.85546875" style="605" customWidth="1"/>
    <col min="11786" max="11786" width="13.28515625" style="605" customWidth="1"/>
    <col min="11787" max="11787" width="0.5703125" style="605" customWidth="1"/>
    <col min="11788" max="11788" width="7.5703125" style="605" hidden="1" customWidth="1"/>
    <col min="11789" max="11789" width="1.5703125" style="605" customWidth="1"/>
    <col min="11790" max="12030" width="7.5703125" style="605"/>
    <col min="12031" max="12031" width="1" style="605" customWidth="1"/>
    <col min="12032" max="12032" width="2.85546875" style="605" customWidth="1"/>
    <col min="12033" max="12033" width="4.28515625" style="605" customWidth="1"/>
    <col min="12034" max="12034" width="36.7109375" style="605" customWidth="1"/>
    <col min="12035" max="12035" width="1.5703125" style="605" customWidth="1"/>
    <col min="12036" max="12037" width="9.85546875" style="605" customWidth="1"/>
    <col min="12038" max="12038" width="13.28515625" style="605" customWidth="1"/>
    <col min="12039" max="12039" width="1.7109375" style="605" customWidth="1"/>
    <col min="12040" max="12041" width="9.85546875" style="605" customWidth="1"/>
    <col min="12042" max="12042" width="13.28515625" style="605" customWidth="1"/>
    <col min="12043" max="12043" width="0.5703125" style="605" customWidth="1"/>
    <col min="12044" max="12044" width="7.5703125" style="605" hidden="1" customWidth="1"/>
    <col min="12045" max="12045" width="1.5703125" style="605" customWidth="1"/>
    <col min="12046" max="12286" width="7.5703125" style="605"/>
    <col min="12287" max="12287" width="1" style="605" customWidth="1"/>
    <col min="12288" max="12288" width="2.85546875" style="605" customWidth="1"/>
    <col min="12289" max="12289" width="4.28515625" style="605" customWidth="1"/>
    <col min="12290" max="12290" width="36.7109375" style="605" customWidth="1"/>
    <col min="12291" max="12291" width="1.5703125" style="605" customWidth="1"/>
    <col min="12292" max="12293" width="9.85546875" style="605" customWidth="1"/>
    <col min="12294" max="12294" width="13.28515625" style="605" customWidth="1"/>
    <col min="12295" max="12295" width="1.7109375" style="605" customWidth="1"/>
    <col min="12296" max="12297" width="9.85546875" style="605" customWidth="1"/>
    <col min="12298" max="12298" width="13.28515625" style="605" customWidth="1"/>
    <col min="12299" max="12299" width="0.5703125" style="605" customWidth="1"/>
    <col min="12300" max="12300" width="7.5703125" style="605" hidden="1" customWidth="1"/>
    <col min="12301" max="12301" width="1.5703125" style="605" customWidth="1"/>
    <col min="12302" max="12542" width="7.5703125" style="605"/>
    <col min="12543" max="12543" width="1" style="605" customWidth="1"/>
    <col min="12544" max="12544" width="2.85546875" style="605" customWidth="1"/>
    <col min="12545" max="12545" width="4.28515625" style="605" customWidth="1"/>
    <col min="12546" max="12546" width="36.7109375" style="605" customWidth="1"/>
    <col min="12547" max="12547" width="1.5703125" style="605" customWidth="1"/>
    <col min="12548" max="12549" width="9.85546875" style="605" customWidth="1"/>
    <col min="12550" max="12550" width="13.28515625" style="605" customWidth="1"/>
    <col min="12551" max="12551" width="1.7109375" style="605" customWidth="1"/>
    <col min="12552" max="12553" width="9.85546875" style="605" customWidth="1"/>
    <col min="12554" max="12554" width="13.28515625" style="605" customWidth="1"/>
    <col min="12555" max="12555" width="0.5703125" style="605" customWidth="1"/>
    <col min="12556" max="12556" width="7.5703125" style="605" hidden="1" customWidth="1"/>
    <col min="12557" max="12557" width="1.5703125" style="605" customWidth="1"/>
    <col min="12558" max="12798" width="7.5703125" style="605"/>
    <col min="12799" max="12799" width="1" style="605" customWidth="1"/>
    <col min="12800" max="12800" width="2.85546875" style="605" customWidth="1"/>
    <col min="12801" max="12801" width="4.28515625" style="605" customWidth="1"/>
    <col min="12802" max="12802" width="36.7109375" style="605" customWidth="1"/>
    <col min="12803" max="12803" width="1.5703125" style="605" customWidth="1"/>
    <col min="12804" max="12805" width="9.85546875" style="605" customWidth="1"/>
    <col min="12806" max="12806" width="13.28515625" style="605" customWidth="1"/>
    <col min="12807" max="12807" width="1.7109375" style="605" customWidth="1"/>
    <col min="12808" max="12809" width="9.85546875" style="605" customWidth="1"/>
    <col min="12810" max="12810" width="13.28515625" style="605" customWidth="1"/>
    <col min="12811" max="12811" width="0.5703125" style="605" customWidth="1"/>
    <col min="12812" max="12812" width="7.5703125" style="605" hidden="1" customWidth="1"/>
    <col min="12813" max="12813" width="1.5703125" style="605" customWidth="1"/>
    <col min="12814" max="13054" width="7.5703125" style="605"/>
    <col min="13055" max="13055" width="1" style="605" customWidth="1"/>
    <col min="13056" max="13056" width="2.85546875" style="605" customWidth="1"/>
    <col min="13057" max="13057" width="4.28515625" style="605" customWidth="1"/>
    <col min="13058" max="13058" width="36.7109375" style="605" customWidth="1"/>
    <col min="13059" max="13059" width="1.5703125" style="605" customWidth="1"/>
    <col min="13060" max="13061" width="9.85546875" style="605" customWidth="1"/>
    <col min="13062" max="13062" width="13.28515625" style="605" customWidth="1"/>
    <col min="13063" max="13063" width="1.7109375" style="605" customWidth="1"/>
    <col min="13064" max="13065" width="9.85546875" style="605" customWidth="1"/>
    <col min="13066" max="13066" width="13.28515625" style="605" customWidth="1"/>
    <col min="13067" max="13067" width="0.5703125" style="605" customWidth="1"/>
    <col min="13068" max="13068" width="7.5703125" style="605" hidden="1" customWidth="1"/>
    <col min="13069" max="13069" width="1.5703125" style="605" customWidth="1"/>
    <col min="13070" max="13310" width="7.5703125" style="605"/>
    <col min="13311" max="13311" width="1" style="605" customWidth="1"/>
    <col min="13312" max="13312" width="2.85546875" style="605" customWidth="1"/>
    <col min="13313" max="13313" width="4.28515625" style="605" customWidth="1"/>
    <col min="13314" max="13314" width="36.7109375" style="605" customWidth="1"/>
    <col min="13315" max="13315" width="1.5703125" style="605" customWidth="1"/>
    <col min="13316" max="13317" width="9.85546875" style="605" customWidth="1"/>
    <col min="13318" max="13318" width="13.28515625" style="605" customWidth="1"/>
    <col min="13319" max="13319" width="1.7109375" style="605" customWidth="1"/>
    <col min="13320" max="13321" width="9.85546875" style="605" customWidth="1"/>
    <col min="13322" max="13322" width="13.28515625" style="605" customWidth="1"/>
    <col min="13323" max="13323" width="0.5703125" style="605" customWidth="1"/>
    <col min="13324" max="13324" width="7.5703125" style="605" hidden="1" customWidth="1"/>
    <col min="13325" max="13325" width="1.5703125" style="605" customWidth="1"/>
    <col min="13326" max="13566" width="7.5703125" style="605"/>
    <col min="13567" max="13567" width="1" style="605" customWidth="1"/>
    <col min="13568" max="13568" width="2.85546875" style="605" customWidth="1"/>
    <col min="13569" max="13569" width="4.28515625" style="605" customWidth="1"/>
    <col min="13570" max="13570" width="36.7109375" style="605" customWidth="1"/>
    <col min="13571" max="13571" width="1.5703125" style="605" customWidth="1"/>
    <col min="13572" max="13573" width="9.85546875" style="605" customWidth="1"/>
    <col min="13574" max="13574" width="13.28515625" style="605" customWidth="1"/>
    <col min="13575" max="13575" width="1.7109375" style="605" customWidth="1"/>
    <col min="13576" max="13577" width="9.85546875" style="605" customWidth="1"/>
    <col min="13578" max="13578" width="13.28515625" style="605" customWidth="1"/>
    <col min="13579" max="13579" width="0.5703125" style="605" customWidth="1"/>
    <col min="13580" max="13580" width="7.5703125" style="605" hidden="1" customWidth="1"/>
    <col min="13581" max="13581" width="1.5703125" style="605" customWidth="1"/>
    <col min="13582" max="13822" width="7.5703125" style="605"/>
    <col min="13823" max="13823" width="1" style="605" customWidth="1"/>
    <col min="13824" max="13824" width="2.85546875" style="605" customWidth="1"/>
    <col min="13825" max="13825" width="4.28515625" style="605" customWidth="1"/>
    <col min="13826" max="13826" width="36.7109375" style="605" customWidth="1"/>
    <col min="13827" max="13827" width="1.5703125" style="605" customWidth="1"/>
    <col min="13828" max="13829" width="9.85546875" style="605" customWidth="1"/>
    <col min="13830" max="13830" width="13.28515625" style="605" customWidth="1"/>
    <col min="13831" max="13831" width="1.7109375" style="605" customWidth="1"/>
    <col min="13832" max="13833" width="9.85546875" style="605" customWidth="1"/>
    <col min="13834" max="13834" width="13.28515625" style="605" customWidth="1"/>
    <col min="13835" max="13835" width="0.5703125" style="605" customWidth="1"/>
    <col min="13836" max="13836" width="7.5703125" style="605" hidden="1" customWidth="1"/>
    <col min="13837" max="13837" width="1.5703125" style="605" customWidth="1"/>
    <col min="13838" max="14078" width="7.5703125" style="605"/>
    <col min="14079" max="14079" width="1" style="605" customWidth="1"/>
    <col min="14080" max="14080" width="2.85546875" style="605" customWidth="1"/>
    <col min="14081" max="14081" width="4.28515625" style="605" customWidth="1"/>
    <col min="14082" max="14082" width="36.7109375" style="605" customWidth="1"/>
    <col min="14083" max="14083" width="1.5703125" style="605" customWidth="1"/>
    <col min="14084" max="14085" width="9.85546875" style="605" customWidth="1"/>
    <col min="14086" max="14086" width="13.28515625" style="605" customWidth="1"/>
    <col min="14087" max="14087" width="1.7109375" style="605" customWidth="1"/>
    <col min="14088" max="14089" width="9.85546875" style="605" customWidth="1"/>
    <col min="14090" max="14090" width="13.28515625" style="605" customWidth="1"/>
    <col min="14091" max="14091" width="0.5703125" style="605" customWidth="1"/>
    <col min="14092" max="14092" width="7.5703125" style="605" hidden="1" customWidth="1"/>
    <col min="14093" max="14093" width="1.5703125" style="605" customWidth="1"/>
    <col min="14094" max="14334" width="7.5703125" style="605"/>
    <col min="14335" max="14335" width="1" style="605" customWidth="1"/>
    <col min="14336" max="14336" width="2.85546875" style="605" customWidth="1"/>
    <col min="14337" max="14337" width="4.28515625" style="605" customWidth="1"/>
    <col min="14338" max="14338" width="36.7109375" style="605" customWidth="1"/>
    <col min="14339" max="14339" width="1.5703125" style="605" customWidth="1"/>
    <col min="14340" max="14341" width="9.85546875" style="605" customWidth="1"/>
    <col min="14342" max="14342" width="13.28515625" style="605" customWidth="1"/>
    <col min="14343" max="14343" width="1.7109375" style="605" customWidth="1"/>
    <col min="14344" max="14345" width="9.85546875" style="605" customWidth="1"/>
    <col min="14346" max="14346" width="13.28515625" style="605" customWidth="1"/>
    <col min="14347" max="14347" width="0.5703125" style="605" customWidth="1"/>
    <col min="14348" max="14348" width="7.5703125" style="605" hidden="1" customWidth="1"/>
    <col min="14349" max="14349" width="1.5703125" style="605" customWidth="1"/>
    <col min="14350" max="14590" width="7.5703125" style="605"/>
    <col min="14591" max="14591" width="1" style="605" customWidth="1"/>
    <col min="14592" max="14592" width="2.85546875" style="605" customWidth="1"/>
    <col min="14593" max="14593" width="4.28515625" style="605" customWidth="1"/>
    <col min="14594" max="14594" width="36.7109375" style="605" customWidth="1"/>
    <col min="14595" max="14595" width="1.5703125" style="605" customWidth="1"/>
    <col min="14596" max="14597" width="9.85546875" style="605" customWidth="1"/>
    <col min="14598" max="14598" width="13.28515625" style="605" customWidth="1"/>
    <col min="14599" max="14599" width="1.7109375" style="605" customWidth="1"/>
    <col min="14600" max="14601" width="9.85546875" style="605" customWidth="1"/>
    <col min="14602" max="14602" width="13.28515625" style="605" customWidth="1"/>
    <col min="14603" max="14603" width="0.5703125" style="605" customWidth="1"/>
    <col min="14604" max="14604" width="7.5703125" style="605" hidden="1" customWidth="1"/>
    <col min="14605" max="14605" width="1.5703125" style="605" customWidth="1"/>
    <col min="14606" max="14846" width="7.5703125" style="605"/>
    <col min="14847" max="14847" width="1" style="605" customWidth="1"/>
    <col min="14848" max="14848" width="2.85546875" style="605" customWidth="1"/>
    <col min="14849" max="14849" width="4.28515625" style="605" customWidth="1"/>
    <col min="14850" max="14850" width="36.7109375" style="605" customWidth="1"/>
    <col min="14851" max="14851" width="1.5703125" style="605" customWidth="1"/>
    <col min="14852" max="14853" width="9.85546875" style="605" customWidth="1"/>
    <col min="14854" max="14854" width="13.28515625" style="605" customWidth="1"/>
    <col min="14855" max="14855" width="1.7109375" style="605" customWidth="1"/>
    <col min="14856" max="14857" width="9.85546875" style="605" customWidth="1"/>
    <col min="14858" max="14858" width="13.28515625" style="605" customWidth="1"/>
    <col min="14859" max="14859" width="0.5703125" style="605" customWidth="1"/>
    <col min="14860" max="14860" width="7.5703125" style="605" hidden="1" customWidth="1"/>
    <col min="14861" max="14861" width="1.5703125" style="605" customWidth="1"/>
    <col min="14862" max="15102" width="7.5703125" style="605"/>
    <col min="15103" max="15103" width="1" style="605" customWidth="1"/>
    <col min="15104" max="15104" width="2.85546875" style="605" customWidth="1"/>
    <col min="15105" max="15105" width="4.28515625" style="605" customWidth="1"/>
    <col min="15106" max="15106" width="36.7109375" style="605" customWidth="1"/>
    <col min="15107" max="15107" width="1.5703125" style="605" customWidth="1"/>
    <col min="15108" max="15109" width="9.85546875" style="605" customWidth="1"/>
    <col min="15110" max="15110" width="13.28515625" style="605" customWidth="1"/>
    <col min="15111" max="15111" width="1.7109375" style="605" customWidth="1"/>
    <col min="15112" max="15113" width="9.85546875" style="605" customWidth="1"/>
    <col min="15114" max="15114" width="13.28515625" style="605" customWidth="1"/>
    <col min="15115" max="15115" width="0.5703125" style="605" customWidth="1"/>
    <col min="15116" max="15116" width="7.5703125" style="605" hidden="1" customWidth="1"/>
    <col min="15117" max="15117" width="1.5703125" style="605" customWidth="1"/>
    <col min="15118" max="15358" width="7.5703125" style="605"/>
    <col min="15359" max="15359" width="1" style="605" customWidth="1"/>
    <col min="15360" max="15360" width="2.85546875" style="605" customWidth="1"/>
    <col min="15361" max="15361" width="4.28515625" style="605" customWidth="1"/>
    <col min="15362" max="15362" width="36.7109375" style="605" customWidth="1"/>
    <col min="15363" max="15363" width="1.5703125" style="605" customWidth="1"/>
    <col min="15364" max="15365" width="9.85546875" style="605" customWidth="1"/>
    <col min="15366" max="15366" width="13.28515625" style="605" customWidth="1"/>
    <col min="15367" max="15367" width="1.7109375" style="605" customWidth="1"/>
    <col min="15368" max="15369" width="9.85546875" style="605" customWidth="1"/>
    <col min="15370" max="15370" width="13.28515625" style="605" customWidth="1"/>
    <col min="15371" max="15371" width="0.5703125" style="605" customWidth="1"/>
    <col min="15372" max="15372" width="7.5703125" style="605" hidden="1" customWidth="1"/>
    <col min="15373" max="15373" width="1.5703125" style="605" customWidth="1"/>
    <col min="15374" max="15614" width="7.5703125" style="605"/>
    <col min="15615" max="15615" width="1" style="605" customWidth="1"/>
    <col min="15616" max="15616" width="2.85546875" style="605" customWidth="1"/>
    <col min="15617" max="15617" width="4.28515625" style="605" customWidth="1"/>
    <col min="15618" max="15618" width="36.7109375" style="605" customWidth="1"/>
    <col min="15619" max="15619" width="1.5703125" style="605" customWidth="1"/>
    <col min="15620" max="15621" width="9.85546875" style="605" customWidth="1"/>
    <col min="15622" max="15622" width="13.28515625" style="605" customWidth="1"/>
    <col min="15623" max="15623" width="1.7109375" style="605" customWidth="1"/>
    <col min="15624" max="15625" width="9.85546875" style="605" customWidth="1"/>
    <col min="15626" max="15626" width="13.28515625" style="605" customWidth="1"/>
    <col min="15627" max="15627" width="0.5703125" style="605" customWidth="1"/>
    <col min="15628" max="15628" width="7.5703125" style="605" hidden="1" customWidth="1"/>
    <col min="15629" max="15629" width="1.5703125" style="605" customWidth="1"/>
    <col min="15630" max="15870" width="7.5703125" style="605"/>
    <col min="15871" max="15871" width="1" style="605" customWidth="1"/>
    <col min="15872" max="15872" width="2.85546875" style="605" customWidth="1"/>
    <col min="15873" max="15873" width="4.28515625" style="605" customWidth="1"/>
    <col min="15874" max="15874" width="36.7109375" style="605" customWidth="1"/>
    <col min="15875" max="15875" width="1.5703125" style="605" customWidth="1"/>
    <col min="15876" max="15877" width="9.85546875" style="605" customWidth="1"/>
    <col min="15878" max="15878" width="13.28515625" style="605" customWidth="1"/>
    <col min="15879" max="15879" width="1.7109375" style="605" customWidth="1"/>
    <col min="15880" max="15881" width="9.85546875" style="605" customWidth="1"/>
    <col min="15882" max="15882" width="13.28515625" style="605" customWidth="1"/>
    <col min="15883" max="15883" width="0.5703125" style="605" customWidth="1"/>
    <col min="15884" max="15884" width="7.5703125" style="605" hidden="1" customWidth="1"/>
    <col min="15885" max="15885" width="1.5703125" style="605" customWidth="1"/>
    <col min="15886" max="16126" width="7.5703125" style="605"/>
    <col min="16127" max="16127" width="1" style="605" customWidth="1"/>
    <col min="16128" max="16128" width="2.85546875" style="605" customWidth="1"/>
    <col min="16129" max="16129" width="4.28515625" style="605" customWidth="1"/>
    <col min="16130" max="16130" width="36.7109375" style="605" customWidth="1"/>
    <col min="16131" max="16131" width="1.5703125" style="605" customWidth="1"/>
    <col min="16132" max="16133" width="9.85546875" style="605" customWidth="1"/>
    <col min="16134" max="16134" width="13.28515625" style="605" customWidth="1"/>
    <col min="16135" max="16135" width="1.7109375" style="605" customWidth="1"/>
    <col min="16136" max="16137" width="9.85546875" style="605" customWidth="1"/>
    <col min="16138" max="16138" width="13.28515625" style="605" customWidth="1"/>
    <col min="16139" max="16139" width="0.5703125" style="605" customWidth="1"/>
    <col min="16140" max="16140" width="7.5703125" style="605" hidden="1" customWidth="1"/>
    <col min="16141" max="16141" width="1.5703125" style="605" customWidth="1"/>
    <col min="16142" max="16384" width="7.5703125" style="605"/>
  </cols>
  <sheetData>
    <row r="2" spans="1:13" s="685" customFormat="1" ht="16.5" customHeight="1">
      <c r="B2" s="606" t="s">
        <v>807</v>
      </c>
      <c r="C2" s="607" t="s">
        <v>740</v>
      </c>
      <c r="D2" s="730"/>
    </row>
    <row r="3" spans="1:13" s="685" customFormat="1" ht="15" customHeight="1">
      <c r="B3" s="606"/>
      <c r="C3" s="607" t="s">
        <v>1143</v>
      </c>
      <c r="D3" s="730"/>
    </row>
    <row r="4" spans="1:13" s="685" customFormat="1" ht="16.5" customHeight="1">
      <c r="B4" s="609" t="s">
        <v>808</v>
      </c>
      <c r="C4" s="610" t="s">
        <v>742</v>
      </c>
      <c r="D4" s="730"/>
    </row>
    <row r="5" spans="1:13" s="685" customFormat="1" ht="15" customHeight="1">
      <c r="B5" s="609"/>
      <c r="C5" s="610" t="s">
        <v>1143</v>
      </c>
      <c r="D5" s="730"/>
    </row>
    <row r="6" spans="1:13" s="685" customFormat="1" ht="16.5" customHeight="1" thickBot="1">
      <c r="A6" s="781"/>
      <c r="D6" s="730"/>
    </row>
    <row r="7" spans="1:13" s="685" customFormat="1" ht="3" customHeight="1" thickTop="1">
      <c r="A7" s="613"/>
      <c r="B7" s="613"/>
      <c r="C7" s="613"/>
      <c r="D7" s="782"/>
      <c r="E7" s="613"/>
      <c r="F7" s="613"/>
      <c r="G7" s="613"/>
      <c r="H7" s="613"/>
      <c r="I7" s="613"/>
      <c r="J7" s="613"/>
      <c r="K7" s="613"/>
      <c r="L7" s="613"/>
      <c r="M7" s="591"/>
    </row>
    <row r="8" spans="1:13" s="685" customFormat="1" ht="17.100000000000001" customHeight="1">
      <c r="A8" s="591"/>
      <c r="B8" s="614" t="s">
        <v>743</v>
      </c>
      <c r="C8" s="591"/>
      <c r="D8" s="616" t="s">
        <v>3</v>
      </c>
      <c r="E8" s="1902" t="s">
        <v>744</v>
      </c>
      <c r="F8" s="1902"/>
      <c r="G8" s="1902"/>
      <c r="H8" s="566"/>
      <c r="I8" s="1902" t="s">
        <v>745</v>
      </c>
      <c r="J8" s="1902"/>
      <c r="K8" s="1902"/>
      <c r="L8" s="621"/>
      <c r="M8" s="621"/>
    </row>
    <row r="9" spans="1:13" s="685" customFormat="1" ht="13.5">
      <c r="A9" s="591"/>
      <c r="B9" s="566" t="s">
        <v>746</v>
      </c>
      <c r="C9" s="591"/>
      <c r="D9" s="620" t="s">
        <v>8</v>
      </c>
      <c r="E9" s="1903" t="s">
        <v>747</v>
      </c>
      <c r="F9" s="1903"/>
      <c r="G9" s="1903"/>
      <c r="H9" s="635"/>
      <c r="I9" s="1903" t="s">
        <v>748</v>
      </c>
      <c r="J9" s="1903"/>
      <c r="K9" s="1903"/>
      <c r="L9" s="591"/>
      <c r="M9" s="591"/>
    </row>
    <row r="10" spans="1:13" s="685" customFormat="1" ht="17.100000000000001" customHeight="1">
      <c r="A10" s="591"/>
      <c r="B10" s="591"/>
      <c r="C10" s="591"/>
      <c r="D10" s="616"/>
      <c r="E10" s="663" t="s">
        <v>4</v>
      </c>
      <c r="F10" s="663" t="s">
        <v>37</v>
      </c>
      <c r="G10" s="663" t="s">
        <v>38</v>
      </c>
      <c r="H10" s="623"/>
      <c r="I10" s="663" t="s">
        <v>4</v>
      </c>
      <c r="J10" s="663" t="s">
        <v>37</v>
      </c>
      <c r="K10" s="663" t="s">
        <v>38</v>
      </c>
      <c r="L10" s="623"/>
      <c r="M10" s="623"/>
    </row>
    <row r="11" spans="1:13" s="685" customFormat="1" ht="16.5" customHeight="1">
      <c r="A11" s="591"/>
      <c r="B11" s="591"/>
      <c r="C11" s="591"/>
      <c r="D11" s="622"/>
      <c r="E11" s="624" t="s">
        <v>9</v>
      </c>
      <c r="F11" s="624" t="s">
        <v>39</v>
      </c>
      <c r="G11" s="624" t="s">
        <v>40</v>
      </c>
      <c r="H11" s="624"/>
      <c r="I11" s="624" t="s">
        <v>9</v>
      </c>
      <c r="J11" s="624" t="s">
        <v>39</v>
      </c>
      <c r="K11" s="624" t="s">
        <v>40</v>
      </c>
      <c r="L11" s="664"/>
      <c r="M11" s="664"/>
    </row>
    <row r="12" spans="1:13" ht="3" customHeight="1">
      <c r="A12" s="626"/>
      <c r="B12" s="626"/>
      <c r="C12" s="626"/>
      <c r="D12" s="722"/>
      <c r="E12" s="626"/>
      <c r="F12" s="626"/>
      <c r="G12" s="626"/>
      <c r="H12" s="626"/>
      <c r="I12" s="626"/>
      <c r="J12" s="626"/>
      <c r="K12" s="626"/>
      <c r="L12" s="626"/>
      <c r="M12" s="601"/>
    </row>
    <row r="13" spans="1:13" ht="6" customHeight="1">
      <c r="A13" s="601"/>
      <c r="B13" s="601"/>
      <c r="C13" s="601"/>
      <c r="D13" s="630"/>
      <c r="E13" s="601"/>
      <c r="F13" s="601"/>
      <c r="G13" s="601"/>
      <c r="H13" s="601"/>
      <c r="I13" s="601"/>
      <c r="J13" s="601"/>
      <c r="K13" s="601"/>
      <c r="L13" s="665"/>
      <c r="M13" s="601"/>
    </row>
    <row r="14" spans="1:13" ht="14.1" customHeight="1">
      <c r="A14" s="601"/>
      <c r="B14" s="614" t="s">
        <v>4</v>
      </c>
      <c r="C14" s="591"/>
      <c r="D14" s="575">
        <v>2020</v>
      </c>
      <c r="E14" s="666">
        <f t="shared" ref="E14:G16" si="0">E18+E22+E26+E30+E34+E38+E42+E46+E50</f>
        <v>37501</v>
      </c>
      <c r="F14" s="666">
        <f t="shared" si="0"/>
        <v>18947</v>
      </c>
      <c r="G14" s="666">
        <f t="shared" si="0"/>
        <v>18554</v>
      </c>
      <c r="H14" s="688"/>
      <c r="I14" s="666">
        <f t="shared" ref="I14:K16" si="1">I18+I22+I26+I30+I34+I38+I42+I46+I50</f>
        <v>54818</v>
      </c>
      <c r="J14" s="666">
        <f t="shared" si="1"/>
        <v>21848</v>
      </c>
      <c r="K14" s="666">
        <f t="shared" si="1"/>
        <v>32970</v>
      </c>
      <c r="L14" s="591"/>
      <c r="M14" s="601"/>
    </row>
    <row r="15" spans="1:13" ht="14.1" customHeight="1">
      <c r="A15" s="601"/>
      <c r="B15" s="566" t="s">
        <v>9</v>
      </c>
      <c r="C15" s="591"/>
      <c r="D15" s="617">
        <v>2021</v>
      </c>
      <c r="E15" s="666">
        <f t="shared" si="0"/>
        <v>43487</v>
      </c>
      <c r="F15" s="666">
        <f t="shared" si="0"/>
        <v>20999</v>
      </c>
      <c r="G15" s="666">
        <f t="shared" si="0"/>
        <v>22488</v>
      </c>
      <c r="H15" s="688"/>
      <c r="I15" s="666">
        <f t="shared" si="1"/>
        <v>57585</v>
      </c>
      <c r="J15" s="666">
        <f t="shared" si="1"/>
        <v>22506</v>
      </c>
      <c r="K15" s="666">
        <f t="shared" si="1"/>
        <v>35079</v>
      </c>
      <c r="L15" s="591"/>
      <c r="M15" s="601"/>
    </row>
    <row r="16" spans="1:13" ht="14.1" customHeight="1">
      <c r="A16" s="601"/>
      <c r="B16" s="566"/>
      <c r="C16" s="591"/>
      <c r="D16" s="1665">
        <v>2022</v>
      </c>
      <c r="E16" s="666">
        <f t="shared" si="0"/>
        <v>46422</v>
      </c>
      <c r="F16" s="666">
        <f t="shared" si="0"/>
        <v>21211</v>
      </c>
      <c r="G16" s="666">
        <f t="shared" si="0"/>
        <v>25211</v>
      </c>
      <c r="H16" s="668"/>
      <c r="I16" s="666">
        <f t="shared" si="1"/>
        <v>56544</v>
      </c>
      <c r="J16" s="666">
        <f t="shared" si="1"/>
        <v>21889</v>
      </c>
      <c r="K16" s="666">
        <f t="shared" si="1"/>
        <v>34655</v>
      </c>
      <c r="L16" s="591"/>
      <c r="M16" s="601"/>
    </row>
    <row r="17" spans="1:15" ht="14.1" customHeight="1">
      <c r="A17" s="601"/>
      <c r="B17" s="566"/>
      <c r="C17" s="591"/>
      <c r="D17" s="580"/>
      <c r="E17" s="668"/>
      <c r="F17" s="668"/>
      <c r="G17" s="668"/>
      <c r="H17" s="668"/>
      <c r="I17" s="668"/>
      <c r="J17" s="668"/>
      <c r="K17" s="668"/>
      <c r="L17" s="591"/>
      <c r="M17" s="601"/>
    </row>
    <row r="18" spans="1:15" ht="14.1" customHeight="1">
      <c r="A18" s="601"/>
      <c r="B18" s="614" t="s">
        <v>749</v>
      </c>
      <c r="C18" s="619"/>
      <c r="D18" s="580">
        <v>2020</v>
      </c>
      <c r="E18" s="668">
        <f>SUM(F18:G18)</f>
        <v>4686</v>
      </c>
      <c r="F18" s="668">
        <v>1784</v>
      </c>
      <c r="G18" s="668">
        <v>2902</v>
      </c>
      <c r="H18" s="668"/>
      <c r="I18" s="668">
        <f>SUM(J18:K18)</f>
        <v>10311</v>
      </c>
      <c r="J18" s="668">
        <v>2745</v>
      </c>
      <c r="K18" s="668">
        <v>7566</v>
      </c>
      <c r="L18" s="784"/>
      <c r="M18" s="601"/>
      <c r="O18" s="605">
        <v>1</v>
      </c>
    </row>
    <row r="19" spans="1:15" ht="14.1" customHeight="1">
      <c r="A19" s="601"/>
      <c r="B19" s="566" t="s">
        <v>750</v>
      </c>
      <c r="C19" s="635"/>
      <c r="D19" s="580">
        <v>2021</v>
      </c>
      <c r="E19" s="668">
        <f t="shared" ref="E19:E20" si="2">SUM(F19:G19)</f>
        <v>5799</v>
      </c>
      <c r="F19" s="668">
        <v>2038</v>
      </c>
      <c r="G19" s="668">
        <v>3761</v>
      </c>
      <c r="H19" s="668"/>
      <c r="I19" s="668">
        <f t="shared" ref="I19:I20" si="3">SUM(J19:K19)</f>
        <v>10844</v>
      </c>
      <c r="J19" s="668">
        <v>2719</v>
      </c>
      <c r="K19" s="668">
        <v>8125</v>
      </c>
      <c r="L19" s="716"/>
      <c r="M19" s="602"/>
    </row>
    <row r="20" spans="1:15" ht="14.1" customHeight="1">
      <c r="A20" s="601"/>
      <c r="B20" s="566"/>
      <c r="C20" s="635"/>
      <c r="D20" s="580">
        <v>2022</v>
      </c>
      <c r="E20" s="668">
        <f t="shared" si="2"/>
        <v>6723</v>
      </c>
      <c r="F20" s="668">
        <v>2221</v>
      </c>
      <c r="G20" s="668">
        <v>4502</v>
      </c>
      <c r="H20" s="668"/>
      <c r="I20" s="668">
        <f t="shared" si="3"/>
        <v>10876</v>
      </c>
      <c r="J20" s="668">
        <v>2681</v>
      </c>
      <c r="K20" s="668">
        <v>8195</v>
      </c>
      <c r="L20" s="716"/>
      <c r="M20" s="602"/>
    </row>
    <row r="21" spans="1:15" ht="14.1" customHeight="1">
      <c r="A21" s="601"/>
      <c r="B21" s="566"/>
      <c r="C21" s="635"/>
      <c r="D21" s="580"/>
      <c r="E21" s="668"/>
      <c r="F21" s="668"/>
      <c r="G21" s="668"/>
      <c r="H21" s="668"/>
      <c r="I21" s="668"/>
      <c r="J21" s="668"/>
      <c r="K21" s="668"/>
      <c r="L21" s="716"/>
      <c r="M21" s="602"/>
    </row>
    <row r="22" spans="1:15" ht="14.1" customHeight="1">
      <c r="A22" s="601"/>
      <c r="B22" s="614" t="s">
        <v>751</v>
      </c>
      <c r="C22" s="591"/>
      <c r="D22" s="580">
        <v>2020</v>
      </c>
      <c r="E22" s="668">
        <f>SUM(F22:G22)</f>
        <v>4568</v>
      </c>
      <c r="F22" s="668">
        <v>2365</v>
      </c>
      <c r="G22" s="668">
        <v>2203</v>
      </c>
      <c r="H22" s="668"/>
      <c r="I22" s="668">
        <f>SUM(J22:K22)</f>
        <v>5126</v>
      </c>
      <c r="J22" s="668">
        <v>2081</v>
      </c>
      <c r="K22" s="668">
        <v>3045</v>
      </c>
      <c r="L22" s="784"/>
      <c r="M22" s="601"/>
      <c r="O22" s="605">
        <v>2</v>
      </c>
    </row>
    <row r="23" spans="1:15" ht="14.1" customHeight="1">
      <c r="A23" s="601"/>
      <c r="B23" s="566" t="s">
        <v>752</v>
      </c>
      <c r="C23" s="614"/>
      <c r="D23" s="580">
        <v>2021</v>
      </c>
      <c r="E23" s="668">
        <f t="shared" ref="E23:E24" si="4">SUM(F23:G23)</f>
        <v>5889</v>
      </c>
      <c r="F23" s="668">
        <v>2767</v>
      </c>
      <c r="G23" s="668">
        <v>3122</v>
      </c>
      <c r="H23" s="668"/>
      <c r="I23" s="668">
        <f t="shared" ref="I23:I24" si="5">SUM(J23:K23)</f>
        <v>5037</v>
      </c>
      <c r="J23" s="668">
        <v>1963</v>
      </c>
      <c r="K23" s="668">
        <v>3074</v>
      </c>
      <c r="L23" s="716"/>
      <c r="M23" s="601"/>
      <c r="N23" s="605" t="s">
        <v>57</v>
      </c>
    </row>
    <row r="24" spans="1:15" ht="14.1" customHeight="1">
      <c r="A24" s="601"/>
      <c r="B24" s="566"/>
      <c r="C24" s="614"/>
      <c r="D24" s="580">
        <v>2022</v>
      </c>
      <c r="E24" s="668">
        <f t="shared" si="4"/>
        <v>6794</v>
      </c>
      <c r="F24" s="668">
        <v>2956</v>
      </c>
      <c r="G24" s="668">
        <v>3838</v>
      </c>
      <c r="H24" s="668"/>
      <c r="I24" s="668">
        <f t="shared" si="5"/>
        <v>4945</v>
      </c>
      <c r="J24" s="668">
        <v>1847</v>
      </c>
      <c r="K24" s="668">
        <v>3098</v>
      </c>
      <c r="L24" s="716"/>
      <c r="M24" s="601"/>
    </row>
    <row r="25" spans="1:15" ht="14.1" customHeight="1">
      <c r="A25" s="601"/>
      <c r="B25" s="566"/>
      <c r="C25" s="614"/>
      <c r="D25" s="580"/>
      <c r="E25" s="668"/>
      <c r="F25" s="668"/>
      <c r="G25" s="668"/>
      <c r="H25" s="668"/>
      <c r="I25" s="668"/>
      <c r="J25" s="668"/>
      <c r="K25" s="668"/>
      <c r="L25" s="716"/>
      <c r="M25" s="601"/>
    </row>
    <row r="26" spans="1:15" ht="14.1" customHeight="1">
      <c r="A26" s="601"/>
      <c r="B26" s="614" t="s">
        <v>753</v>
      </c>
      <c r="C26" s="619"/>
      <c r="D26" s="580">
        <v>2020</v>
      </c>
      <c r="E26" s="668">
        <f>SUM(F26:G26)</f>
        <v>10465</v>
      </c>
      <c r="F26" s="668">
        <v>5707</v>
      </c>
      <c r="G26" s="668">
        <v>4758</v>
      </c>
      <c r="H26" s="668"/>
      <c r="I26" s="668">
        <f>SUM(J26:K26)</f>
        <v>13174</v>
      </c>
      <c r="J26" s="668">
        <v>5488</v>
      </c>
      <c r="K26" s="668">
        <v>7686</v>
      </c>
      <c r="L26" s="784"/>
      <c r="M26" s="601"/>
      <c r="O26" s="605">
        <v>3</v>
      </c>
    </row>
    <row r="27" spans="1:15" ht="14.1" customHeight="1">
      <c r="A27" s="601"/>
      <c r="B27" s="566" t="s">
        <v>754</v>
      </c>
      <c r="C27" s="635"/>
      <c r="D27" s="580">
        <v>2021</v>
      </c>
      <c r="E27" s="668">
        <f t="shared" ref="E27:E28" si="6">SUM(F27:G27)</f>
        <v>12053</v>
      </c>
      <c r="F27" s="668">
        <v>6238</v>
      </c>
      <c r="G27" s="668">
        <v>5815</v>
      </c>
      <c r="H27" s="668"/>
      <c r="I27" s="668">
        <f t="shared" ref="I27:I28" si="7">SUM(J27:K27)</f>
        <v>14294</v>
      </c>
      <c r="J27" s="668">
        <v>5820</v>
      </c>
      <c r="K27" s="668">
        <v>8474</v>
      </c>
      <c r="L27" s="716"/>
      <c r="M27" s="601"/>
    </row>
    <row r="28" spans="1:15" ht="14.1" customHeight="1">
      <c r="A28" s="601"/>
      <c r="B28" s="566"/>
      <c r="C28" s="635"/>
      <c r="D28" s="580">
        <v>2022</v>
      </c>
      <c r="E28" s="668">
        <f t="shared" si="6"/>
        <v>12769</v>
      </c>
      <c r="F28" s="668">
        <v>6138</v>
      </c>
      <c r="G28" s="668">
        <v>6631</v>
      </c>
      <c r="H28" s="668"/>
      <c r="I28" s="668">
        <f t="shared" si="7"/>
        <v>14333</v>
      </c>
      <c r="J28" s="668">
        <v>5668</v>
      </c>
      <c r="K28" s="668">
        <v>8665</v>
      </c>
      <c r="L28" s="716"/>
      <c r="M28" s="601"/>
    </row>
    <row r="29" spans="1:15" ht="14.1" customHeight="1">
      <c r="A29" s="601"/>
      <c r="B29" s="566"/>
      <c r="C29" s="635"/>
      <c r="D29" s="580"/>
      <c r="E29" s="668"/>
      <c r="F29" s="668"/>
      <c r="G29" s="668"/>
      <c r="H29" s="668"/>
      <c r="I29" s="668"/>
      <c r="J29" s="668"/>
      <c r="K29" s="668"/>
      <c r="L29" s="716"/>
      <c r="M29" s="601"/>
    </row>
    <row r="30" spans="1:15" ht="14.1" customHeight="1">
      <c r="A30" s="601"/>
      <c r="B30" s="614" t="s">
        <v>755</v>
      </c>
      <c r="C30" s="591"/>
      <c r="D30" s="580">
        <v>2020</v>
      </c>
      <c r="E30" s="668">
        <f>SUM(F30:G30)</f>
        <v>6769</v>
      </c>
      <c r="F30" s="668">
        <v>3404</v>
      </c>
      <c r="G30" s="668">
        <v>3365</v>
      </c>
      <c r="H30" s="668"/>
      <c r="I30" s="668">
        <f>SUM(J30:K30)</f>
        <v>7405</v>
      </c>
      <c r="J30" s="668">
        <v>3045</v>
      </c>
      <c r="K30" s="668">
        <v>4360</v>
      </c>
      <c r="L30" s="784"/>
      <c r="M30" s="601"/>
      <c r="O30" s="605">
        <v>4</v>
      </c>
    </row>
    <row r="31" spans="1:15" ht="14.1" customHeight="1">
      <c r="A31" s="601"/>
      <c r="B31" s="566" t="s">
        <v>1261</v>
      </c>
      <c r="C31" s="591"/>
      <c r="D31" s="580">
        <v>2021</v>
      </c>
      <c r="E31" s="668">
        <f t="shared" ref="E31:E32" si="8">SUM(F31:G31)</f>
        <v>7000</v>
      </c>
      <c r="F31" s="668">
        <v>3497</v>
      </c>
      <c r="G31" s="668">
        <v>3503</v>
      </c>
      <c r="H31" s="668"/>
      <c r="I31" s="668">
        <f t="shared" ref="I31:I32" si="9">SUM(J31:K31)</f>
        <v>7570</v>
      </c>
      <c r="J31" s="668">
        <v>3211</v>
      </c>
      <c r="K31" s="668">
        <v>4359</v>
      </c>
      <c r="L31" s="784"/>
      <c r="M31" s="601"/>
    </row>
    <row r="32" spans="1:15" ht="14.1" customHeight="1">
      <c r="A32" s="601"/>
      <c r="B32" s="566"/>
      <c r="C32" s="591"/>
      <c r="D32" s="580">
        <v>2022</v>
      </c>
      <c r="E32" s="668">
        <f t="shared" si="8"/>
        <v>7351</v>
      </c>
      <c r="F32" s="668">
        <v>3643</v>
      </c>
      <c r="G32" s="668">
        <v>3708</v>
      </c>
      <c r="H32" s="668"/>
      <c r="I32" s="668">
        <f t="shared" si="9"/>
        <v>7429</v>
      </c>
      <c r="J32" s="668">
        <v>3228</v>
      </c>
      <c r="K32" s="668">
        <v>4201</v>
      </c>
      <c r="L32" s="784"/>
      <c r="M32" s="601"/>
    </row>
    <row r="33" spans="1:15" ht="14.1" customHeight="1">
      <c r="A33" s="601"/>
      <c r="B33" s="566"/>
      <c r="C33" s="591"/>
      <c r="D33" s="580"/>
      <c r="E33" s="668"/>
      <c r="F33" s="668"/>
      <c r="G33" s="668"/>
      <c r="H33" s="668"/>
      <c r="I33" s="668"/>
      <c r="J33" s="668"/>
      <c r="K33" s="668"/>
      <c r="L33" s="784"/>
      <c r="M33" s="601"/>
    </row>
    <row r="34" spans="1:15" ht="14.1" customHeight="1">
      <c r="A34" s="601"/>
      <c r="B34" s="614" t="s">
        <v>756</v>
      </c>
      <c r="C34" s="619"/>
      <c r="D34" s="580">
        <v>2020</v>
      </c>
      <c r="E34" s="668">
        <f>SUM(F34:G34)</f>
        <v>7382</v>
      </c>
      <c r="F34" s="668">
        <v>4196</v>
      </c>
      <c r="G34" s="668">
        <v>3186</v>
      </c>
      <c r="H34" s="668"/>
      <c r="I34" s="668">
        <f>SUM(J34:K34)</f>
        <v>9122</v>
      </c>
      <c r="J34" s="668">
        <v>4687</v>
      </c>
      <c r="K34" s="668">
        <v>4435</v>
      </c>
      <c r="L34" s="784"/>
      <c r="M34" s="601"/>
      <c r="O34" s="605">
        <v>5</v>
      </c>
    </row>
    <row r="35" spans="1:15" ht="14.1" customHeight="1">
      <c r="A35" s="601"/>
      <c r="B35" s="566" t="s">
        <v>757</v>
      </c>
      <c r="C35" s="635"/>
      <c r="D35" s="580">
        <v>2021</v>
      </c>
      <c r="E35" s="668">
        <f t="shared" ref="E35:E36" si="10">SUM(F35:G35)</f>
        <v>7808</v>
      </c>
      <c r="F35" s="668">
        <v>4371</v>
      </c>
      <c r="G35" s="668">
        <v>3437</v>
      </c>
      <c r="H35" s="668"/>
      <c r="I35" s="668">
        <f t="shared" ref="I35:I36" si="11">SUM(J35:K35)</f>
        <v>9050</v>
      </c>
      <c r="J35" s="668">
        <v>4650</v>
      </c>
      <c r="K35" s="668">
        <v>4400</v>
      </c>
      <c r="L35" s="716"/>
      <c r="M35" s="601"/>
    </row>
    <row r="36" spans="1:15" ht="14.1" customHeight="1">
      <c r="A36" s="601"/>
      <c r="B36" s="566"/>
      <c r="C36" s="635"/>
      <c r="D36" s="580">
        <v>2022</v>
      </c>
      <c r="E36" s="668">
        <f t="shared" si="10"/>
        <v>8057</v>
      </c>
      <c r="F36" s="668">
        <v>4368</v>
      </c>
      <c r="G36" s="668">
        <v>3689</v>
      </c>
      <c r="H36" s="668"/>
      <c r="I36" s="668">
        <f t="shared" si="11"/>
        <v>8412</v>
      </c>
      <c r="J36" s="668">
        <v>4338</v>
      </c>
      <c r="K36" s="668">
        <v>4074</v>
      </c>
      <c r="L36" s="716"/>
      <c r="M36" s="601"/>
    </row>
    <row r="37" spans="1:15" ht="14.1" customHeight="1">
      <c r="A37" s="601"/>
      <c r="B37" s="566"/>
      <c r="C37" s="635"/>
      <c r="D37" s="580"/>
      <c r="E37" s="668"/>
      <c r="F37" s="668"/>
      <c r="G37" s="668"/>
      <c r="H37" s="668"/>
      <c r="I37" s="668"/>
      <c r="J37" s="668"/>
      <c r="K37" s="668"/>
      <c r="L37" s="716"/>
      <c r="M37" s="601"/>
    </row>
    <row r="38" spans="1:15" ht="14.1" customHeight="1">
      <c r="A38" s="601"/>
      <c r="B38" s="614" t="s">
        <v>758</v>
      </c>
      <c r="C38" s="591"/>
      <c r="D38" s="580">
        <v>2020</v>
      </c>
      <c r="E38" s="668">
        <f>SUM(F38:G38)</f>
        <v>612</v>
      </c>
      <c r="F38" s="668">
        <v>305</v>
      </c>
      <c r="G38" s="668">
        <v>307</v>
      </c>
      <c r="H38" s="668"/>
      <c r="I38" s="668">
        <f>SUM(J38:K38)</f>
        <v>978</v>
      </c>
      <c r="J38" s="668">
        <v>359</v>
      </c>
      <c r="K38" s="668">
        <v>619</v>
      </c>
      <c r="L38" s="784"/>
      <c r="M38" s="601"/>
      <c r="O38" s="605">
        <v>6</v>
      </c>
    </row>
    <row r="39" spans="1:15" ht="14.1" customHeight="1">
      <c r="A39" s="601"/>
      <c r="B39" s="615" t="s">
        <v>759</v>
      </c>
      <c r="C39" s="619"/>
      <c r="D39" s="580">
        <v>2021</v>
      </c>
      <c r="E39" s="668">
        <f t="shared" ref="E39:E40" si="12">SUM(F39:G39)</f>
        <v>1291</v>
      </c>
      <c r="F39" s="668">
        <v>628</v>
      </c>
      <c r="G39" s="668">
        <v>663</v>
      </c>
      <c r="H39" s="668"/>
      <c r="I39" s="668">
        <f t="shared" ref="I39:I40" si="13">SUM(J39:K39)</f>
        <v>1887</v>
      </c>
      <c r="J39" s="668">
        <v>685</v>
      </c>
      <c r="K39" s="668">
        <v>1202</v>
      </c>
      <c r="L39" s="716"/>
      <c r="M39" s="601"/>
    </row>
    <row r="40" spans="1:15" ht="14.1" customHeight="1">
      <c r="A40" s="601"/>
      <c r="B40" s="615"/>
      <c r="C40" s="619"/>
      <c r="D40" s="580">
        <v>2022</v>
      </c>
      <c r="E40" s="668">
        <f t="shared" si="12"/>
        <v>722</v>
      </c>
      <c r="F40" s="668">
        <v>326</v>
      </c>
      <c r="G40" s="668">
        <v>396</v>
      </c>
      <c r="H40" s="668"/>
      <c r="I40" s="668">
        <f t="shared" si="13"/>
        <v>879</v>
      </c>
      <c r="J40" s="668">
        <v>330</v>
      </c>
      <c r="K40" s="668">
        <v>549</v>
      </c>
      <c r="L40" s="716"/>
      <c r="M40" s="601"/>
    </row>
    <row r="41" spans="1:15" ht="14.1" customHeight="1">
      <c r="A41" s="601"/>
      <c r="B41" s="615"/>
      <c r="C41" s="619"/>
      <c r="D41" s="580"/>
      <c r="E41" s="668"/>
      <c r="F41" s="668"/>
      <c r="G41" s="668"/>
      <c r="H41" s="668"/>
      <c r="I41" s="668"/>
      <c r="J41" s="668"/>
      <c r="K41" s="668"/>
      <c r="L41" s="716"/>
      <c r="M41" s="601"/>
    </row>
    <row r="42" spans="1:15" ht="14.1" customHeight="1">
      <c r="A42" s="601"/>
      <c r="B42" s="614" t="s">
        <v>760</v>
      </c>
      <c r="C42" s="619"/>
      <c r="D42" s="580">
        <v>2020</v>
      </c>
      <c r="E42" s="668">
        <f>SUM(F42:G42)</f>
        <v>2382</v>
      </c>
      <c r="F42" s="668">
        <v>882</v>
      </c>
      <c r="G42" s="668">
        <v>1500</v>
      </c>
      <c r="H42" s="668"/>
      <c r="I42" s="668">
        <f>SUM(J42:K42)</f>
        <v>7359</v>
      </c>
      <c r="J42" s="668">
        <v>2813</v>
      </c>
      <c r="K42" s="668">
        <v>4546</v>
      </c>
      <c r="L42" s="784"/>
      <c r="M42" s="601"/>
      <c r="O42" s="605">
        <v>7</v>
      </c>
    </row>
    <row r="43" spans="1:15" ht="14.1" customHeight="1">
      <c r="A43" s="601"/>
      <c r="B43" s="566" t="s">
        <v>761</v>
      </c>
      <c r="C43" s="635"/>
      <c r="D43" s="580">
        <v>2021</v>
      </c>
      <c r="E43" s="668">
        <f t="shared" ref="E43:E44" si="14">SUM(F43:G43)</f>
        <v>2827</v>
      </c>
      <c r="F43" s="668">
        <v>1044</v>
      </c>
      <c r="G43" s="668">
        <v>1783</v>
      </c>
      <c r="H43" s="668"/>
      <c r="I43" s="668">
        <f t="shared" ref="I43:I44" si="15">SUM(J43:K43)</f>
        <v>7412</v>
      </c>
      <c r="J43" s="668">
        <v>2751</v>
      </c>
      <c r="K43" s="668">
        <v>4661</v>
      </c>
      <c r="L43" s="716"/>
      <c r="M43" s="601"/>
    </row>
    <row r="44" spans="1:15" ht="14.1" customHeight="1">
      <c r="A44" s="601"/>
      <c r="B44" s="566"/>
      <c r="C44" s="635"/>
      <c r="D44" s="580">
        <v>2022</v>
      </c>
      <c r="E44" s="668">
        <f t="shared" si="14"/>
        <v>3078</v>
      </c>
      <c r="F44" s="668">
        <v>1097</v>
      </c>
      <c r="G44" s="668">
        <v>1981</v>
      </c>
      <c r="H44" s="668"/>
      <c r="I44" s="668">
        <f t="shared" si="15"/>
        <v>8334</v>
      </c>
      <c r="J44" s="668">
        <v>3148</v>
      </c>
      <c r="K44" s="668">
        <v>5186</v>
      </c>
      <c r="L44" s="716"/>
      <c r="M44" s="601"/>
    </row>
    <row r="45" spans="1:15" ht="14.1" customHeight="1">
      <c r="A45" s="601"/>
      <c r="B45" s="566"/>
      <c r="C45" s="635"/>
      <c r="D45" s="580"/>
      <c r="E45" s="668"/>
      <c r="F45" s="668"/>
      <c r="G45" s="668"/>
      <c r="H45" s="668"/>
      <c r="I45" s="668"/>
      <c r="J45" s="668"/>
      <c r="K45" s="668"/>
      <c r="L45" s="716"/>
      <c r="M45" s="601"/>
    </row>
    <row r="46" spans="1:15" ht="14.1" customHeight="1">
      <c r="A46" s="601"/>
      <c r="B46" s="614" t="s">
        <v>762</v>
      </c>
      <c r="C46" s="591"/>
      <c r="D46" s="580">
        <v>2020</v>
      </c>
      <c r="E46" s="668">
        <f>SUM(F46:G46)</f>
        <v>493</v>
      </c>
      <c r="F46" s="668">
        <v>243</v>
      </c>
      <c r="G46" s="668">
        <v>250</v>
      </c>
      <c r="H46" s="668"/>
      <c r="I46" s="668">
        <f>SUM(J46:K46)</f>
        <v>1140</v>
      </c>
      <c r="J46" s="668">
        <v>564</v>
      </c>
      <c r="K46" s="668">
        <v>576</v>
      </c>
      <c r="L46" s="716"/>
      <c r="M46" s="601"/>
      <c r="O46" s="605">
        <v>8</v>
      </c>
    </row>
    <row r="47" spans="1:15" ht="14.1" customHeight="1">
      <c r="A47" s="601"/>
      <c r="B47" s="615" t="s">
        <v>763</v>
      </c>
      <c r="C47" s="619"/>
      <c r="D47" s="580">
        <v>2021</v>
      </c>
      <c r="E47" s="668">
        <f t="shared" ref="E47:E48" si="16">SUM(F47:G47)</f>
        <v>581</v>
      </c>
      <c r="F47" s="668">
        <v>304</v>
      </c>
      <c r="G47" s="668">
        <v>277</v>
      </c>
      <c r="H47" s="668"/>
      <c r="I47" s="668">
        <f t="shared" ref="I47:I48" si="17">SUM(J47:K47)</f>
        <v>1296</v>
      </c>
      <c r="J47" s="668">
        <v>645</v>
      </c>
      <c r="K47" s="668">
        <v>651</v>
      </c>
      <c r="L47" s="716"/>
      <c r="M47" s="601"/>
    </row>
    <row r="48" spans="1:15" ht="14.1" customHeight="1">
      <c r="A48" s="601"/>
      <c r="B48" s="615"/>
      <c r="C48" s="619"/>
      <c r="D48" s="580">
        <v>2022</v>
      </c>
      <c r="E48" s="668">
        <f t="shared" si="16"/>
        <v>633</v>
      </c>
      <c r="F48" s="668">
        <v>337</v>
      </c>
      <c r="G48" s="668">
        <v>296</v>
      </c>
      <c r="H48" s="668"/>
      <c r="I48" s="668">
        <f t="shared" si="17"/>
        <v>1224</v>
      </c>
      <c r="J48" s="668">
        <v>614</v>
      </c>
      <c r="K48" s="668">
        <v>610</v>
      </c>
      <c r="L48" s="716"/>
      <c r="M48" s="601"/>
    </row>
    <row r="49" spans="1:15" ht="14.1" customHeight="1">
      <c r="A49" s="601"/>
      <c r="B49" s="615"/>
      <c r="C49" s="619"/>
      <c r="D49" s="580"/>
      <c r="E49" s="668"/>
      <c r="F49" s="668"/>
      <c r="G49" s="668"/>
      <c r="H49" s="668"/>
      <c r="I49" s="668"/>
      <c r="J49" s="668"/>
      <c r="K49" s="668"/>
      <c r="L49" s="716"/>
      <c r="M49" s="601"/>
    </row>
    <row r="50" spans="1:15" ht="14.1" customHeight="1">
      <c r="A50" s="601"/>
      <c r="B50" s="614" t="s">
        <v>764</v>
      </c>
      <c r="C50" s="619"/>
      <c r="D50" s="580">
        <v>2020</v>
      </c>
      <c r="E50" s="668">
        <f>SUM(F50:G50)</f>
        <v>144</v>
      </c>
      <c r="F50" s="668">
        <v>61</v>
      </c>
      <c r="G50" s="668">
        <v>83</v>
      </c>
      <c r="H50" s="668"/>
      <c r="I50" s="668">
        <f>SUM(J50:K50)</f>
        <v>203</v>
      </c>
      <c r="J50" s="668">
        <v>66</v>
      </c>
      <c r="K50" s="668">
        <v>137</v>
      </c>
      <c r="L50" s="784"/>
      <c r="M50" s="601"/>
      <c r="O50" s="605">
        <v>9</v>
      </c>
    </row>
    <row r="51" spans="1:15" ht="14.1" customHeight="1">
      <c r="A51" s="601"/>
      <c r="B51" s="566" t="s">
        <v>765</v>
      </c>
      <c r="C51" s="635"/>
      <c r="D51" s="580">
        <v>2021</v>
      </c>
      <c r="E51" s="668">
        <f t="shared" ref="E51:E52" si="18">SUM(F51:G51)</f>
        <v>239</v>
      </c>
      <c r="F51" s="668">
        <v>112</v>
      </c>
      <c r="G51" s="668">
        <v>127</v>
      </c>
      <c r="H51" s="668"/>
      <c r="I51" s="668">
        <f t="shared" ref="I51:I52" si="19">SUM(J51:K51)</f>
        <v>195</v>
      </c>
      <c r="J51" s="668">
        <v>62</v>
      </c>
      <c r="K51" s="668">
        <v>133</v>
      </c>
      <c r="L51" s="716"/>
      <c r="M51" s="601"/>
    </row>
    <row r="52" spans="1:15" ht="14.1" customHeight="1">
      <c r="A52" s="601"/>
      <c r="B52" s="566"/>
      <c r="C52" s="635"/>
      <c r="D52" s="580">
        <v>2022</v>
      </c>
      <c r="E52" s="668">
        <f t="shared" si="18"/>
        <v>295</v>
      </c>
      <c r="F52" s="668">
        <v>125</v>
      </c>
      <c r="G52" s="668">
        <v>170</v>
      </c>
      <c r="H52" s="668"/>
      <c r="I52" s="668">
        <f t="shared" si="19"/>
        <v>112</v>
      </c>
      <c r="J52" s="668">
        <v>35</v>
      </c>
      <c r="K52" s="668">
        <v>77</v>
      </c>
      <c r="L52" s="716"/>
      <c r="M52" s="601"/>
    </row>
    <row r="53" spans="1:15" s="601" customFormat="1" ht="17.100000000000001" customHeight="1" thickBot="1">
      <c r="A53" s="637"/>
      <c r="B53" s="725"/>
      <c r="C53" s="725"/>
      <c r="D53" s="693"/>
      <c r="E53" s="641"/>
      <c r="F53" s="641"/>
      <c r="G53" s="641"/>
      <c r="H53" s="641"/>
      <c r="I53" s="641"/>
      <c r="J53" s="641"/>
      <c r="K53" s="641"/>
      <c r="L53" s="711"/>
    </row>
    <row r="54" spans="1:15" s="537" customFormat="1" ht="3" customHeight="1">
      <c r="B54" s="591"/>
      <c r="C54" s="614"/>
      <c r="D54" s="580"/>
      <c r="E54" s="591"/>
      <c r="F54" s="591"/>
      <c r="G54" s="591"/>
      <c r="H54" s="591"/>
      <c r="I54" s="591"/>
      <c r="J54" s="591"/>
      <c r="K54" s="591"/>
      <c r="L54" s="591"/>
    </row>
    <row r="55" spans="1:15" s="698" customFormat="1" ht="16.5" customHeight="1">
      <c r="A55" s="590"/>
      <c r="B55" s="591"/>
      <c r="C55" s="591"/>
      <c r="D55" s="580"/>
      <c r="E55" s="591"/>
      <c r="F55" s="740"/>
      <c r="G55" s="740"/>
      <c r="H55" s="685"/>
      <c r="I55" s="685"/>
      <c r="J55" s="685"/>
      <c r="K55" s="424" t="s">
        <v>909</v>
      </c>
      <c r="L55" s="685"/>
    </row>
    <row r="56" spans="1:15" s="698" customFormat="1" ht="15" customHeight="1">
      <c r="B56" s="685"/>
      <c r="C56" s="685"/>
      <c r="D56" s="730"/>
      <c r="E56" s="685"/>
      <c r="F56" s="685"/>
      <c r="G56" s="685"/>
      <c r="H56" s="685"/>
      <c r="I56" s="685"/>
      <c r="J56" s="685"/>
      <c r="K56" s="425" t="s">
        <v>885</v>
      </c>
      <c r="L56" s="685"/>
    </row>
    <row r="57" spans="1:15" s="601" customFormat="1" ht="15" customHeight="1">
      <c r="C57" s="733"/>
      <c r="D57" s="603"/>
    </row>
    <row r="58" spans="1:15" s="601" customFormat="1" ht="15" customHeight="1">
      <c r="C58" s="733"/>
      <c r="D58" s="603"/>
    </row>
    <row r="59" spans="1:15" s="601" customFormat="1" ht="9.75" customHeight="1">
      <c r="C59" s="602"/>
      <c r="D59" s="699"/>
    </row>
    <row r="60" spans="1:15" s="601" customFormat="1" ht="15" customHeight="1">
      <c r="C60" s="603"/>
      <c r="D60" s="603"/>
    </row>
    <row r="61" spans="1:15" s="601" customFormat="1" ht="9.75" customHeight="1">
      <c r="C61" s="602"/>
      <c r="D61" s="699"/>
    </row>
    <row r="62" spans="1:15" s="601" customFormat="1" ht="15" customHeight="1">
      <c r="C62" s="733"/>
      <c r="D62" s="603"/>
    </row>
    <row r="63" spans="1:15" s="601" customFormat="1" ht="9.75" customHeight="1">
      <c r="C63" s="602"/>
      <c r="D63" s="603"/>
    </row>
    <row r="64" spans="1:15" s="601" customFormat="1" ht="9.75" customHeight="1">
      <c r="D64" s="699"/>
    </row>
    <row r="65" spans="2:13" s="601" customFormat="1" ht="15" customHeight="1">
      <c r="B65" s="733"/>
      <c r="C65" s="733"/>
      <c r="D65" s="630"/>
      <c r="E65" s="602"/>
      <c r="F65" s="602"/>
      <c r="G65" s="602"/>
      <c r="H65" s="602"/>
      <c r="I65" s="602"/>
      <c r="J65" s="602"/>
      <c r="K65" s="602"/>
      <c r="L65" s="602"/>
      <c r="M65" s="602"/>
    </row>
    <row r="66" spans="2:13" s="601" customFormat="1" ht="9.75" customHeight="1">
      <c r="C66" s="732"/>
      <c r="D66" s="630"/>
    </row>
    <row r="67" spans="2:13" s="601" customFormat="1" ht="9.75" customHeight="1">
      <c r="C67" s="732"/>
      <c r="D67" s="630"/>
    </row>
    <row r="68" spans="2:13" s="601" customFormat="1" ht="15" customHeight="1">
      <c r="C68" s="733"/>
      <c r="D68" s="603"/>
    </row>
    <row r="69" spans="2:13" s="601" customFormat="1" ht="9.75" customHeight="1">
      <c r="C69" s="602"/>
      <c r="D69" s="699"/>
    </row>
    <row r="70" spans="2:13" s="601" customFormat="1" ht="15" customHeight="1">
      <c r="C70" s="733"/>
      <c r="D70" s="603"/>
    </row>
    <row r="71" spans="2:13" s="601" customFormat="1" ht="9.75" customHeight="1">
      <c r="C71" s="602"/>
      <c r="D71" s="699"/>
    </row>
    <row r="72" spans="2:13" s="601" customFormat="1" ht="15" customHeight="1">
      <c r="C72" s="733"/>
      <c r="D72" s="603"/>
    </row>
    <row r="73" spans="2:13" s="601" customFormat="1" ht="9.75" customHeight="1">
      <c r="C73" s="602"/>
      <c r="D73" s="699"/>
    </row>
    <row r="74" spans="2:13" s="601" customFormat="1" ht="15" customHeight="1">
      <c r="C74" s="733"/>
      <c r="D74" s="603"/>
    </row>
    <row r="75" spans="2:13" s="601" customFormat="1" ht="9.75" customHeight="1">
      <c r="D75" s="699"/>
    </row>
    <row r="76" spans="2:13" s="601" customFormat="1" ht="18" customHeight="1">
      <c r="B76" s="733"/>
      <c r="D76" s="630"/>
    </row>
    <row r="77" spans="2:13" s="601" customFormat="1" ht="15" customHeight="1">
      <c r="B77" s="733"/>
      <c r="C77" s="733"/>
      <c r="D77" s="630"/>
      <c r="E77" s="602"/>
      <c r="F77" s="602"/>
      <c r="G77" s="602"/>
      <c r="H77" s="602"/>
      <c r="I77" s="602"/>
      <c r="J77" s="602"/>
      <c r="K77" s="602"/>
      <c r="L77" s="602"/>
      <c r="M77" s="602"/>
    </row>
    <row r="78" spans="2:13" s="601" customFormat="1" ht="9.75" customHeight="1">
      <c r="B78" s="602"/>
      <c r="C78" s="732"/>
      <c r="D78" s="630"/>
    </row>
    <row r="79" spans="2:13" s="601" customFormat="1" ht="15" customHeight="1">
      <c r="B79" s="733"/>
      <c r="C79" s="733"/>
      <c r="D79" s="630"/>
      <c r="E79" s="602"/>
      <c r="F79" s="602"/>
      <c r="G79" s="602"/>
      <c r="H79" s="602"/>
      <c r="I79" s="602"/>
      <c r="J79" s="602"/>
      <c r="K79" s="602"/>
      <c r="L79" s="602"/>
      <c r="M79" s="602"/>
    </row>
    <row r="80" spans="2:13" s="601" customFormat="1" ht="9.75" customHeight="1">
      <c r="B80" s="602"/>
      <c r="C80" s="732"/>
      <c r="D80" s="630"/>
    </row>
    <row r="81" spans="3:13" s="601" customFormat="1" ht="5.0999999999999996" customHeight="1">
      <c r="D81" s="630"/>
    </row>
    <row r="82" spans="3:13" s="601" customFormat="1" ht="11.1" customHeight="1">
      <c r="D82" s="630"/>
    </row>
    <row r="83" spans="3:13" s="601" customFormat="1" ht="11.1" customHeight="1">
      <c r="C83" s="733"/>
      <c r="D83" s="630"/>
      <c r="E83" s="602"/>
      <c r="F83" s="602"/>
      <c r="G83" s="602"/>
      <c r="H83" s="602"/>
      <c r="I83" s="602"/>
      <c r="J83" s="602"/>
      <c r="K83" s="602"/>
      <c r="L83" s="602"/>
      <c r="M83" s="602"/>
    </row>
    <row r="84" spans="3:13" s="601" customFormat="1" ht="11.25" customHeight="1">
      <c r="C84" s="732"/>
      <c r="D84" s="630"/>
    </row>
    <row r="85" spans="3:13" s="601" customFormat="1" ht="5.25" customHeight="1">
      <c r="D85" s="630"/>
    </row>
    <row r="86" spans="3:13" s="601" customFormat="1" ht="4.1500000000000004" customHeight="1">
      <c r="D86" s="630"/>
      <c r="E86" s="644"/>
      <c r="F86" s="644"/>
      <c r="G86" s="644"/>
      <c r="H86" s="644"/>
      <c r="I86" s="644"/>
      <c r="J86" s="644"/>
      <c r="K86" s="644"/>
      <c r="L86" s="644"/>
      <c r="M86" s="644"/>
    </row>
    <row r="87" spans="3:13" s="601" customFormat="1" ht="11.1" customHeight="1">
      <c r="D87" s="630"/>
    </row>
    <row r="88" spans="3:13" s="601" customFormat="1" ht="10.5" customHeight="1">
      <c r="D88" s="630"/>
    </row>
    <row r="89" spans="3:13" s="601" customFormat="1">
      <c r="D89" s="630"/>
    </row>
    <row r="90" spans="3:13" s="601" customFormat="1">
      <c r="D90" s="630"/>
    </row>
    <row r="91" spans="3:13" s="601" customFormat="1">
      <c r="D91" s="630"/>
    </row>
    <row r="92" spans="3:13" s="601" customFormat="1">
      <c r="D92" s="630"/>
      <c r="E92" s="644"/>
      <c r="F92" s="644"/>
      <c r="G92" s="644"/>
      <c r="H92" s="644"/>
      <c r="I92" s="644"/>
      <c r="J92" s="644"/>
      <c r="K92" s="644"/>
      <c r="L92" s="644"/>
      <c r="M92" s="644"/>
    </row>
    <row r="93" spans="3:13" s="601" customFormat="1">
      <c r="D93" s="630"/>
      <c r="E93" s="644"/>
      <c r="F93" s="644"/>
      <c r="G93" s="644"/>
      <c r="H93" s="644"/>
      <c r="I93" s="644"/>
      <c r="J93" s="644"/>
      <c r="K93" s="644"/>
      <c r="L93" s="644"/>
      <c r="M93" s="644"/>
    </row>
    <row r="94" spans="3:13" s="601" customFormat="1">
      <c r="D94" s="630"/>
      <c r="E94" s="644"/>
      <c r="F94" s="644"/>
      <c r="G94" s="644"/>
      <c r="H94" s="644"/>
      <c r="I94" s="644"/>
      <c r="J94" s="644"/>
      <c r="K94" s="644"/>
      <c r="L94" s="644"/>
      <c r="M94" s="644"/>
    </row>
    <row r="95" spans="3:13" s="601" customFormat="1">
      <c r="D95" s="630"/>
      <c r="E95" s="644"/>
      <c r="F95" s="644"/>
      <c r="G95" s="644"/>
      <c r="H95" s="644"/>
      <c r="I95" s="644"/>
      <c r="J95" s="644"/>
      <c r="K95" s="644"/>
      <c r="L95" s="644"/>
      <c r="M95" s="644"/>
    </row>
    <row r="96" spans="3:13" s="601" customFormat="1">
      <c r="D96" s="630"/>
      <c r="E96" s="644"/>
      <c r="F96" s="644"/>
      <c r="G96" s="644"/>
      <c r="H96" s="644"/>
      <c r="I96" s="644"/>
      <c r="J96" s="644"/>
      <c r="K96" s="644"/>
      <c r="L96" s="644"/>
      <c r="M96" s="644"/>
    </row>
    <row r="97" spans="4:13" s="601" customFormat="1">
      <c r="D97" s="630"/>
      <c r="E97" s="644"/>
      <c r="F97" s="644"/>
      <c r="G97" s="644"/>
      <c r="H97" s="644"/>
      <c r="I97" s="644"/>
      <c r="J97" s="644"/>
      <c r="K97" s="644"/>
      <c r="L97" s="644"/>
      <c r="M97" s="644"/>
    </row>
    <row r="98" spans="4:13" s="601" customFormat="1">
      <c r="D98" s="630"/>
      <c r="E98" s="644"/>
      <c r="F98" s="644"/>
      <c r="G98" s="644"/>
      <c r="H98" s="644"/>
      <c r="I98" s="644"/>
      <c r="J98" s="644"/>
      <c r="K98" s="644"/>
      <c r="L98" s="644"/>
      <c r="M98" s="644"/>
    </row>
    <row r="99" spans="4:13" s="601" customFormat="1">
      <c r="D99" s="630"/>
      <c r="E99" s="644"/>
      <c r="F99" s="644"/>
      <c r="G99" s="644"/>
      <c r="H99" s="644"/>
      <c r="I99" s="644"/>
      <c r="J99" s="644"/>
      <c r="K99" s="644"/>
      <c r="L99" s="644"/>
      <c r="M99" s="644"/>
    </row>
    <row r="100" spans="4:13" s="601" customFormat="1">
      <c r="D100" s="630"/>
      <c r="E100" s="644"/>
      <c r="F100" s="644"/>
      <c r="G100" s="644"/>
      <c r="H100" s="644"/>
      <c r="I100" s="644"/>
      <c r="J100" s="644"/>
      <c r="K100" s="644"/>
      <c r="L100" s="644"/>
      <c r="M100" s="644"/>
    </row>
    <row r="101" spans="4:13" s="601" customFormat="1">
      <c r="D101" s="630"/>
      <c r="E101" s="644"/>
      <c r="F101" s="644"/>
      <c r="G101" s="644"/>
      <c r="H101" s="644"/>
      <c r="I101" s="644"/>
      <c r="J101" s="644"/>
      <c r="K101" s="644"/>
      <c r="L101" s="644"/>
      <c r="M101" s="644"/>
    </row>
    <row r="102" spans="4:13" s="601" customFormat="1">
      <c r="D102" s="630"/>
      <c r="E102" s="644"/>
      <c r="F102" s="644"/>
      <c r="G102" s="644"/>
      <c r="H102" s="644"/>
      <c r="I102" s="644"/>
      <c r="J102" s="644"/>
      <c r="K102" s="644"/>
      <c r="L102" s="644"/>
      <c r="M102" s="644"/>
    </row>
    <row r="103" spans="4:13" s="601" customFormat="1">
      <c r="D103" s="630"/>
      <c r="E103" s="644"/>
      <c r="F103" s="644"/>
      <c r="G103" s="644"/>
      <c r="H103" s="644"/>
      <c r="I103" s="644"/>
      <c r="J103" s="644"/>
      <c r="K103" s="644"/>
      <c r="L103" s="644"/>
      <c r="M103" s="644"/>
    </row>
    <row r="104" spans="4:13" s="601" customFormat="1">
      <c r="D104" s="630"/>
      <c r="E104" s="644"/>
      <c r="F104" s="644"/>
      <c r="G104" s="644"/>
      <c r="H104" s="644"/>
      <c r="I104" s="644"/>
      <c r="J104" s="644"/>
      <c r="K104" s="644"/>
      <c r="L104" s="644"/>
      <c r="M104" s="644"/>
    </row>
    <row r="105" spans="4:13" s="601" customFormat="1">
      <c r="D105" s="630"/>
      <c r="E105" s="644"/>
      <c r="F105" s="644"/>
      <c r="G105" s="644"/>
      <c r="H105" s="644"/>
      <c r="I105" s="644"/>
      <c r="J105" s="644"/>
      <c r="K105" s="644"/>
      <c r="L105" s="644"/>
      <c r="M105" s="644"/>
    </row>
    <row r="106" spans="4:13" s="601" customFormat="1">
      <c r="D106" s="630"/>
      <c r="E106" s="644"/>
      <c r="F106" s="644"/>
      <c r="G106" s="644"/>
      <c r="H106" s="644"/>
      <c r="I106" s="644"/>
      <c r="J106" s="644"/>
      <c r="K106" s="644"/>
      <c r="L106" s="644"/>
      <c r="M106" s="644"/>
    </row>
    <row r="107" spans="4:13" s="601" customFormat="1">
      <c r="D107" s="630"/>
      <c r="E107" s="644"/>
      <c r="F107" s="644"/>
      <c r="G107" s="644"/>
      <c r="H107" s="644"/>
      <c r="I107" s="644"/>
      <c r="J107" s="644"/>
      <c r="K107" s="644"/>
      <c r="L107" s="644"/>
      <c r="M107" s="644"/>
    </row>
    <row r="108" spans="4:13" s="601" customFormat="1">
      <c r="D108" s="630"/>
      <c r="E108" s="644"/>
      <c r="F108" s="644"/>
      <c r="G108" s="644"/>
      <c r="H108" s="644"/>
      <c r="I108" s="644"/>
      <c r="J108" s="644"/>
      <c r="K108" s="644"/>
      <c r="L108" s="644"/>
      <c r="M108" s="644"/>
    </row>
    <row r="109" spans="4:13" s="601" customFormat="1">
      <c r="D109" s="630"/>
      <c r="E109" s="644"/>
      <c r="F109" s="644"/>
      <c r="G109" s="644"/>
      <c r="H109" s="644"/>
      <c r="I109" s="644"/>
      <c r="J109" s="644"/>
      <c r="K109" s="644"/>
      <c r="L109" s="644"/>
      <c r="M109" s="644"/>
    </row>
    <row r="110" spans="4:13" s="601" customFormat="1">
      <c r="D110" s="630"/>
      <c r="E110" s="644"/>
      <c r="F110" s="644"/>
      <c r="G110" s="644"/>
      <c r="H110" s="644"/>
      <c r="I110" s="644"/>
      <c r="J110" s="644"/>
      <c r="K110" s="644"/>
      <c r="L110" s="644"/>
      <c r="M110" s="644"/>
    </row>
    <row r="111" spans="4:13" s="601" customFormat="1">
      <c r="D111" s="630"/>
    </row>
    <row r="112" spans="4:13" s="601" customFormat="1">
      <c r="D112" s="630"/>
    </row>
    <row r="113" spans="4:4" s="601" customFormat="1">
      <c r="D113" s="630"/>
    </row>
    <row r="114" spans="4:4" s="601" customFormat="1">
      <c r="D114" s="630"/>
    </row>
    <row r="115" spans="4:4" s="601" customFormat="1">
      <c r="D115" s="630"/>
    </row>
    <row r="116" spans="4:4" s="601" customFormat="1">
      <c r="D116" s="630"/>
    </row>
    <row r="117" spans="4:4" s="601" customFormat="1">
      <c r="D117" s="630"/>
    </row>
    <row r="118" spans="4:4" s="601" customFormat="1">
      <c r="D118" s="630"/>
    </row>
    <row r="119" spans="4:4" s="601" customFormat="1">
      <c r="D119" s="630"/>
    </row>
    <row r="120" spans="4:4" s="601" customFormat="1">
      <c r="D120" s="630"/>
    </row>
    <row r="121" spans="4:4" s="601" customFormat="1">
      <c r="D121" s="630"/>
    </row>
    <row r="122" spans="4:4" s="601" customFormat="1">
      <c r="D122" s="630"/>
    </row>
    <row r="123" spans="4:4" s="601" customFormat="1">
      <c r="D123" s="630"/>
    </row>
    <row r="124" spans="4:4" s="601" customFormat="1">
      <c r="D124" s="630"/>
    </row>
    <row r="125" spans="4:4" s="601" customFormat="1">
      <c r="D125" s="630"/>
    </row>
    <row r="126" spans="4:4" s="601" customFormat="1">
      <c r="D126" s="630"/>
    </row>
    <row r="127" spans="4:4" s="601" customFormat="1">
      <c r="D127" s="630"/>
    </row>
    <row r="128" spans="4:4" s="601" customFormat="1">
      <c r="D128" s="630"/>
    </row>
    <row r="129" spans="4:4" s="601" customFormat="1">
      <c r="D129" s="630"/>
    </row>
    <row r="130" spans="4:4" s="601" customFormat="1">
      <c r="D130" s="630"/>
    </row>
    <row r="131" spans="4:4" s="601" customFormat="1">
      <c r="D131" s="630"/>
    </row>
    <row r="132" spans="4:4" s="601" customFormat="1">
      <c r="D132" s="630"/>
    </row>
    <row r="133" spans="4:4" s="601" customFormat="1">
      <c r="D133" s="630"/>
    </row>
    <row r="134" spans="4:4" s="601" customFormat="1">
      <c r="D134" s="630"/>
    </row>
    <row r="135" spans="4:4" s="601" customFormat="1">
      <c r="D135" s="630"/>
    </row>
    <row r="136" spans="4:4" s="601" customFormat="1">
      <c r="D136" s="630"/>
    </row>
    <row r="137" spans="4:4" s="601" customFormat="1">
      <c r="D137" s="630"/>
    </row>
    <row r="138" spans="4:4" s="601" customFormat="1">
      <c r="D138" s="630"/>
    </row>
    <row r="139" spans="4:4" s="601" customFormat="1">
      <c r="D139" s="630"/>
    </row>
    <row r="140" spans="4:4" s="601" customFormat="1">
      <c r="D140" s="630"/>
    </row>
    <row r="141" spans="4:4" s="601" customFormat="1">
      <c r="D141" s="630"/>
    </row>
    <row r="142" spans="4:4" s="601" customFormat="1">
      <c r="D142" s="630"/>
    </row>
    <row r="143" spans="4:4" s="601" customFormat="1">
      <c r="D143" s="630"/>
    </row>
    <row r="144" spans="4:4" s="601" customFormat="1">
      <c r="D144" s="630"/>
    </row>
    <row r="145" spans="4:4" s="601" customFormat="1">
      <c r="D145" s="630"/>
    </row>
    <row r="146" spans="4:4" s="601" customFormat="1">
      <c r="D146" s="630"/>
    </row>
    <row r="147" spans="4:4" s="601" customFormat="1">
      <c r="D147" s="630"/>
    </row>
    <row r="148" spans="4:4" s="601" customFormat="1">
      <c r="D148" s="630"/>
    </row>
    <row r="149" spans="4:4" s="601" customFormat="1">
      <c r="D149" s="630"/>
    </row>
    <row r="150" spans="4:4" s="601" customFormat="1">
      <c r="D150" s="630"/>
    </row>
    <row r="151" spans="4:4" s="601" customFormat="1">
      <c r="D151" s="630"/>
    </row>
    <row r="152" spans="4:4" s="601" customFormat="1">
      <c r="D152" s="630"/>
    </row>
    <row r="153" spans="4:4" s="601" customFormat="1">
      <c r="D153" s="630"/>
    </row>
    <row r="154" spans="4:4" s="601" customFormat="1">
      <c r="D154" s="630"/>
    </row>
    <row r="155" spans="4:4" s="601" customFormat="1">
      <c r="D155" s="630"/>
    </row>
    <row r="156" spans="4:4" s="601" customFormat="1">
      <c r="D156" s="630"/>
    </row>
    <row r="157" spans="4:4" s="601" customFormat="1">
      <c r="D157" s="630"/>
    </row>
    <row r="158" spans="4:4" s="601" customFormat="1">
      <c r="D158" s="630"/>
    </row>
    <row r="159" spans="4:4" s="601" customFormat="1">
      <c r="D159" s="630"/>
    </row>
    <row r="160" spans="4:4" s="601" customFormat="1">
      <c r="D160" s="630"/>
    </row>
    <row r="161" spans="4:4" s="601" customFormat="1">
      <c r="D161" s="630"/>
    </row>
    <row r="162" spans="4:4" s="601" customFormat="1">
      <c r="D162" s="630"/>
    </row>
    <row r="163" spans="4:4" s="601" customFormat="1">
      <c r="D163" s="630"/>
    </row>
    <row r="164" spans="4:4" s="601" customFormat="1">
      <c r="D164" s="630"/>
    </row>
    <row r="165" spans="4:4" s="601" customFormat="1">
      <c r="D165" s="630"/>
    </row>
    <row r="166" spans="4:4" s="601" customFormat="1">
      <c r="D166" s="630"/>
    </row>
    <row r="167" spans="4:4" s="601" customFormat="1">
      <c r="D167" s="630"/>
    </row>
    <row r="168" spans="4:4" s="601" customFormat="1">
      <c r="D168" s="630"/>
    </row>
    <row r="169" spans="4:4" s="601" customFormat="1">
      <c r="D169" s="630"/>
    </row>
    <row r="170" spans="4:4" s="601" customFormat="1">
      <c r="D170" s="630"/>
    </row>
    <row r="171" spans="4:4" s="601" customFormat="1">
      <c r="D171" s="630"/>
    </row>
    <row r="172" spans="4:4" s="601" customFormat="1">
      <c r="D172" s="630"/>
    </row>
    <row r="173" spans="4:4" s="601" customFormat="1">
      <c r="D173" s="630"/>
    </row>
    <row r="174" spans="4:4" s="601" customFormat="1">
      <c r="D174" s="630"/>
    </row>
    <row r="175" spans="4:4" s="601" customFormat="1">
      <c r="D175" s="630"/>
    </row>
    <row r="176" spans="4:4" s="601" customFormat="1">
      <c r="D176" s="630"/>
    </row>
    <row r="177" spans="4:4" s="601" customFormat="1">
      <c r="D177" s="630"/>
    </row>
    <row r="178" spans="4:4" s="601" customFormat="1">
      <c r="D178" s="630"/>
    </row>
    <row r="179" spans="4:4" s="601" customFormat="1">
      <c r="D179" s="630"/>
    </row>
    <row r="180" spans="4:4" s="601" customFormat="1">
      <c r="D180" s="630"/>
    </row>
    <row r="181" spans="4:4" s="601" customFormat="1">
      <c r="D181" s="630"/>
    </row>
    <row r="182" spans="4:4" s="601" customFormat="1">
      <c r="D182" s="630"/>
    </row>
    <row r="183" spans="4:4" s="601" customFormat="1">
      <c r="D183" s="630"/>
    </row>
    <row r="184" spans="4:4" s="601" customFormat="1">
      <c r="D184" s="630"/>
    </row>
    <row r="185" spans="4:4" s="601" customFormat="1">
      <c r="D185" s="630"/>
    </row>
    <row r="186" spans="4:4" s="601" customFormat="1">
      <c r="D186" s="630"/>
    </row>
    <row r="187" spans="4:4" s="601" customFormat="1">
      <c r="D187" s="630"/>
    </row>
    <row r="188" spans="4:4" s="601" customFormat="1">
      <c r="D188" s="630"/>
    </row>
    <row r="189" spans="4:4" s="601" customFormat="1">
      <c r="D189" s="630"/>
    </row>
    <row r="190" spans="4:4" s="601" customFormat="1">
      <c r="D190" s="630"/>
    </row>
    <row r="191" spans="4:4" s="601" customFormat="1">
      <c r="D191" s="630"/>
    </row>
    <row r="192" spans="4:4" s="601" customFormat="1">
      <c r="D192" s="630"/>
    </row>
    <row r="193" spans="4:4" s="601" customFormat="1">
      <c r="D193" s="630"/>
    </row>
    <row r="194" spans="4:4" s="601" customFormat="1">
      <c r="D194" s="630"/>
    </row>
    <row r="195" spans="4:4" s="601" customFormat="1">
      <c r="D195" s="630"/>
    </row>
    <row r="196" spans="4:4" s="601" customFormat="1">
      <c r="D196" s="630"/>
    </row>
    <row r="197" spans="4:4" s="601" customFormat="1">
      <c r="D197" s="630"/>
    </row>
    <row r="198" spans="4:4" s="601" customFormat="1">
      <c r="D198" s="630"/>
    </row>
    <row r="199" spans="4:4" s="601" customFormat="1">
      <c r="D199" s="630"/>
    </row>
    <row r="200" spans="4:4" s="601" customFormat="1">
      <c r="D200" s="630"/>
    </row>
    <row r="201" spans="4:4" s="601" customFormat="1">
      <c r="D201" s="630"/>
    </row>
    <row r="202" spans="4:4" s="601" customFormat="1">
      <c r="D202" s="630"/>
    </row>
    <row r="203" spans="4:4" s="601" customFormat="1">
      <c r="D203" s="630"/>
    </row>
    <row r="204" spans="4:4" s="601" customFormat="1">
      <c r="D204" s="630"/>
    </row>
    <row r="205" spans="4:4" s="601" customFormat="1">
      <c r="D205" s="630"/>
    </row>
    <row r="206" spans="4:4" s="601" customFormat="1">
      <c r="D206" s="630"/>
    </row>
    <row r="207" spans="4:4" s="601" customFormat="1">
      <c r="D207" s="630"/>
    </row>
    <row r="208" spans="4:4" s="601" customFormat="1">
      <c r="D208" s="630"/>
    </row>
    <row r="209" spans="4:4" s="601" customFormat="1">
      <c r="D209" s="630"/>
    </row>
    <row r="210" spans="4:4" s="601" customFormat="1">
      <c r="D210" s="630"/>
    </row>
    <row r="211" spans="4:4" s="601" customFormat="1">
      <c r="D211" s="630"/>
    </row>
    <row r="212" spans="4:4" s="601" customFormat="1">
      <c r="D212" s="630"/>
    </row>
    <row r="213" spans="4:4" s="601" customFormat="1">
      <c r="D213" s="630"/>
    </row>
    <row r="214" spans="4:4" s="601" customFormat="1">
      <c r="D214" s="630"/>
    </row>
    <row r="215" spans="4:4" s="601" customFormat="1">
      <c r="D215" s="630"/>
    </row>
    <row r="216" spans="4:4" s="601" customFormat="1">
      <c r="D216" s="630"/>
    </row>
    <row r="217" spans="4:4" s="601" customFormat="1">
      <c r="D217" s="630"/>
    </row>
    <row r="218" spans="4:4" s="601" customFormat="1">
      <c r="D218" s="630"/>
    </row>
    <row r="219" spans="4:4" s="601" customFormat="1">
      <c r="D219" s="630"/>
    </row>
    <row r="220" spans="4:4" s="601" customFormat="1">
      <c r="D220" s="630"/>
    </row>
    <row r="221" spans="4:4" s="601" customFormat="1">
      <c r="D221" s="630"/>
    </row>
    <row r="222" spans="4:4" s="601" customFormat="1">
      <c r="D222" s="630"/>
    </row>
    <row r="223" spans="4:4" s="601" customFormat="1">
      <c r="D223" s="630"/>
    </row>
    <row r="224" spans="4:4" s="601" customFormat="1">
      <c r="D224" s="630"/>
    </row>
    <row r="225" spans="4:4" s="601" customFormat="1">
      <c r="D225" s="630"/>
    </row>
    <row r="226" spans="4:4" s="601" customFormat="1">
      <c r="D226" s="630"/>
    </row>
    <row r="227" spans="4:4" s="601" customFormat="1">
      <c r="D227" s="630"/>
    </row>
    <row r="228" spans="4:4" s="601" customFormat="1">
      <c r="D228" s="630"/>
    </row>
    <row r="229" spans="4:4" s="601" customFormat="1">
      <c r="D229" s="630"/>
    </row>
    <row r="230" spans="4:4" s="601" customFormat="1">
      <c r="D230" s="630"/>
    </row>
    <row r="231" spans="4:4" s="601" customFormat="1">
      <c r="D231" s="630"/>
    </row>
    <row r="232" spans="4:4" s="601" customFormat="1">
      <c r="D232" s="630"/>
    </row>
    <row r="233" spans="4:4" s="601" customFormat="1">
      <c r="D233" s="630"/>
    </row>
    <row r="234" spans="4:4" s="601" customFormat="1">
      <c r="D234" s="630"/>
    </row>
    <row r="235" spans="4:4" s="601" customFormat="1">
      <c r="D235" s="630"/>
    </row>
    <row r="236" spans="4:4" s="601" customFormat="1">
      <c r="D236" s="630"/>
    </row>
    <row r="237" spans="4:4" s="601" customFormat="1">
      <c r="D237" s="630"/>
    </row>
    <row r="238" spans="4:4" s="601" customFormat="1">
      <c r="D238" s="630"/>
    </row>
    <row r="239" spans="4:4" s="601" customFormat="1">
      <c r="D239" s="630"/>
    </row>
    <row r="240" spans="4:4" s="601" customFormat="1">
      <c r="D240" s="630"/>
    </row>
    <row r="241" spans="4:4" s="601" customFormat="1">
      <c r="D241" s="630"/>
    </row>
    <row r="242" spans="4:4" s="601" customFormat="1">
      <c r="D242" s="630"/>
    </row>
    <row r="243" spans="4:4" s="601" customFormat="1">
      <c r="D243" s="630"/>
    </row>
    <row r="244" spans="4:4" s="601" customFormat="1">
      <c r="D244" s="630"/>
    </row>
    <row r="245" spans="4:4" s="601" customFormat="1">
      <c r="D245" s="630"/>
    </row>
    <row r="246" spans="4:4" s="601" customFormat="1">
      <c r="D246" s="630"/>
    </row>
    <row r="247" spans="4:4" s="601" customFormat="1">
      <c r="D247" s="630"/>
    </row>
    <row r="248" spans="4:4" s="601" customFormat="1">
      <c r="D248" s="630"/>
    </row>
    <row r="249" spans="4:4" s="601" customFormat="1">
      <c r="D249" s="630"/>
    </row>
    <row r="250" spans="4:4" s="601" customFormat="1">
      <c r="D250" s="630"/>
    </row>
    <row r="251" spans="4:4" s="601" customFormat="1">
      <c r="D251" s="630"/>
    </row>
    <row r="252" spans="4:4" s="601" customFormat="1">
      <c r="D252" s="630"/>
    </row>
    <row r="253" spans="4:4" s="601" customFormat="1">
      <c r="D253" s="630"/>
    </row>
    <row r="254" spans="4:4" s="601" customFormat="1">
      <c r="D254" s="630"/>
    </row>
    <row r="255" spans="4:4" s="601" customFormat="1">
      <c r="D255" s="630"/>
    </row>
    <row r="256" spans="4:4" s="601" customFormat="1">
      <c r="D256" s="630"/>
    </row>
    <row r="257" spans="4:4" s="601" customFormat="1">
      <c r="D257" s="630"/>
    </row>
    <row r="258" spans="4:4" s="601" customFormat="1">
      <c r="D258" s="630"/>
    </row>
    <row r="259" spans="4:4" s="601" customFormat="1">
      <c r="D259" s="630"/>
    </row>
    <row r="260" spans="4:4" s="601" customFormat="1">
      <c r="D260" s="630"/>
    </row>
    <row r="261" spans="4:4" s="601" customFormat="1">
      <c r="D261" s="630"/>
    </row>
    <row r="262" spans="4:4" s="601" customFormat="1">
      <c r="D262" s="630"/>
    </row>
    <row r="263" spans="4:4" s="601" customFormat="1">
      <c r="D263" s="630"/>
    </row>
    <row r="264" spans="4:4" s="601" customFormat="1">
      <c r="D264" s="630"/>
    </row>
    <row r="265" spans="4:4" s="601" customFormat="1">
      <c r="D265" s="630"/>
    </row>
    <row r="266" spans="4:4" s="601" customFormat="1">
      <c r="D266" s="630"/>
    </row>
    <row r="267" spans="4:4" s="601" customFormat="1">
      <c r="D267" s="630"/>
    </row>
    <row r="268" spans="4:4" s="601" customFormat="1">
      <c r="D268" s="630"/>
    </row>
    <row r="269" spans="4:4" s="601" customFormat="1">
      <c r="D269" s="630"/>
    </row>
    <row r="270" spans="4:4" s="601" customFormat="1">
      <c r="D270" s="630"/>
    </row>
    <row r="271" spans="4:4" s="601" customFormat="1">
      <c r="D271" s="630"/>
    </row>
    <row r="272" spans="4:4" s="601" customFormat="1">
      <c r="D272" s="630"/>
    </row>
    <row r="273" spans="4:4" s="601" customFormat="1">
      <c r="D273" s="630"/>
    </row>
    <row r="274" spans="4:4" s="601" customFormat="1">
      <c r="D274" s="630"/>
    </row>
    <row r="275" spans="4:4" s="601" customFormat="1">
      <c r="D275" s="630"/>
    </row>
    <row r="276" spans="4:4" s="601" customFormat="1">
      <c r="D276" s="630"/>
    </row>
    <row r="277" spans="4:4" s="601" customFormat="1">
      <c r="D277" s="630"/>
    </row>
    <row r="278" spans="4:4" s="601" customFormat="1">
      <c r="D278" s="630"/>
    </row>
    <row r="279" spans="4:4" s="601" customFormat="1">
      <c r="D279" s="630"/>
    </row>
    <row r="280" spans="4:4" s="601" customFormat="1">
      <c r="D280" s="630"/>
    </row>
    <row r="281" spans="4:4" s="601" customFormat="1">
      <c r="D281" s="630"/>
    </row>
    <row r="282" spans="4:4" s="601" customFormat="1">
      <c r="D282" s="630"/>
    </row>
    <row r="283" spans="4:4" s="601" customFormat="1">
      <c r="D283" s="630"/>
    </row>
    <row r="284" spans="4:4" s="601" customFormat="1">
      <c r="D284" s="630"/>
    </row>
    <row r="285" spans="4:4" s="601" customFormat="1">
      <c r="D285" s="630"/>
    </row>
    <row r="286" spans="4:4" s="601" customFormat="1">
      <c r="D286" s="630"/>
    </row>
    <row r="287" spans="4:4" s="601" customFormat="1">
      <c r="D287" s="630"/>
    </row>
    <row r="288" spans="4:4" s="601" customFormat="1">
      <c r="D288" s="630"/>
    </row>
    <row r="289" spans="4:4" s="601" customFormat="1">
      <c r="D289" s="630"/>
    </row>
    <row r="290" spans="4:4" s="601" customFormat="1">
      <c r="D290" s="630"/>
    </row>
    <row r="291" spans="4:4" s="601" customFormat="1">
      <c r="D291" s="630"/>
    </row>
    <row r="292" spans="4:4" s="601" customFormat="1">
      <c r="D292" s="630"/>
    </row>
    <row r="293" spans="4:4" s="601" customFormat="1">
      <c r="D293" s="630"/>
    </row>
    <row r="294" spans="4:4" s="601" customFormat="1">
      <c r="D294" s="630"/>
    </row>
    <row r="295" spans="4:4" s="601" customFormat="1">
      <c r="D295" s="630"/>
    </row>
    <row r="296" spans="4:4" s="601" customFormat="1">
      <c r="D296" s="630"/>
    </row>
    <row r="297" spans="4:4" s="601" customFormat="1">
      <c r="D297" s="630"/>
    </row>
    <row r="298" spans="4:4" s="601" customFormat="1">
      <c r="D298" s="630"/>
    </row>
    <row r="299" spans="4:4" s="601" customFormat="1">
      <c r="D299" s="630"/>
    </row>
    <row r="300" spans="4:4" s="601" customFormat="1">
      <c r="D300" s="630"/>
    </row>
    <row r="301" spans="4:4" s="601" customFormat="1">
      <c r="D301" s="630"/>
    </row>
    <row r="302" spans="4:4" s="601" customFormat="1">
      <c r="D302" s="630"/>
    </row>
    <row r="303" spans="4:4" s="601" customFormat="1">
      <c r="D303" s="630"/>
    </row>
    <row r="304" spans="4:4" s="601" customFormat="1">
      <c r="D304" s="630"/>
    </row>
    <row r="305" spans="4:4" s="601" customFormat="1">
      <c r="D305" s="630"/>
    </row>
    <row r="306" spans="4:4" s="601" customFormat="1">
      <c r="D306" s="630"/>
    </row>
    <row r="307" spans="4:4" s="601" customFormat="1">
      <c r="D307" s="630"/>
    </row>
    <row r="308" spans="4:4" s="601" customFormat="1">
      <c r="D308" s="630"/>
    </row>
    <row r="309" spans="4:4" s="601" customFormat="1">
      <c r="D309" s="630"/>
    </row>
    <row r="310" spans="4:4" s="601" customFormat="1">
      <c r="D310" s="630"/>
    </row>
    <row r="311" spans="4:4" s="601" customFormat="1">
      <c r="D311" s="630"/>
    </row>
    <row r="312" spans="4:4" s="601" customFormat="1">
      <c r="D312" s="630"/>
    </row>
    <row r="313" spans="4:4" s="601" customFormat="1">
      <c r="D313" s="630"/>
    </row>
    <row r="314" spans="4:4" s="601" customFormat="1">
      <c r="D314" s="630"/>
    </row>
    <row r="315" spans="4:4" s="601" customFormat="1">
      <c r="D315" s="630"/>
    </row>
    <row r="316" spans="4:4" s="601" customFormat="1">
      <c r="D316" s="630"/>
    </row>
    <row r="317" spans="4:4" s="601" customFormat="1">
      <c r="D317" s="630"/>
    </row>
    <row r="318" spans="4:4" s="601" customFormat="1">
      <c r="D318" s="630"/>
    </row>
    <row r="319" spans="4:4" s="601" customFormat="1">
      <c r="D319" s="630"/>
    </row>
    <row r="320" spans="4:4" s="601" customFormat="1">
      <c r="D320" s="630"/>
    </row>
    <row r="321" spans="4:4" s="601" customFormat="1">
      <c r="D321" s="630"/>
    </row>
    <row r="322" spans="4:4" s="601" customFormat="1">
      <c r="D322" s="630"/>
    </row>
    <row r="323" spans="4:4" s="601" customFormat="1">
      <c r="D323" s="630"/>
    </row>
    <row r="324" spans="4:4" s="601" customFormat="1">
      <c r="D324" s="630"/>
    </row>
    <row r="325" spans="4:4" s="601" customFormat="1">
      <c r="D325" s="630"/>
    </row>
    <row r="326" spans="4:4" s="601" customFormat="1">
      <c r="D326" s="630"/>
    </row>
    <row r="327" spans="4:4" s="601" customFormat="1">
      <c r="D327" s="630"/>
    </row>
    <row r="328" spans="4:4" s="601" customFormat="1">
      <c r="D328" s="630"/>
    </row>
    <row r="329" spans="4:4" s="601" customFormat="1">
      <c r="D329" s="630"/>
    </row>
    <row r="330" spans="4:4" s="601" customFormat="1">
      <c r="D330" s="630"/>
    </row>
    <row r="331" spans="4:4" s="601" customFormat="1">
      <c r="D331" s="630"/>
    </row>
    <row r="332" spans="4:4" s="601" customFormat="1">
      <c r="D332" s="630"/>
    </row>
    <row r="333" spans="4:4" s="601" customFormat="1">
      <c r="D333" s="630"/>
    </row>
    <row r="334" spans="4:4" s="601" customFormat="1">
      <c r="D334" s="630"/>
    </row>
    <row r="335" spans="4:4" s="601" customFormat="1">
      <c r="D335" s="630"/>
    </row>
    <row r="336" spans="4:4" s="601" customFormat="1">
      <c r="D336" s="630"/>
    </row>
    <row r="337" spans="4:4" s="601" customFormat="1">
      <c r="D337" s="630"/>
    </row>
    <row r="338" spans="4:4" s="601" customFormat="1">
      <c r="D338" s="630"/>
    </row>
    <row r="339" spans="4:4" s="601" customFormat="1">
      <c r="D339" s="630"/>
    </row>
    <row r="340" spans="4:4" s="601" customFormat="1">
      <c r="D340" s="630"/>
    </row>
    <row r="341" spans="4:4" s="601" customFormat="1">
      <c r="D341" s="630"/>
    </row>
    <row r="342" spans="4:4" s="601" customFormat="1">
      <c r="D342" s="630"/>
    </row>
    <row r="343" spans="4:4" s="601" customFormat="1">
      <c r="D343" s="630"/>
    </row>
    <row r="344" spans="4:4" s="601" customFormat="1">
      <c r="D344" s="630"/>
    </row>
    <row r="345" spans="4:4" s="601" customFormat="1">
      <c r="D345" s="630"/>
    </row>
    <row r="346" spans="4:4" s="601" customFormat="1">
      <c r="D346" s="630"/>
    </row>
    <row r="347" spans="4:4" s="601" customFormat="1">
      <c r="D347" s="630"/>
    </row>
    <row r="348" spans="4:4" s="601" customFormat="1">
      <c r="D348" s="630"/>
    </row>
    <row r="349" spans="4:4" s="601" customFormat="1">
      <c r="D349" s="630"/>
    </row>
    <row r="350" spans="4:4" s="601" customFormat="1">
      <c r="D350" s="630"/>
    </row>
    <row r="351" spans="4:4" s="601" customFormat="1">
      <c r="D351" s="630"/>
    </row>
    <row r="352" spans="4:4" s="601" customFormat="1">
      <c r="D352" s="630"/>
    </row>
    <row r="353" spans="4:4" s="601" customFormat="1">
      <c r="D353" s="630"/>
    </row>
    <row r="354" spans="4:4" s="601" customFormat="1">
      <c r="D354" s="630"/>
    </row>
    <row r="355" spans="4:4" s="601" customFormat="1">
      <c r="D355" s="630"/>
    </row>
    <row r="356" spans="4:4" s="601" customFormat="1">
      <c r="D356" s="630"/>
    </row>
    <row r="357" spans="4:4" s="601" customFormat="1">
      <c r="D357" s="630"/>
    </row>
    <row r="358" spans="4:4" s="601" customFormat="1">
      <c r="D358" s="630"/>
    </row>
    <row r="359" spans="4:4" s="601" customFormat="1">
      <c r="D359" s="630"/>
    </row>
    <row r="360" spans="4:4" s="601" customFormat="1">
      <c r="D360" s="630"/>
    </row>
    <row r="361" spans="4:4" s="601" customFormat="1">
      <c r="D361" s="630"/>
    </row>
    <row r="362" spans="4:4" s="601" customFormat="1">
      <c r="D362" s="630"/>
    </row>
    <row r="363" spans="4:4" s="601" customFormat="1">
      <c r="D363" s="630"/>
    </row>
    <row r="364" spans="4:4" s="601" customFormat="1">
      <c r="D364" s="630"/>
    </row>
    <row r="365" spans="4:4" s="601" customFormat="1">
      <c r="D365" s="630"/>
    </row>
    <row r="366" spans="4:4" s="601" customFormat="1">
      <c r="D366" s="630"/>
    </row>
    <row r="367" spans="4:4" s="601" customFormat="1">
      <c r="D367" s="630"/>
    </row>
    <row r="368" spans="4:4" s="601" customFormat="1">
      <c r="D368" s="630"/>
    </row>
    <row r="369" spans="4:4" s="601" customFormat="1">
      <c r="D369" s="630"/>
    </row>
    <row r="370" spans="4:4" s="601" customFormat="1">
      <c r="D370" s="630"/>
    </row>
    <row r="371" spans="4:4" s="601" customFormat="1">
      <c r="D371" s="630"/>
    </row>
    <row r="372" spans="4:4" s="601" customFormat="1">
      <c r="D372" s="630"/>
    </row>
    <row r="373" spans="4:4" s="601" customFormat="1">
      <c r="D373" s="630"/>
    </row>
    <row r="374" spans="4:4" s="601" customFormat="1">
      <c r="D374" s="630"/>
    </row>
    <row r="375" spans="4:4" s="601" customFormat="1">
      <c r="D375" s="630"/>
    </row>
    <row r="376" spans="4:4" s="601" customFormat="1">
      <c r="D376" s="630"/>
    </row>
    <row r="377" spans="4:4" s="601" customFormat="1">
      <c r="D377" s="630"/>
    </row>
    <row r="378" spans="4:4" s="601" customFormat="1">
      <c r="D378" s="630"/>
    </row>
    <row r="379" spans="4:4" s="601" customFormat="1">
      <c r="D379" s="630"/>
    </row>
    <row r="380" spans="4:4" s="601" customFormat="1">
      <c r="D380" s="630"/>
    </row>
    <row r="381" spans="4:4" s="601" customFormat="1">
      <c r="D381" s="630"/>
    </row>
    <row r="382" spans="4:4" s="601" customFormat="1">
      <c r="D382" s="630"/>
    </row>
    <row r="383" spans="4:4" s="601" customFormat="1">
      <c r="D383" s="630"/>
    </row>
    <row r="384" spans="4:4" s="601" customFormat="1">
      <c r="D384" s="630"/>
    </row>
    <row r="385" spans="4:4" s="601" customFormat="1">
      <c r="D385" s="630"/>
    </row>
    <row r="386" spans="4:4" s="601" customFormat="1">
      <c r="D386" s="630"/>
    </row>
    <row r="387" spans="4:4" s="601" customFormat="1">
      <c r="D387" s="630"/>
    </row>
    <row r="388" spans="4:4" s="601" customFormat="1">
      <c r="D388" s="630"/>
    </row>
    <row r="389" spans="4:4" s="601" customFormat="1">
      <c r="D389" s="630"/>
    </row>
    <row r="390" spans="4:4" s="601" customFormat="1">
      <c r="D390" s="630"/>
    </row>
    <row r="391" spans="4:4" s="601" customFormat="1">
      <c r="D391" s="630"/>
    </row>
    <row r="392" spans="4:4" s="601" customFormat="1">
      <c r="D392" s="630"/>
    </row>
    <row r="393" spans="4:4" s="601" customFormat="1">
      <c r="D393" s="630"/>
    </row>
    <row r="394" spans="4:4" s="601" customFormat="1">
      <c r="D394" s="630"/>
    </row>
    <row r="395" spans="4:4" s="601" customFormat="1">
      <c r="D395" s="630"/>
    </row>
    <row r="396" spans="4:4" s="601" customFormat="1">
      <c r="D396" s="630"/>
    </row>
    <row r="397" spans="4:4" s="601" customFormat="1">
      <c r="D397" s="630"/>
    </row>
    <row r="398" spans="4:4" s="601" customFormat="1">
      <c r="D398" s="630"/>
    </row>
    <row r="399" spans="4:4" s="601" customFormat="1">
      <c r="D399" s="630"/>
    </row>
    <row r="400" spans="4:4" s="601" customFormat="1">
      <c r="D400" s="630"/>
    </row>
    <row r="401" spans="4:4" s="601" customFormat="1">
      <c r="D401" s="630"/>
    </row>
    <row r="402" spans="4:4" s="601" customFormat="1">
      <c r="D402" s="630"/>
    </row>
    <row r="403" spans="4:4" s="601" customFormat="1">
      <c r="D403" s="630"/>
    </row>
    <row r="404" spans="4:4" s="601" customFormat="1">
      <c r="D404" s="630"/>
    </row>
    <row r="405" spans="4:4" s="601" customFormat="1">
      <c r="D405" s="630"/>
    </row>
    <row r="406" spans="4:4" s="601" customFormat="1">
      <c r="D406" s="630"/>
    </row>
    <row r="407" spans="4:4" s="601" customFormat="1">
      <c r="D407" s="630"/>
    </row>
    <row r="408" spans="4:4" s="601" customFormat="1">
      <c r="D408" s="630"/>
    </row>
    <row r="409" spans="4:4" s="601" customFormat="1">
      <c r="D409" s="630"/>
    </row>
    <row r="410" spans="4:4" s="601" customFormat="1">
      <c r="D410" s="630"/>
    </row>
    <row r="411" spans="4:4" s="601" customFormat="1">
      <c r="D411" s="630"/>
    </row>
    <row r="412" spans="4:4" s="601" customFormat="1">
      <c r="D412" s="630"/>
    </row>
    <row r="413" spans="4:4" s="601" customFormat="1">
      <c r="D413" s="630"/>
    </row>
    <row r="414" spans="4:4" s="601" customFormat="1">
      <c r="D414" s="630"/>
    </row>
    <row r="415" spans="4:4" s="601" customFormat="1">
      <c r="D415" s="630"/>
    </row>
    <row r="416" spans="4:4" s="601" customFormat="1">
      <c r="D416" s="630"/>
    </row>
    <row r="417" spans="4:4" s="601" customFormat="1">
      <c r="D417" s="630"/>
    </row>
    <row r="418" spans="4:4" s="601" customFormat="1">
      <c r="D418" s="630"/>
    </row>
    <row r="419" spans="4:4" s="601" customFormat="1">
      <c r="D419" s="630"/>
    </row>
    <row r="420" spans="4:4" s="601" customFormat="1">
      <c r="D420" s="630"/>
    </row>
    <row r="421" spans="4:4" s="601" customFormat="1">
      <c r="D421" s="630"/>
    </row>
    <row r="422" spans="4:4" s="601" customFormat="1">
      <c r="D422" s="630"/>
    </row>
    <row r="423" spans="4:4" s="601" customFormat="1">
      <c r="D423" s="630"/>
    </row>
    <row r="424" spans="4:4" s="601" customFormat="1">
      <c r="D424" s="630"/>
    </row>
    <row r="425" spans="4:4" s="601" customFormat="1">
      <c r="D425" s="630"/>
    </row>
    <row r="426" spans="4:4" s="601" customFormat="1">
      <c r="D426" s="630"/>
    </row>
    <row r="427" spans="4:4" s="601" customFormat="1">
      <c r="D427" s="630"/>
    </row>
    <row r="428" spans="4:4" s="601" customFormat="1">
      <c r="D428" s="630"/>
    </row>
    <row r="429" spans="4:4" s="601" customFormat="1">
      <c r="D429" s="630"/>
    </row>
    <row r="430" spans="4:4" s="601" customFormat="1">
      <c r="D430" s="630"/>
    </row>
    <row r="431" spans="4:4" s="601" customFormat="1">
      <c r="D431" s="630"/>
    </row>
    <row r="432" spans="4:4" s="601" customFormat="1">
      <c r="D432" s="630"/>
    </row>
    <row r="433" spans="4:4" s="601" customFormat="1">
      <c r="D433" s="630"/>
    </row>
    <row r="434" spans="4:4" s="601" customFormat="1">
      <c r="D434" s="630"/>
    </row>
    <row r="435" spans="4:4" s="601" customFormat="1">
      <c r="D435" s="630"/>
    </row>
    <row r="436" spans="4:4" s="601" customFormat="1">
      <c r="D436" s="630"/>
    </row>
    <row r="437" spans="4:4" s="601" customFormat="1">
      <c r="D437" s="630"/>
    </row>
    <row r="438" spans="4:4" s="601" customFormat="1">
      <c r="D438" s="630"/>
    </row>
    <row r="439" spans="4:4" s="601" customFormat="1">
      <c r="D439" s="630"/>
    </row>
    <row r="440" spans="4:4" s="601" customFormat="1">
      <c r="D440" s="630"/>
    </row>
    <row r="441" spans="4:4" s="601" customFormat="1">
      <c r="D441" s="630"/>
    </row>
    <row r="442" spans="4:4" s="601" customFormat="1">
      <c r="D442" s="630"/>
    </row>
    <row r="443" spans="4:4" s="601" customFormat="1">
      <c r="D443" s="630"/>
    </row>
    <row r="444" spans="4:4" s="601" customFormat="1">
      <c r="D444" s="630"/>
    </row>
    <row r="445" spans="4:4" s="601" customFormat="1">
      <c r="D445" s="630"/>
    </row>
    <row r="446" spans="4:4" s="601" customFormat="1">
      <c r="D446" s="630"/>
    </row>
    <row r="447" spans="4:4" s="601" customFormat="1">
      <c r="D447" s="630"/>
    </row>
    <row r="448" spans="4:4" s="601" customFormat="1">
      <c r="D448" s="630"/>
    </row>
    <row r="449" spans="4:4" s="601" customFormat="1">
      <c r="D449" s="630"/>
    </row>
    <row r="450" spans="4:4" s="601" customFormat="1">
      <c r="D450" s="630"/>
    </row>
    <row r="451" spans="4:4" s="601" customFormat="1">
      <c r="D451" s="630"/>
    </row>
    <row r="452" spans="4:4" s="601" customFormat="1">
      <c r="D452" s="630"/>
    </row>
    <row r="453" spans="4:4" s="601" customFormat="1">
      <c r="D453" s="630"/>
    </row>
    <row r="454" spans="4:4" s="601" customFormat="1">
      <c r="D454" s="630"/>
    </row>
    <row r="455" spans="4:4" s="601" customFormat="1">
      <c r="D455" s="630"/>
    </row>
    <row r="456" spans="4:4" s="601" customFormat="1">
      <c r="D456" s="630"/>
    </row>
    <row r="457" spans="4:4" s="601" customFormat="1">
      <c r="D457" s="630"/>
    </row>
    <row r="458" spans="4:4" s="601" customFormat="1">
      <c r="D458" s="630"/>
    </row>
    <row r="459" spans="4:4" s="601" customFormat="1">
      <c r="D459" s="630"/>
    </row>
    <row r="460" spans="4:4" s="601" customFormat="1">
      <c r="D460" s="630"/>
    </row>
    <row r="461" spans="4:4" s="601" customFormat="1">
      <c r="D461" s="630"/>
    </row>
    <row r="462" spans="4:4" s="601" customFormat="1">
      <c r="D462" s="630"/>
    </row>
    <row r="463" spans="4:4" s="601" customFormat="1">
      <c r="D463" s="630"/>
    </row>
    <row r="464" spans="4:4" s="601" customFormat="1">
      <c r="D464" s="630"/>
    </row>
    <row r="465" spans="4:4" s="601" customFormat="1">
      <c r="D465" s="630"/>
    </row>
    <row r="466" spans="4:4" s="601" customFormat="1">
      <c r="D466" s="630"/>
    </row>
    <row r="467" spans="4:4" s="601" customFormat="1">
      <c r="D467" s="630"/>
    </row>
    <row r="468" spans="4:4" s="601" customFormat="1">
      <c r="D468" s="630"/>
    </row>
    <row r="469" spans="4:4" s="601" customFormat="1">
      <c r="D469" s="630"/>
    </row>
    <row r="470" spans="4:4" s="601" customFormat="1">
      <c r="D470" s="630"/>
    </row>
    <row r="471" spans="4:4" s="601" customFormat="1">
      <c r="D471" s="630"/>
    </row>
    <row r="472" spans="4:4" s="601" customFormat="1">
      <c r="D472" s="630"/>
    </row>
    <row r="473" spans="4:4" s="601" customFormat="1">
      <c r="D473" s="630"/>
    </row>
    <row r="474" spans="4:4" s="601" customFormat="1">
      <c r="D474" s="630"/>
    </row>
    <row r="475" spans="4:4" s="601" customFormat="1">
      <c r="D475" s="630"/>
    </row>
    <row r="476" spans="4:4" s="601" customFormat="1">
      <c r="D476" s="630"/>
    </row>
    <row r="477" spans="4:4" s="601" customFormat="1">
      <c r="D477" s="630"/>
    </row>
    <row r="478" spans="4:4" s="601" customFormat="1">
      <c r="D478" s="630"/>
    </row>
    <row r="479" spans="4:4" s="601" customFormat="1">
      <c r="D479" s="630"/>
    </row>
    <row r="480" spans="4:4" s="601" customFormat="1">
      <c r="D480" s="630"/>
    </row>
    <row r="481" spans="4:4" s="601" customFormat="1">
      <c r="D481" s="630"/>
    </row>
    <row r="482" spans="4:4" s="601" customFormat="1">
      <c r="D482" s="630"/>
    </row>
    <row r="483" spans="4:4" s="601" customFormat="1">
      <c r="D483" s="630"/>
    </row>
    <row r="484" spans="4:4" s="601" customFormat="1">
      <c r="D484" s="630"/>
    </row>
    <row r="485" spans="4:4" s="601" customFormat="1">
      <c r="D485" s="630"/>
    </row>
    <row r="486" spans="4:4" s="601" customFormat="1">
      <c r="D486" s="630"/>
    </row>
    <row r="487" spans="4:4" s="601" customFormat="1">
      <c r="D487" s="630"/>
    </row>
    <row r="488" spans="4:4" s="601" customFormat="1">
      <c r="D488" s="630"/>
    </row>
    <row r="489" spans="4:4" s="601" customFormat="1">
      <c r="D489" s="630"/>
    </row>
    <row r="490" spans="4:4" s="601" customFormat="1">
      <c r="D490" s="630"/>
    </row>
    <row r="491" spans="4:4" s="601" customFormat="1">
      <c r="D491" s="630"/>
    </row>
    <row r="492" spans="4:4" s="601" customFormat="1">
      <c r="D492" s="630"/>
    </row>
    <row r="493" spans="4:4" s="601" customFormat="1">
      <c r="D493" s="630"/>
    </row>
    <row r="494" spans="4:4" s="601" customFormat="1">
      <c r="D494" s="630"/>
    </row>
    <row r="495" spans="4:4" s="601" customFormat="1">
      <c r="D495" s="630"/>
    </row>
    <row r="496" spans="4:4" s="601" customFormat="1">
      <c r="D496" s="630"/>
    </row>
    <row r="497" spans="4:4" s="601" customFormat="1">
      <c r="D497" s="630"/>
    </row>
    <row r="498" spans="4:4" s="601" customFormat="1">
      <c r="D498" s="630"/>
    </row>
    <row r="499" spans="4:4" s="601" customFormat="1">
      <c r="D499" s="630"/>
    </row>
    <row r="500" spans="4:4" s="601" customFormat="1">
      <c r="D500" s="630"/>
    </row>
    <row r="501" spans="4:4" s="601" customFormat="1">
      <c r="D501" s="630"/>
    </row>
    <row r="502" spans="4:4" s="601" customFormat="1">
      <c r="D502" s="630"/>
    </row>
    <row r="503" spans="4:4" s="601" customFormat="1">
      <c r="D503" s="630"/>
    </row>
    <row r="504" spans="4:4" s="601" customFormat="1">
      <c r="D504" s="630"/>
    </row>
    <row r="505" spans="4:4" s="601" customFormat="1">
      <c r="D505" s="630"/>
    </row>
    <row r="506" spans="4:4" s="601" customFormat="1">
      <c r="D506" s="630"/>
    </row>
    <row r="507" spans="4:4" s="601" customFormat="1">
      <c r="D507" s="630"/>
    </row>
    <row r="508" spans="4:4" s="601" customFormat="1">
      <c r="D508" s="630"/>
    </row>
    <row r="509" spans="4:4" s="601" customFormat="1">
      <c r="D509" s="630"/>
    </row>
  </sheetData>
  <mergeCells count="4">
    <mergeCell ref="E8:G8"/>
    <mergeCell ref="I8:K8"/>
    <mergeCell ref="E9:G9"/>
    <mergeCell ref="I9:K9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  <headerFooter scaleWithDoc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3">
    <tabColor rgb="FF92D050"/>
  </sheetPr>
  <dimension ref="A1:M57"/>
  <sheetViews>
    <sheetView tabSelected="1" view="pageBreakPreview" topLeftCell="A24" zoomScaleNormal="100" zoomScaleSheetLayoutView="100" workbookViewId="0">
      <selection activeCell="O48" sqref="O48"/>
    </sheetView>
  </sheetViews>
  <sheetFormatPr defaultColWidth="12.5703125" defaultRowHeight="17.25"/>
  <cols>
    <col min="1" max="1" width="1.85546875" style="654" customWidth="1"/>
    <col min="2" max="2" width="12.5703125" style="654"/>
    <col min="3" max="3" width="29.7109375" style="654" customWidth="1"/>
    <col min="4" max="4" width="7.85546875" style="655" customWidth="1"/>
    <col min="5" max="5" width="8.28515625" style="654" customWidth="1"/>
    <col min="6" max="6" width="7.5703125" style="654" customWidth="1"/>
    <col min="7" max="7" width="12" style="654" customWidth="1"/>
    <col min="8" max="8" width="1.85546875" style="654" customWidth="1"/>
    <col min="9" max="9" width="9.7109375" style="654" customWidth="1"/>
    <col min="10" max="10" width="8.28515625" style="654" customWidth="1"/>
    <col min="11" max="11" width="11.28515625" style="654" customWidth="1"/>
    <col min="12" max="12" width="1.85546875" style="654" customWidth="1"/>
    <col min="13" max="16384" width="12.5703125" style="654"/>
  </cols>
  <sheetData>
    <row r="1" spans="1:13" s="605" customFormat="1" ht="16.5">
      <c r="D1" s="612"/>
    </row>
    <row r="2" spans="1:13" s="605" customFormat="1" ht="16.5" customHeight="1">
      <c r="B2" s="606" t="s">
        <v>807</v>
      </c>
      <c r="C2" s="607" t="s">
        <v>766</v>
      </c>
      <c r="D2" s="612"/>
    </row>
    <row r="3" spans="1:13" s="605" customFormat="1" ht="15" customHeight="1">
      <c r="B3" s="606"/>
      <c r="C3" s="607" t="s">
        <v>1124</v>
      </c>
      <c r="D3" s="612"/>
    </row>
    <row r="4" spans="1:13" s="605" customFormat="1" ht="16.5" customHeight="1">
      <c r="B4" s="609" t="s">
        <v>808</v>
      </c>
      <c r="C4" s="610" t="s">
        <v>767</v>
      </c>
      <c r="D4" s="612"/>
    </row>
    <row r="5" spans="1:13" s="605" customFormat="1" ht="15" customHeight="1">
      <c r="B5" s="609"/>
      <c r="C5" s="610" t="s">
        <v>1125</v>
      </c>
      <c r="D5" s="612"/>
    </row>
    <row r="6" spans="1:13" s="605" customFormat="1" ht="16.5" customHeight="1" thickBot="1">
      <c r="A6" s="610"/>
      <c r="D6" s="612"/>
    </row>
    <row r="7" spans="1:13" s="605" customFormat="1" ht="8.1" customHeight="1" thickTop="1">
      <c r="A7" s="683"/>
      <c r="B7" s="683"/>
      <c r="C7" s="683"/>
      <c r="D7" s="684"/>
      <c r="E7" s="683"/>
      <c r="F7" s="683"/>
      <c r="G7" s="683"/>
      <c r="H7" s="683"/>
      <c r="I7" s="683"/>
      <c r="J7" s="683"/>
      <c r="K7" s="683"/>
      <c r="L7" s="683"/>
      <c r="M7" s="742"/>
    </row>
    <row r="8" spans="1:13" s="605" customFormat="1" ht="16.5">
      <c r="A8" s="601"/>
      <c r="B8" s="614" t="s">
        <v>743</v>
      </c>
      <c r="C8" s="591"/>
      <c r="D8" s="616" t="s">
        <v>3</v>
      </c>
      <c r="E8" s="1902" t="s">
        <v>768</v>
      </c>
      <c r="F8" s="1902"/>
      <c r="G8" s="1902"/>
      <c r="H8" s="566"/>
      <c r="I8" s="1902" t="s">
        <v>769</v>
      </c>
      <c r="J8" s="1902"/>
      <c r="K8" s="1902"/>
      <c r="L8" s="770"/>
      <c r="M8" s="742"/>
    </row>
    <row r="9" spans="1:13" s="605" customFormat="1" ht="16.5">
      <c r="A9" s="704"/>
      <c r="B9" s="705" t="s">
        <v>746</v>
      </c>
      <c r="C9" s="748"/>
      <c r="D9" s="707" t="s">
        <v>423</v>
      </c>
      <c r="E9" s="1904" t="s">
        <v>770</v>
      </c>
      <c r="F9" s="1904"/>
      <c r="G9" s="1904"/>
      <c r="H9" s="777"/>
      <c r="I9" s="1904" t="s">
        <v>771</v>
      </c>
      <c r="J9" s="1904"/>
      <c r="K9" s="1904"/>
      <c r="L9" s="601"/>
      <c r="M9" s="742"/>
    </row>
    <row r="10" spans="1:13" s="605" customFormat="1" ht="17.100000000000001" customHeight="1">
      <c r="A10" s="601"/>
      <c r="B10" s="591"/>
      <c r="C10" s="591"/>
      <c r="D10" s="622"/>
      <c r="E10" s="663" t="s">
        <v>4</v>
      </c>
      <c r="F10" s="663" t="s">
        <v>37</v>
      </c>
      <c r="G10" s="663" t="s">
        <v>38</v>
      </c>
      <c r="H10" s="623"/>
      <c r="I10" s="663" t="s">
        <v>4</v>
      </c>
      <c r="J10" s="663" t="s">
        <v>37</v>
      </c>
      <c r="K10" s="663" t="s">
        <v>38</v>
      </c>
      <c r="L10" s="749"/>
      <c r="M10" s="742"/>
    </row>
    <row r="11" spans="1:13" s="605" customFormat="1" ht="16.5">
      <c r="A11" s="601"/>
      <c r="B11" s="591"/>
      <c r="C11" s="591"/>
      <c r="D11" s="622"/>
      <c r="E11" s="624" t="s">
        <v>9</v>
      </c>
      <c r="F11" s="624" t="s">
        <v>39</v>
      </c>
      <c r="G11" s="624" t="s">
        <v>40</v>
      </c>
      <c r="H11" s="624"/>
      <c r="I11" s="624" t="s">
        <v>9</v>
      </c>
      <c r="J11" s="624" t="s">
        <v>39</v>
      </c>
      <c r="K11" s="624" t="s">
        <v>40</v>
      </c>
      <c r="L11" s="739"/>
      <c r="M11" s="742"/>
    </row>
    <row r="12" spans="1:13" s="605" customFormat="1" ht="1.5" customHeight="1">
      <c r="A12" s="626"/>
      <c r="B12" s="626"/>
      <c r="C12" s="626"/>
      <c r="D12" s="722"/>
      <c r="E12" s="626"/>
      <c r="F12" s="626"/>
      <c r="G12" s="626"/>
      <c r="H12" s="626"/>
      <c r="I12" s="626"/>
      <c r="J12" s="626"/>
      <c r="K12" s="626"/>
      <c r="L12" s="626"/>
      <c r="M12" s="742"/>
    </row>
    <row r="13" spans="1:13" s="605" customFormat="1" ht="8.1" customHeight="1">
      <c r="A13" s="591"/>
      <c r="B13" s="591"/>
      <c r="C13" s="591"/>
      <c r="D13" s="580"/>
      <c r="E13" s="591"/>
      <c r="F13" s="591"/>
      <c r="G13" s="591"/>
      <c r="H13" s="591"/>
      <c r="I13" s="591"/>
      <c r="J13" s="591"/>
      <c r="K13" s="591"/>
      <c r="L13" s="665"/>
      <c r="M13" s="742"/>
    </row>
    <row r="14" spans="1:13" s="605" customFormat="1" ht="14.1" customHeight="1">
      <c r="A14" s="591"/>
      <c r="B14" s="614" t="s">
        <v>4</v>
      </c>
      <c r="C14" s="591"/>
      <c r="D14" s="575">
        <v>2020</v>
      </c>
      <c r="E14" s="576">
        <f t="shared" ref="E14:G16" si="0">SUM(E18,E22,E26,E30,E34,E38,E42,E46,E50)</f>
        <v>2012</v>
      </c>
      <c r="F14" s="576">
        <f t="shared" si="0"/>
        <v>590</v>
      </c>
      <c r="G14" s="576">
        <f t="shared" si="0"/>
        <v>1422</v>
      </c>
      <c r="H14" s="668"/>
      <c r="I14" s="576">
        <f t="shared" ref="I14:K16" si="1">SUM(I18,I22,I26,I30,I34,I38,I42,I46,I50)</f>
        <v>369312</v>
      </c>
      <c r="J14" s="576">
        <f t="shared" si="1"/>
        <v>139285</v>
      </c>
      <c r="K14" s="576">
        <f t="shared" si="1"/>
        <v>230027</v>
      </c>
      <c r="L14" s="601"/>
      <c r="M14" s="742"/>
    </row>
    <row r="15" spans="1:13" s="605" customFormat="1" ht="14.1" customHeight="1">
      <c r="A15" s="591"/>
      <c r="B15" s="705" t="s">
        <v>9</v>
      </c>
      <c r="C15" s="591"/>
      <c r="D15" s="617">
        <v>2021</v>
      </c>
      <c r="E15" s="576">
        <f t="shared" si="0"/>
        <v>1939</v>
      </c>
      <c r="F15" s="576">
        <f t="shared" si="0"/>
        <v>578</v>
      </c>
      <c r="G15" s="576">
        <f t="shared" si="0"/>
        <v>1361</v>
      </c>
      <c r="H15" s="668"/>
      <c r="I15" s="576">
        <f t="shared" si="1"/>
        <v>383919</v>
      </c>
      <c r="J15" s="576">
        <f t="shared" si="1"/>
        <v>145558</v>
      </c>
      <c r="K15" s="576">
        <f t="shared" si="1"/>
        <v>238361</v>
      </c>
      <c r="L15" s="601"/>
      <c r="M15" s="742"/>
    </row>
    <row r="16" spans="1:13" s="605" customFormat="1" ht="14.1" customHeight="1">
      <c r="A16" s="591"/>
      <c r="B16" s="566"/>
      <c r="C16" s="591"/>
      <c r="D16" s="1665">
        <v>2022</v>
      </c>
      <c r="E16" s="576">
        <f t="shared" si="0"/>
        <v>5235</v>
      </c>
      <c r="F16" s="576">
        <f t="shared" si="0"/>
        <v>1267</v>
      </c>
      <c r="G16" s="576">
        <f t="shared" si="0"/>
        <v>3968</v>
      </c>
      <c r="H16" s="668"/>
      <c r="I16" s="576">
        <f t="shared" si="1"/>
        <v>376858</v>
      </c>
      <c r="J16" s="576">
        <f t="shared" si="1"/>
        <v>142300</v>
      </c>
      <c r="K16" s="576">
        <f t="shared" si="1"/>
        <v>234558</v>
      </c>
      <c r="L16" s="601"/>
      <c r="M16" s="742"/>
    </row>
    <row r="17" spans="1:13" s="605" customFormat="1" ht="14.1" customHeight="1">
      <c r="A17" s="591"/>
      <c r="B17" s="566"/>
      <c r="C17" s="591"/>
      <c r="D17" s="580"/>
      <c r="E17" s="668"/>
      <c r="F17" s="668"/>
      <c r="G17" s="668"/>
      <c r="H17" s="668"/>
      <c r="I17" s="668"/>
      <c r="J17" s="668"/>
      <c r="K17" s="668"/>
      <c r="L17" s="601"/>
      <c r="M17" s="742"/>
    </row>
    <row r="18" spans="1:13" s="605" customFormat="1" ht="14.1" customHeight="1">
      <c r="A18" s="591"/>
      <c r="B18" s="614" t="s">
        <v>749</v>
      </c>
      <c r="C18" s="619"/>
      <c r="D18" s="580">
        <v>2020</v>
      </c>
      <c r="E18" s="668">
        <f>SUM(F18:G18)</f>
        <v>1419</v>
      </c>
      <c r="F18" s="668">
        <v>364</v>
      </c>
      <c r="G18" s="668">
        <v>1055</v>
      </c>
      <c r="H18" s="668"/>
      <c r="I18" s="668">
        <f>SUM(J18:K18)</f>
        <v>24509</v>
      </c>
      <c r="J18" s="668">
        <v>6746</v>
      </c>
      <c r="K18" s="668">
        <v>17763</v>
      </c>
      <c r="L18" s="778"/>
      <c r="M18" s="742"/>
    </row>
    <row r="19" spans="1:13" s="605" customFormat="1" ht="14.1" customHeight="1">
      <c r="A19" s="591"/>
      <c r="B19" s="705" t="s">
        <v>750</v>
      </c>
      <c r="C19" s="635"/>
      <c r="D19" s="580">
        <v>2021</v>
      </c>
      <c r="E19" s="668">
        <f t="shared" ref="E19:E20" si="2">SUM(F19:G19)</f>
        <v>1228</v>
      </c>
      <c r="F19" s="668">
        <v>338</v>
      </c>
      <c r="G19" s="668">
        <v>890</v>
      </c>
      <c r="H19" s="668"/>
      <c r="I19" s="668">
        <f t="shared" ref="I19:I20" si="3">SUM(J19:K19)</f>
        <v>27665</v>
      </c>
      <c r="J19" s="668">
        <v>7679</v>
      </c>
      <c r="K19" s="668">
        <v>19986</v>
      </c>
      <c r="L19" s="752"/>
      <c r="M19" s="742"/>
    </row>
    <row r="20" spans="1:13" s="605" customFormat="1" ht="14.1" customHeight="1">
      <c r="A20" s="591"/>
      <c r="B20" s="566"/>
      <c r="C20" s="635"/>
      <c r="D20" s="580">
        <v>2022</v>
      </c>
      <c r="E20" s="668">
        <f t="shared" si="2"/>
        <v>4580</v>
      </c>
      <c r="F20" s="668">
        <v>1053</v>
      </c>
      <c r="G20" s="668">
        <v>3527</v>
      </c>
      <c r="H20" s="668"/>
      <c r="I20" s="668">
        <f t="shared" si="3"/>
        <v>27196</v>
      </c>
      <c r="J20" s="668">
        <v>7729</v>
      </c>
      <c r="K20" s="668">
        <v>19467</v>
      </c>
      <c r="L20" s="752"/>
      <c r="M20" s="742"/>
    </row>
    <row r="21" spans="1:13" s="605" customFormat="1" ht="14.1" customHeight="1">
      <c r="A21" s="591"/>
      <c r="B21" s="566"/>
      <c r="C21" s="635"/>
      <c r="D21" s="580"/>
      <c r="E21" s="668"/>
      <c r="F21" s="668"/>
      <c r="G21" s="668"/>
      <c r="H21" s="668"/>
      <c r="I21" s="668"/>
      <c r="J21" s="668"/>
      <c r="K21" s="668"/>
      <c r="L21" s="752"/>
      <c r="M21" s="742"/>
    </row>
    <row r="22" spans="1:13" s="605" customFormat="1" ht="14.1" customHeight="1">
      <c r="A22" s="591"/>
      <c r="B22" s="614" t="s">
        <v>751</v>
      </c>
      <c r="C22" s="591"/>
      <c r="D22" s="580">
        <v>2020</v>
      </c>
      <c r="E22" s="668">
        <f>SUM(F22:G22)</f>
        <v>2</v>
      </c>
      <c r="F22" s="754" t="s">
        <v>31</v>
      </c>
      <c r="G22" s="668">
        <v>2</v>
      </c>
      <c r="H22" s="668"/>
      <c r="I22" s="668">
        <f>SUM(J22:K22)</f>
        <v>33175</v>
      </c>
      <c r="J22" s="668">
        <v>10863</v>
      </c>
      <c r="K22" s="668">
        <v>22312</v>
      </c>
      <c r="L22" s="778"/>
      <c r="M22" s="742"/>
    </row>
    <row r="23" spans="1:13" s="605" customFormat="1" ht="14.1" customHeight="1">
      <c r="A23" s="591"/>
      <c r="B23" s="705" t="s">
        <v>752</v>
      </c>
      <c r="C23" s="614"/>
      <c r="D23" s="580">
        <v>2021</v>
      </c>
      <c r="E23" s="668">
        <f t="shared" ref="E23:E24" si="4">SUM(F23:G23)</f>
        <v>9</v>
      </c>
      <c r="F23" s="668">
        <v>5</v>
      </c>
      <c r="G23" s="668">
        <v>4</v>
      </c>
      <c r="H23" s="668"/>
      <c r="I23" s="668">
        <f t="shared" ref="I23:I24" si="5">SUM(J23:K23)</f>
        <v>34060</v>
      </c>
      <c r="J23" s="668">
        <v>11179</v>
      </c>
      <c r="K23" s="668">
        <v>22881</v>
      </c>
      <c r="L23" s="752"/>
      <c r="M23" s="742"/>
    </row>
    <row r="24" spans="1:13" s="605" customFormat="1" ht="14.1" customHeight="1">
      <c r="A24" s="591"/>
      <c r="B24" s="566"/>
      <c r="C24" s="614"/>
      <c r="D24" s="580">
        <v>2022</v>
      </c>
      <c r="E24" s="668">
        <f t="shared" si="4"/>
        <v>11</v>
      </c>
      <c r="F24" s="668">
        <v>6</v>
      </c>
      <c r="G24" s="668">
        <v>5</v>
      </c>
      <c r="H24" s="668"/>
      <c r="I24" s="668">
        <f t="shared" si="5"/>
        <v>33421</v>
      </c>
      <c r="J24" s="668">
        <v>10933</v>
      </c>
      <c r="K24" s="668">
        <v>22488</v>
      </c>
      <c r="L24" s="752"/>
      <c r="M24" s="742"/>
    </row>
    <row r="25" spans="1:13" s="605" customFormat="1" ht="14.1" customHeight="1">
      <c r="A25" s="591"/>
      <c r="B25" s="566"/>
      <c r="C25" s="614"/>
      <c r="D25" s="580"/>
      <c r="E25" s="668"/>
      <c r="F25" s="668"/>
      <c r="G25" s="668"/>
      <c r="H25" s="668"/>
      <c r="I25" s="668"/>
      <c r="J25" s="668"/>
      <c r="K25" s="668"/>
      <c r="L25" s="752"/>
      <c r="M25" s="742"/>
    </row>
    <row r="26" spans="1:13" s="605" customFormat="1" ht="14.1" customHeight="1">
      <c r="A26" s="591"/>
      <c r="B26" s="614" t="s">
        <v>753</v>
      </c>
      <c r="C26" s="619"/>
      <c r="D26" s="580">
        <v>2020</v>
      </c>
      <c r="E26" s="668">
        <f>SUM(F26:G26)</f>
        <v>547</v>
      </c>
      <c r="F26" s="668">
        <v>191</v>
      </c>
      <c r="G26" s="668">
        <v>356</v>
      </c>
      <c r="H26" s="668"/>
      <c r="I26" s="668">
        <f>SUM(J26:K26)</f>
        <v>128782</v>
      </c>
      <c r="J26" s="668">
        <v>39979</v>
      </c>
      <c r="K26" s="668">
        <v>88803</v>
      </c>
      <c r="L26" s="778"/>
      <c r="M26" s="742"/>
    </row>
    <row r="27" spans="1:13" s="605" customFormat="1" ht="14.1" customHeight="1">
      <c r="A27" s="591"/>
      <c r="B27" s="705" t="s">
        <v>754</v>
      </c>
      <c r="C27" s="635"/>
      <c r="D27" s="580">
        <v>2021</v>
      </c>
      <c r="E27" s="668">
        <f t="shared" ref="E27:E28" si="6">SUM(F27:G27)</f>
        <v>667</v>
      </c>
      <c r="F27" s="668">
        <v>209</v>
      </c>
      <c r="G27" s="668">
        <v>458</v>
      </c>
      <c r="H27" s="668"/>
      <c r="I27" s="668">
        <f t="shared" ref="I27:I28" si="7">SUM(J27:K27)</f>
        <v>131563</v>
      </c>
      <c r="J27" s="668">
        <v>40639</v>
      </c>
      <c r="K27" s="668">
        <v>90924</v>
      </c>
      <c r="L27" s="752"/>
      <c r="M27" s="742"/>
    </row>
    <row r="28" spans="1:13" s="605" customFormat="1" ht="14.1" customHeight="1">
      <c r="A28" s="591"/>
      <c r="B28" s="566"/>
      <c r="C28" s="635"/>
      <c r="D28" s="580">
        <v>2022</v>
      </c>
      <c r="E28" s="668">
        <f t="shared" si="6"/>
        <v>610</v>
      </c>
      <c r="F28" s="668">
        <v>183</v>
      </c>
      <c r="G28" s="668">
        <v>427</v>
      </c>
      <c r="H28" s="668"/>
      <c r="I28" s="668">
        <f t="shared" si="7"/>
        <v>132410</v>
      </c>
      <c r="J28" s="668">
        <v>40259</v>
      </c>
      <c r="K28" s="668">
        <v>92151</v>
      </c>
      <c r="L28" s="752"/>
      <c r="M28" s="742"/>
    </row>
    <row r="29" spans="1:13" s="605" customFormat="1" ht="14.1" customHeight="1">
      <c r="A29" s="591"/>
      <c r="B29" s="566"/>
      <c r="C29" s="635"/>
      <c r="D29" s="580"/>
      <c r="E29" s="668"/>
      <c r="F29" s="668"/>
      <c r="G29" s="668"/>
      <c r="H29" s="668"/>
      <c r="I29" s="668"/>
      <c r="J29" s="668"/>
      <c r="K29" s="668"/>
      <c r="L29" s="752"/>
      <c r="M29" s="742"/>
    </row>
    <row r="30" spans="1:13" s="605" customFormat="1" ht="14.1" customHeight="1">
      <c r="A30" s="591"/>
      <c r="B30" s="614" t="s">
        <v>755</v>
      </c>
      <c r="C30" s="591"/>
      <c r="D30" s="580">
        <v>2020</v>
      </c>
      <c r="E30" s="668" t="s">
        <v>31</v>
      </c>
      <c r="F30" s="668" t="s">
        <v>31</v>
      </c>
      <c r="G30" s="668" t="s">
        <v>31</v>
      </c>
      <c r="H30" s="668"/>
      <c r="I30" s="668">
        <f>SUM(J30:K30)</f>
        <v>54068</v>
      </c>
      <c r="J30" s="668">
        <v>20303</v>
      </c>
      <c r="K30" s="668">
        <v>33765</v>
      </c>
      <c r="L30" s="778"/>
      <c r="M30" s="742"/>
    </row>
    <row r="31" spans="1:13" s="605" customFormat="1" ht="14.1" customHeight="1">
      <c r="A31" s="591"/>
      <c r="B31" s="566" t="s">
        <v>1261</v>
      </c>
      <c r="C31" s="591"/>
      <c r="D31" s="580">
        <v>2021</v>
      </c>
      <c r="E31" s="668" t="s">
        <v>31</v>
      </c>
      <c r="F31" s="668" t="s">
        <v>31</v>
      </c>
      <c r="G31" s="668" t="s">
        <v>31</v>
      </c>
      <c r="H31" s="668"/>
      <c r="I31" s="668">
        <f t="shared" ref="I31:I32" si="8">SUM(J31:K31)</f>
        <v>56581</v>
      </c>
      <c r="J31" s="668">
        <v>21841</v>
      </c>
      <c r="K31" s="668">
        <v>34740</v>
      </c>
      <c r="L31" s="778"/>
      <c r="M31" s="742"/>
    </row>
    <row r="32" spans="1:13" s="605" customFormat="1" ht="14.1" customHeight="1">
      <c r="A32" s="591"/>
      <c r="B32" s="566"/>
      <c r="C32" s="591"/>
      <c r="D32" s="580">
        <v>2022</v>
      </c>
      <c r="E32" s="668" t="s">
        <v>31</v>
      </c>
      <c r="F32" s="668" t="s">
        <v>31</v>
      </c>
      <c r="G32" s="668" t="s">
        <v>31</v>
      </c>
      <c r="H32" s="668"/>
      <c r="I32" s="668">
        <f t="shared" si="8"/>
        <v>58689</v>
      </c>
      <c r="J32" s="668">
        <v>23035</v>
      </c>
      <c r="K32" s="668">
        <v>35654</v>
      </c>
      <c r="L32" s="778"/>
      <c r="M32" s="742"/>
    </row>
    <row r="33" spans="1:13" s="605" customFormat="1" ht="14.1" customHeight="1">
      <c r="A33" s="591"/>
      <c r="B33" s="566"/>
      <c r="C33" s="591"/>
      <c r="D33" s="580"/>
      <c r="E33" s="668"/>
      <c r="F33" s="668"/>
      <c r="G33" s="668"/>
      <c r="H33" s="668"/>
      <c r="I33" s="668"/>
      <c r="J33" s="668"/>
      <c r="K33" s="668"/>
      <c r="L33" s="778"/>
      <c r="M33" s="742"/>
    </row>
    <row r="34" spans="1:13" s="605" customFormat="1" ht="14.1" customHeight="1">
      <c r="A34" s="591"/>
      <c r="B34" s="614" t="s">
        <v>756</v>
      </c>
      <c r="C34" s="619"/>
      <c r="D34" s="580">
        <v>2020</v>
      </c>
      <c r="E34" s="668" t="s">
        <v>31</v>
      </c>
      <c r="F34" s="668" t="s">
        <v>31</v>
      </c>
      <c r="G34" s="668" t="s">
        <v>31</v>
      </c>
      <c r="H34" s="668"/>
      <c r="I34" s="668">
        <f>SUM(J34:K34)</f>
        <v>89655</v>
      </c>
      <c r="J34" s="668">
        <v>49776</v>
      </c>
      <c r="K34" s="668">
        <v>39879</v>
      </c>
      <c r="L34" s="778"/>
      <c r="M34" s="742"/>
    </row>
    <row r="35" spans="1:13" s="605" customFormat="1" ht="14.1" customHeight="1">
      <c r="A35" s="591"/>
      <c r="B35" s="705" t="s">
        <v>757</v>
      </c>
      <c r="C35" s="635"/>
      <c r="D35" s="580">
        <v>2021</v>
      </c>
      <c r="E35" s="668" t="s">
        <v>31</v>
      </c>
      <c r="F35" s="668" t="s">
        <v>31</v>
      </c>
      <c r="G35" s="668" t="s">
        <v>31</v>
      </c>
      <c r="H35" s="668"/>
      <c r="I35" s="668">
        <f t="shared" ref="I35:I36" si="9">SUM(J35:K35)</f>
        <v>88470</v>
      </c>
      <c r="J35" s="668">
        <v>49770</v>
      </c>
      <c r="K35" s="668">
        <v>38700</v>
      </c>
      <c r="L35" s="752"/>
      <c r="M35" s="742"/>
    </row>
    <row r="36" spans="1:13" s="605" customFormat="1" ht="14.1" customHeight="1">
      <c r="A36" s="591"/>
      <c r="B36" s="566"/>
      <c r="C36" s="635"/>
      <c r="D36" s="580">
        <v>2022</v>
      </c>
      <c r="E36" s="668" t="s">
        <v>31</v>
      </c>
      <c r="F36" s="668" t="s">
        <v>31</v>
      </c>
      <c r="G36" s="668" t="s">
        <v>31</v>
      </c>
      <c r="H36" s="668"/>
      <c r="I36" s="668">
        <f t="shared" si="9"/>
        <v>84410</v>
      </c>
      <c r="J36" s="668">
        <v>47735</v>
      </c>
      <c r="K36" s="668">
        <v>36675</v>
      </c>
      <c r="L36" s="752"/>
      <c r="M36" s="742"/>
    </row>
    <row r="37" spans="1:13" s="605" customFormat="1" ht="14.1" customHeight="1">
      <c r="A37" s="591"/>
      <c r="B37" s="566"/>
      <c r="C37" s="635"/>
      <c r="D37" s="580"/>
      <c r="E37" s="668"/>
      <c r="F37" s="668"/>
      <c r="G37" s="668"/>
      <c r="H37" s="668"/>
      <c r="I37" s="668"/>
      <c r="J37" s="668"/>
      <c r="K37" s="668"/>
      <c r="L37" s="752"/>
      <c r="M37" s="742"/>
    </row>
    <row r="38" spans="1:13" s="605" customFormat="1" ht="14.1" customHeight="1">
      <c r="A38" s="591"/>
      <c r="B38" s="614" t="s">
        <v>758</v>
      </c>
      <c r="C38" s="591"/>
      <c r="D38" s="580">
        <v>2020</v>
      </c>
      <c r="E38" s="668" t="s">
        <v>31</v>
      </c>
      <c r="F38" s="668" t="s">
        <v>31</v>
      </c>
      <c r="G38" s="668" t="s">
        <v>31</v>
      </c>
      <c r="H38" s="668"/>
      <c r="I38" s="668">
        <f>SUM(J38:K38)</f>
        <v>5113</v>
      </c>
      <c r="J38" s="668">
        <v>2017</v>
      </c>
      <c r="K38" s="668">
        <v>3096</v>
      </c>
      <c r="L38" s="778"/>
      <c r="M38" s="742"/>
    </row>
    <row r="39" spans="1:13" s="605" customFormat="1" ht="14.1" customHeight="1">
      <c r="A39" s="591"/>
      <c r="B39" s="779" t="s">
        <v>759</v>
      </c>
      <c r="C39" s="619"/>
      <c r="D39" s="580">
        <v>2021</v>
      </c>
      <c r="E39" s="668" t="s">
        <v>31</v>
      </c>
      <c r="F39" s="668" t="s">
        <v>31</v>
      </c>
      <c r="G39" s="668" t="s">
        <v>31</v>
      </c>
      <c r="H39" s="668"/>
      <c r="I39" s="668">
        <f t="shared" ref="I39:I40" si="10">SUM(J39:K39)</f>
        <v>10375</v>
      </c>
      <c r="J39" s="668">
        <v>4165</v>
      </c>
      <c r="K39" s="668">
        <v>6210</v>
      </c>
      <c r="L39" s="752"/>
      <c r="M39" s="742"/>
    </row>
    <row r="40" spans="1:13" s="605" customFormat="1" ht="14.1" customHeight="1">
      <c r="A40" s="591"/>
      <c r="B40" s="615"/>
      <c r="C40" s="619"/>
      <c r="D40" s="580">
        <v>2022</v>
      </c>
      <c r="E40" s="668" t="s">
        <v>31</v>
      </c>
      <c r="F40" s="668" t="s">
        <v>31</v>
      </c>
      <c r="G40" s="668" t="s">
        <v>31</v>
      </c>
      <c r="H40" s="668"/>
      <c r="I40" s="668">
        <f t="shared" si="10"/>
        <v>5258</v>
      </c>
      <c r="J40" s="668">
        <v>2181</v>
      </c>
      <c r="K40" s="668">
        <v>3077</v>
      </c>
      <c r="L40" s="752"/>
      <c r="M40" s="742"/>
    </row>
    <row r="41" spans="1:13" s="605" customFormat="1" ht="14.1" customHeight="1">
      <c r="A41" s="591"/>
      <c r="B41" s="615"/>
      <c r="C41" s="619"/>
      <c r="D41" s="580"/>
      <c r="E41" s="668"/>
      <c r="F41" s="668"/>
      <c r="G41" s="668"/>
      <c r="H41" s="668"/>
      <c r="I41" s="668"/>
      <c r="J41" s="668"/>
      <c r="K41" s="668"/>
      <c r="L41" s="752"/>
      <c r="M41" s="742"/>
    </row>
    <row r="42" spans="1:13" s="605" customFormat="1" ht="14.1" customHeight="1">
      <c r="A42" s="591"/>
      <c r="B42" s="614" t="s">
        <v>760</v>
      </c>
      <c r="C42" s="619"/>
      <c r="D42" s="580">
        <v>2020</v>
      </c>
      <c r="E42" s="668">
        <f>SUM(F42:G42)</f>
        <v>1</v>
      </c>
      <c r="F42" s="668" t="s">
        <v>31</v>
      </c>
      <c r="G42" s="668">
        <v>1</v>
      </c>
      <c r="H42" s="668"/>
      <c r="I42" s="668">
        <f>SUM(J42:K42)</f>
        <v>22356</v>
      </c>
      <c r="J42" s="668">
        <v>5443</v>
      </c>
      <c r="K42" s="668">
        <v>16913</v>
      </c>
      <c r="L42" s="778"/>
      <c r="M42" s="742"/>
    </row>
    <row r="43" spans="1:13" s="601" customFormat="1" ht="14.1" customHeight="1">
      <c r="A43" s="591"/>
      <c r="B43" s="705" t="s">
        <v>761</v>
      </c>
      <c r="C43" s="635"/>
      <c r="D43" s="580">
        <v>2021</v>
      </c>
      <c r="E43" s="668" t="s">
        <v>31</v>
      </c>
      <c r="F43" s="668" t="s">
        <v>31</v>
      </c>
      <c r="G43" s="668" t="s">
        <v>31</v>
      </c>
      <c r="H43" s="668"/>
      <c r="I43" s="668">
        <f t="shared" ref="I43:I44" si="11">SUM(J43:K43)</f>
        <v>23245</v>
      </c>
      <c r="J43" s="668">
        <v>5911</v>
      </c>
      <c r="K43" s="668">
        <v>17334</v>
      </c>
      <c r="L43" s="752"/>
      <c r="M43" s="644"/>
    </row>
    <row r="44" spans="1:13" s="601" customFormat="1" ht="14.1" customHeight="1">
      <c r="A44" s="591"/>
      <c r="B44" s="566"/>
      <c r="C44" s="635"/>
      <c r="D44" s="580">
        <v>2022</v>
      </c>
      <c r="E44" s="668" t="s">
        <v>31</v>
      </c>
      <c r="F44" s="668" t="s">
        <v>31</v>
      </c>
      <c r="G44" s="668" t="s">
        <v>31</v>
      </c>
      <c r="H44" s="668"/>
      <c r="I44" s="668">
        <f t="shared" si="11"/>
        <v>23482</v>
      </c>
      <c r="J44" s="668">
        <v>5997</v>
      </c>
      <c r="K44" s="668">
        <v>17485</v>
      </c>
      <c r="L44" s="752"/>
      <c r="M44" s="644"/>
    </row>
    <row r="45" spans="1:13" s="601" customFormat="1" ht="14.1" customHeight="1">
      <c r="A45" s="591"/>
      <c r="B45" s="566"/>
      <c r="C45" s="635"/>
      <c r="D45" s="580"/>
      <c r="E45" s="668"/>
      <c r="F45" s="668"/>
      <c r="G45" s="668"/>
      <c r="H45" s="668"/>
      <c r="I45" s="668"/>
      <c r="J45" s="668"/>
      <c r="K45" s="668"/>
      <c r="L45" s="752"/>
      <c r="M45" s="644"/>
    </row>
    <row r="46" spans="1:13" s="601" customFormat="1" ht="14.1" customHeight="1">
      <c r="A46" s="591"/>
      <c r="B46" s="614" t="s">
        <v>762</v>
      </c>
      <c r="C46" s="591"/>
      <c r="D46" s="580">
        <v>2020</v>
      </c>
      <c r="E46" s="668">
        <f>SUM(F46:G46)</f>
        <v>43</v>
      </c>
      <c r="F46" s="668">
        <v>35</v>
      </c>
      <c r="G46" s="668">
        <v>8</v>
      </c>
      <c r="H46" s="668"/>
      <c r="I46" s="668">
        <f>SUM(J46:K46)</f>
        <v>11306</v>
      </c>
      <c r="J46" s="668">
        <v>4086</v>
      </c>
      <c r="K46" s="668">
        <v>7220</v>
      </c>
      <c r="L46" s="752"/>
      <c r="M46" s="644"/>
    </row>
    <row r="47" spans="1:13" s="601" customFormat="1" ht="14.1" customHeight="1">
      <c r="A47" s="591"/>
      <c r="B47" s="779" t="s">
        <v>763</v>
      </c>
      <c r="C47" s="619"/>
      <c r="D47" s="580">
        <v>2021</v>
      </c>
      <c r="E47" s="668">
        <f t="shared" ref="E47:E48" si="12">SUM(F47:G47)</f>
        <v>35</v>
      </c>
      <c r="F47" s="668">
        <v>26</v>
      </c>
      <c r="G47" s="668">
        <v>9</v>
      </c>
      <c r="H47" s="668"/>
      <c r="I47" s="668">
        <f t="shared" ref="I47:I48" si="13">SUM(J47:K47)</f>
        <v>11393</v>
      </c>
      <c r="J47" s="668">
        <v>4244</v>
      </c>
      <c r="K47" s="668">
        <v>7149</v>
      </c>
      <c r="L47" s="752"/>
      <c r="M47" s="644"/>
    </row>
    <row r="48" spans="1:13" s="601" customFormat="1" ht="14.1" customHeight="1">
      <c r="A48" s="591"/>
      <c r="B48" s="615"/>
      <c r="C48" s="619"/>
      <c r="D48" s="580">
        <v>2022</v>
      </c>
      <c r="E48" s="668">
        <f t="shared" si="12"/>
        <v>34</v>
      </c>
      <c r="F48" s="668">
        <v>25</v>
      </c>
      <c r="G48" s="668">
        <v>9</v>
      </c>
      <c r="H48" s="668"/>
      <c r="I48" s="668">
        <f t="shared" si="13"/>
        <v>11568</v>
      </c>
      <c r="J48" s="668">
        <v>4341</v>
      </c>
      <c r="K48" s="668">
        <v>7227</v>
      </c>
      <c r="L48" s="752"/>
      <c r="M48" s="644"/>
    </row>
    <row r="49" spans="1:13" s="601" customFormat="1" ht="14.1" customHeight="1">
      <c r="A49" s="591"/>
      <c r="B49" s="615"/>
      <c r="C49" s="619"/>
      <c r="D49" s="580"/>
      <c r="E49" s="668"/>
      <c r="F49" s="668"/>
      <c r="G49" s="668"/>
      <c r="H49" s="668"/>
      <c r="I49" s="668"/>
      <c r="J49" s="668"/>
      <c r="K49" s="668"/>
      <c r="L49" s="752"/>
      <c r="M49" s="644"/>
    </row>
    <row r="50" spans="1:13" s="601" customFormat="1" ht="14.1" customHeight="1">
      <c r="A50" s="591"/>
      <c r="B50" s="614" t="s">
        <v>764</v>
      </c>
      <c r="C50" s="619"/>
      <c r="D50" s="580">
        <v>2020</v>
      </c>
      <c r="E50" s="668" t="s">
        <v>31</v>
      </c>
      <c r="F50" s="668" t="s">
        <v>31</v>
      </c>
      <c r="G50" s="668" t="s">
        <v>31</v>
      </c>
      <c r="H50" s="668"/>
      <c r="I50" s="668">
        <f>SUM(J50:K50)</f>
        <v>348</v>
      </c>
      <c r="J50" s="668">
        <v>72</v>
      </c>
      <c r="K50" s="668">
        <v>276</v>
      </c>
      <c r="L50" s="752"/>
      <c r="M50" s="644"/>
    </row>
    <row r="51" spans="1:13" s="601" customFormat="1" ht="14.1" customHeight="1">
      <c r="A51" s="591"/>
      <c r="B51" s="705" t="s">
        <v>765</v>
      </c>
      <c r="C51" s="635"/>
      <c r="D51" s="580">
        <v>2021</v>
      </c>
      <c r="E51" s="668" t="s">
        <v>31</v>
      </c>
      <c r="F51" s="668" t="s">
        <v>31</v>
      </c>
      <c r="G51" s="668" t="s">
        <v>31</v>
      </c>
      <c r="H51" s="668"/>
      <c r="I51" s="668">
        <f t="shared" ref="I51:I52" si="14">SUM(J51:K51)</f>
        <v>567</v>
      </c>
      <c r="J51" s="668">
        <v>130</v>
      </c>
      <c r="K51" s="668">
        <v>437</v>
      </c>
      <c r="L51" s="752"/>
      <c r="M51" s="644"/>
    </row>
    <row r="52" spans="1:13" s="601" customFormat="1" ht="14.1" customHeight="1">
      <c r="A52" s="591"/>
      <c r="B52" s="566"/>
      <c r="C52" s="635"/>
      <c r="D52" s="580">
        <v>2022</v>
      </c>
      <c r="E52" s="668" t="s">
        <v>31</v>
      </c>
      <c r="F52" s="668" t="s">
        <v>31</v>
      </c>
      <c r="G52" s="668" t="s">
        <v>31</v>
      </c>
      <c r="H52" s="668"/>
      <c r="I52" s="668">
        <f t="shared" si="14"/>
        <v>424</v>
      </c>
      <c r="J52" s="668">
        <v>90</v>
      </c>
      <c r="K52" s="668">
        <v>334</v>
      </c>
      <c r="L52" s="752"/>
      <c r="M52" s="644"/>
    </row>
    <row r="53" spans="1:13" s="601" customFormat="1" ht="8.1" customHeight="1" thickBot="1">
      <c r="A53" s="725"/>
      <c r="B53" s="725"/>
      <c r="C53" s="725"/>
      <c r="D53" s="693"/>
      <c r="E53" s="641"/>
      <c r="F53" s="641"/>
      <c r="G53" s="641"/>
      <c r="H53" s="641"/>
      <c r="I53" s="641"/>
      <c r="J53" s="641"/>
      <c r="K53" s="641"/>
      <c r="L53" s="637"/>
    </row>
    <row r="54" spans="1:13" s="537" customFormat="1" ht="3" customHeight="1">
      <c r="A54" s="591"/>
      <c r="B54" s="591"/>
      <c r="C54" s="614"/>
      <c r="D54" s="580"/>
      <c r="E54" s="591"/>
      <c r="F54" s="591"/>
      <c r="G54" s="591"/>
      <c r="H54" s="591"/>
      <c r="I54" s="591"/>
      <c r="J54" s="591"/>
      <c r="K54" s="591"/>
    </row>
    <row r="55" spans="1:13" s="698" customFormat="1" ht="16.5" customHeight="1">
      <c r="A55" s="591"/>
      <c r="B55" s="591"/>
      <c r="C55" s="591"/>
      <c r="D55" s="580"/>
      <c r="E55" s="591"/>
      <c r="F55" s="614"/>
      <c r="G55" s="614"/>
      <c r="H55" s="591"/>
      <c r="I55" s="591"/>
      <c r="J55" s="591"/>
      <c r="K55" s="590"/>
      <c r="L55" s="424" t="s">
        <v>909</v>
      </c>
    </row>
    <row r="56" spans="1:13" s="698" customFormat="1" ht="15" customHeight="1">
      <c r="A56" s="685"/>
      <c r="B56" s="685"/>
      <c r="C56" s="685"/>
      <c r="D56" s="730"/>
      <c r="E56" s="685"/>
      <c r="F56" s="685"/>
      <c r="G56" s="685"/>
      <c r="H56" s="685"/>
      <c r="I56" s="685"/>
      <c r="J56" s="685"/>
      <c r="L56" s="425" t="s">
        <v>885</v>
      </c>
    </row>
    <row r="57" spans="1:13">
      <c r="A57" s="660"/>
      <c r="B57" s="660"/>
      <c r="C57" s="660"/>
      <c r="D57" s="780"/>
      <c r="E57" s="660"/>
      <c r="F57" s="660"/>
      <c r="G57" s="660"/>
      <c r="H57" s="660"/>
      <c r="I57" s="660"/>
      <c r="J57" s="660"/>
      <c r="K57" s="660"/>
    </row>
  </sheetData>
  <mergeCells count="4">
    <mergeCell ref="E8:G8"/>
    <mergeCell ref="I8:K8"/>
    <mergeCell ref="E9:G9"/>
    <mergeCell ref="I9:K9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54">
    <tabColor rgb="FF92D050"/>
  </sheetPr>
  <dimension ref="A2:WVQ508"/>
  <sheetViews>
    <sheetView showGridLines="0" tabSelected="1" view="pageBreakPreview" topLeftCell="A7" zoomScaleNormal="100" zoomScaleSheetLayoutView="100" workbookViewId="0">
      <selection activeCell="O48" sqref="O48"/>
    </sheetView>
  </sheetViews>
  <sheetFormatPr defaultColWidth="7.5703125" defaultRowHeight="16.5"/>
  <cols>
    <col min="1" max="1" width="1.85546875" style="605" customWidth="1"/>
    <col min="2" max="2" width="12.5703125" style="605" customWidth="1"/>
    <col min="3" max="3" width="30.140625" style="605" customWidth="1"/>
    <col min="4" max="4" width="7.85546875" style="612" customWidth="1"/>
    <col min="5" max="5" width="8" style="605" customWidth="1"/>
    <col min="6" max="6" width="8.28515625" style="605" customWidth="1"/>
    <col min="7" max="7" width="11.5703125" style="605" customWidth="1"/>
    <col min="8" max="8" width="1.85546875" style="605" customWidth="1"/>
    <col min="9" max="9" width="8" style="605" customWidth="1"/>
    <col min="10" max="10" width="8.28515625" style="605" customWidth="1"/>
    <col min="11" max="11" width="11.5703125" style="605" customWidth="1"/>
    <col min="12" max="12" width="1.85546875" style="605" customWidth="1"/>
    <col min="13" max="13" width="3" style="605" hidden="1" customWidth="1"/>
    <col min="14" max="251" width="7.5703125" style="605"/>
    <col min="252" max="252" width="0.7109375" style="605" customWidth="1"/>
    <col min="253" max="253" width="2.85546875" style="605" customWidth="1"/>
    <col min="254" max="254" width="41.140625" style="605" customWidth="1"/>
    <col min="255" max="255" width="1.7109375" style="605" customWidth="1"/>
    <col min="256" max="257" width="9.85546875" style="605" customWidth="1"/>
    <col min="258" max="258" width="13.28515625" style="605" customWidth="1"/>
    <col min="259" max="259" width="1.85546875" style="605" customWidth="1"/>
    <col min="260" max="261" width="9.85546875" style="605" customWidth="1"/>
    <col min="262" max="262" width="13.28515625" style="605" customWidth="1"/>
    <col min="263" max="263" width="1" style="605" customWidth="1"/>
    <col min="264" max="264" width="1.5703125" style="605" customWidth="1"/>
    <col min="265" max="265" width="7.5703125" style="605" hidden="1" customWidth="1"/>
    <col min="266" max="507" width="7.5703125" style="605"/>
    <col min="508" max="508" width="0.7109375" style="605" customWidth="1"/>
    <col min="509" max="509" width="2.85546875" style="605" customWidth="1"/>
    <col min="510" max="510" width="41.140625" style="605" customWidth="1"/>
    <col min="511" max="511" width="1.7109375" style="605" customWidth="1"/>
    <col min="512" max="513" width="9.85546875" style="605" customWidth="1"/>
    <col min="514" max="514" width="13.28515625" style="605" customWidth="1"/>
    <col min="515" max="515" width="1.85546875" style="605" customWidth="1"/>
    <col min="516" max="517" width="9.85546875" style="605" customWidth="1"/>
    <col min="518" max="518" width="13.28515625" style="605" customWidth="1"/>
    <col min="519" max="519" width="1" style="605" customWidth="1"/>
    <col min="520" max="520" width="1.5703125" style="605" customWidth="1"/>
    <col min="521" max="521" width="7.5703125" style="605" hidden="1" customWidth="1"/>
    <col min="522" max="763" width="7.5703125" style="605"/>
    <col min="764" max="764" width="0.7109375" style="605" customWidth="1"/>
    <col min="765" max="765" width="2.85546875" style="605" customWidth="1"/>
    <col min="766" max="766" width="41.140625" style="605" customWidth="1"/>
    <col min="767" max="767" width="1.7109375" style="605" customWidth="1"/>
    <col min="768" max="769" width="9.85546875" style="605" customWidth="1"/>
    <col min="770" max="770" width="13.28515625" style="605" customWidth="1"/>
    <col min="771" max="771" width="1.85546875" style="605" customWidth="1"/>
    <col min="772" max="773" width="9.85546875" style="605" customWidth="1"/>
    <col min="774" max="774" width="13.28515625" style="605" customWidth="1"/>
    <col min="775" max="775" width="1" style="605" customWidth="1"/>
    <col min="776" max="776" width="1.5703125" style="605" customWidth="1"/>
    <col min="777" max="777" width="7.5703125" style="605" hidden="1" customWidth="1"/>
    <col min="778" max="1019" width="7.5703125" style="605"/>
    <col min="1020" max="1020" width="0.7109375" style="605" customWidth="1"/>
    <col min="1021" max="1021" width="2.85546875" style="605" customWidth="1"/>
    <col min="1022" max="1022" width="41.140625" style="605" customWidth="1"/>
    <col min="1023" max="1023" width="1.7109375" style="605" customWidth="1"/>
    <col min="1024" max="1025" width="9.85546875" style="605" customWidth="1"/>
    <col min="1026" max="1026" width="13.28515625" style="605" customWidth="1"/>
    <col min="1027" max="1027" width="1.85546875" style="605" customWidth="1"/>
    <col min="1028" max="1029" width="9.85546875" style="605" customWidth="1"/>
    <col min="1030" max="1030" width="13.28515625" style="605" customWidth="1"/>
    <col min="1031" max="1031" width="1" style="605" customWidth="1"/>
    <col min="1032" max="1032" width="1.5703125" style="605" customWidth="1"/>
    <col min="1033" max="1033" width="7.5703125" style="605" hidden="1" customWidth="1"/>
    <col min="1034" max="1275" width="7.5703125" style="605"/>
    <col min="1276" max="1276" width="0.7109375" style="605" customWidth="1"/>
    <col min="1277" max="1277" width="2.85546875" style="605" customWidth="1"/>
    <col min="1278" max="1278" width="41.140625" style="605" customWidth="1"/>
    <col min="1279" max="1279" width="1.7109375" style="605" customWidth="1"/>
    <col min="1280" max="1281" width="9.85546875" style="605" customWidth="1"/>
    <col min="1282" max="1282" width="13.28515625" style="605" customWidth="1"/>
    <col min="1283" max="1283" width="1.85546875" style="605" customWidth="1"/>
    <col min="1284" max="1285" width="9.85546875" style="605" customWidth="1"/>
    <col min="1286" max="1286" width="13.28515625" style="605" customWidth="1"/>
    <col min="1287" max="1287" width="1" style="605" customWidth="1"/>
    <col min="1288" max="1288" width="1.5703125" style="605" customWidth="1"/>
    <col min="1289" max="1289" width="7.5703125" style="605" hidden="1" customWidth="1"/>
    <col min="1290" max="1531" width="7.5703125" style="605"/>
    <col min="1532" max="1532" width="0.7109375" style="605" customWidth="1"/>
    <col min="1533" max="1533" width="2.85546875" style="605" customWidth="1"/>
    <col min="1534" max="1534" width="41.140625" style="605" customWidth="1"/>
    <col min="1535" max="1535" width="1.7109375" style="605" customWidth="1"/>
    <col min="1536" max="1537" width="9.85546875" style="605" customWidth="1"/>
    <col min="1538" max="1538" width="13.28515625" style="605" customWidth="1"/>
    <col min="1539" max="1539" width="1.85546875" style="605" customWidth="1"/>
    <col min="1540" max="1541" width="9.85546875" style="605" customWidth="1"/>
    <col min="1542" max="1542" width="13.28515625" style="605" customWidth="1"/>
    <col min="1543" max="1543" width="1" style="605" customWidth="1"/>
    <col min="1544" max="1544" width="1.5703125" style="605" customWidth="1"/>
    <col min="1545" max="1545" width="7.5703125" style="605" hidden="1" customWidth="1"/>
    <col min="1546" max="1787" width="7.5703125" style="605"/>
    <col min="1788" max="1788" width="0.7109375" style="605" customWidth="1"/>
    <col min="1789" max="1789" width="2.85546875" style="605" customWidth="1"/>
    <col min="1790" max="1790" width="41.140625" style="605" customWidth="1"/>
    <col min="1791" max="1791" width="1.7109375" style="605" customWidth="1"/>
    <col min="1792" max="1793" width="9.85546875" style="605" customWidth="1"/>
    <col min="1794" max="1794" width="13.28515625" style="605" customWidth="1"/>
    <col min="1795" max="1795" width="1.85546875" style="605" customWidth="1"/>
    <col min="1796" max="1797" width="9.85546875" style="605" customWidth="1"/>
    <col min="1798" max="1798" width="13.28515625" style="605" customWidth="1"/>
    <col min="1799" max="1799" width="1" style="605" customWidth="1"/>
    <col min="1800" max="1800" width="1.5703125" style="605" customWidth="1"/>
    <col min="1801" max="1801" width="7.5703125" style="605" hidden="1" customWidth="1"/>
    <col min="1802" max="2043" width="7.5703125" style="605"/>
    <col min="2044" max="2044" width="0.7109375" style="605" customWidth="1"/>
    <col min="2045" max="2045" width="2.85546875" style="605" customWidth="1"/>
    <col min="2046" max="2046" width="41.140625" style="605" customWidth="1"/>
    <col min="2047" max="2047" width="1.7109375" style="605" customWidth="1"/>
    <col min="2048" max="2049" width="9.85546875" style="605" customWidth="1"/>
    <col min="2050" max="2050" width="13.28515625" style="605" customWidth="1"/>
    <col min="2051" max="2051" width="1.85546875" style="605" customWidth="1"/>
    <col min="2052" max="2053" width="9.85546875" style="605" customWidth="1"/>
    <col min="2054" max="2054" width="13.28515625" style="605" customWidth="1"/>
    <col min="2055" max="2055" width="1" style="605" customWidth="1"/>
    <col min="2056" max="2056" width="1.5703125" style="605" customWidth="1"/>
    <col min="2057" max="2057" width="7.5703125" style="605" hidden="1" customWidth="1"/>
    <col min="2058" max="2299" width="7.5703125" style="605"/>
    <col min="2300" max="2300" width="0.7109375" style="605" customWidth="1"/>
    <col min="2301" max="2301" width="2.85546875" style="605" customWidth="1"/>
    <col min="2302" max="2302" width="41.140625" style="605" customWidth="1"/>
    <col min="2303" max="2303" width="1.7109375" style="605" customWidth="1"/>
    <col min="2304" max="2305" width="9.85546875" style="605" customWidth="1"/>
    <col min="2306" max="2306" width="13.28515625" style="605" customWidth="1"/>
    <col min="2307" max="2307" width="1.85546875" style="605" customWidth="1"/>
    <col min="2308" max="2309" width="9.85546875" style="605" customWidth="1"/>
    <col min="2310" max="2310" width="13.28515625" style="605" customWidth="1"/>
    <col min="2311" max="2311" width="1" style="605" customWidth="1"/>
    <col min="2312" max="2312" width="1.5703125" style="605" customWidth="1"/>
    <col min="2313" max="2313" width="7.5703125" style="605" hidden="1" customWidth="1"/>
    <col min="2314" max="2555" width="7.5703125" style="605"/>
    <col min="2556" max="2556" width="0.7109375" style="605" customWidth="1"/>
    <col min="2557" max="2557" width="2.85546875" style="605" customWidth="1"/>
    <col min="2558" max="2558" width="41.140625" style="605" customWidth="1"/>
    <col min="2559" max="2559" width="1.7109375" style="605" customWidth="1"/>
    <col min="2560" max="2561" width="9.85546875" style="605" customWidth="1"/>
    <col min="2562" max="2562" width="13.28515625" style="605" customWidth="1"/>
    <col min="2563" max="2563" width="1.85546875" style="605" customWidth="1"/>
    <col min="2564" max="2565" width="9.85546875" style="605" customWidth="1"/>
    <col min="2566" max="2566" width="13.28515625" style="605" customWidth="1"/>
    <col min="2567" max="2567" width="1" style="605" customWidth="1"/>
    <col min="2568" max="2568" width="1.5703125" style="605" customWidth="1"/>
    <col min="2569" max="2569" width="7.5703125" style="605" hidden="1" customWidth="1"/>
    <col min="2570" max="2811" width="7.5703125" style="605"/>
    <col min="2812" max="2812" width="0.7109375" style="605" customWidth="1"/>
    <col min="2813" max="2813" width="2.85546875" style="605" customWidth="1"/>
    <col min="2814" max="2814" width="41.140625" style="605" customWidth="1"/>
    <col min="2815" max="2815" width="1.7109375" style="605" customWidth="1"/>
    <col min="2816" max="2817" width="9.85546875" style="605" customWidth="1"/>
    <col min="2818" max="2818" width="13.28515625" style="605" customWidth="1"/>
    <col min="2819" max="2819" width="1.85546875" style="605" customWidth="1"/>
    <col min="2820" max="2821" width="9.85546875" style="605" customWidth="1"/>
    <col min="2822" max="2822" width="13.28515625" style="605" customWidth="1"/>
    <col min="2823" max="2823" width="1" style="605" customWidth="1"/>
    <col min="2824" max="2824" width="1.5703125" style="605" customWidth="1"/>
    <col min="2825" max="2825" width="7.5703125" style="605" hidden="1" customWidth="1"/>
    <col min="2826" max="3067" width="7.5703125" style="605"/>
    <col min="3068" max="3068" width="0.7109375" style="605" customWidth="1"/>
    <col min="3069" max="3069" width="2.85546875" style="605" customWidth="1"/>
    <col min="3070" max="3070" width="41.140625" style="605" customWidth="1"/>
    <col min="3071" max="3071" width="1.7109375" style="605" customWidth="1"/>
    <col min="3072" max="3073" width="9.85546875" style="605" customWidth="1"/>
    <col min="3074" max="3074" width="13.28515625" style="605" customWidth="1"/>
    <col min="3075" max="3075" width="1.85546875" style="605" customWidth="1"/>
    <col min="3076" max="3077" width="9.85546875" style="605" customWidth="1"/>
    <col min="3078" max="3078" width="13.28515625" style="605" customWidth="1"/>
    <col min="3079" max="3079" width="1" style="605" customWidth="1"/>
    <col min="3080" max="3080" width="1.5703125" style="605" customWidth="1"/>
    <col min="3081" max="3081" width="7.5703125" style="605" hidden="1" customWidth="1"/>
    <col min="3082" max="3323" width="7.5703125" style="605"/>
    <col min="3324" max="3324" width="0.7109375" style="605" customWidth="1"/>
    <col min="3325" max="3325" width="2.85546875" style="605" customWidth="1"/>
    <col min="3326" max="3326" width="41.140625" style="605" customWidth="1"/>
    <col min="3327" max="3327" width="1.7109375" style="605" customWidth="1"/>
    <col min="3328" max="3329" width="9.85546875" style="605" customWidth="1"/>
    <col min="3330" max="3330" width="13.28515625" style="605" customWidth="1"/>
    <col min="3331" max="3331" width="1.85546875" style="605" customWidth="1"/>
    <col min="3332" max="3333" width="9.85546875" style="605" customWidth="1"/>
    <col min="3334" max="3334" width="13.28515625" style="605" customWidth="1"/>
    <col min="3335" max="3335" width="1" style="605" customWidth="1"/>
    <col min="3336" max="3336" width="1.5703125" style="605" customWidth="1"/>
    <col min="3337" max="3337" width="7.5703125" style="605" hidden="1" customWidth="1"/>
    <col min="3338" max="3579" width="7.5703125" style="605"/>
    <col min="3580" max="3580" width="0.7109375" style="605" customWidth="1"/>
    <col min="3581" max="3581" width="2.85546875" style="605" customWidth="1"/>
    <col min="3582" max="3582" width="41.140625" style="605" customWidth="1"/>
    <col min="3583" max="3583" width="1.7109375" style="605" customWidth="1"/>
    <col min="3584" max="3585" width="9.85546875" style="605" customWidth="1"/>
    <col min="3586" max="3586" width="13.28515625" style="605" customWidth="1"/>
    <col min="3587" max="3587" width="1.85546875" style="605" customWidth="1"/>
    <col min="3588" max="3589" width="9.85546875" style="605" customWidth="1"/>
    <col min="3590" max="3590" width="13.28515625" style="605" customWidth="1"/>
    <col min="3591" max="3591" width="1" style="605" customWidth="1"/>
    <col min="3592" max="3592" width="1.5703125" style="605" customWidth="1"/>
    <col min="3593" max="3593" width="7.5703125" style="605" hidden="1" customWidth="1"/>
    <col min="3594" max="3835" width="7.5703125" style="605"/>
    <col min="3836" max="3836" width="0.7109375" style="605" customWidth="1"/>
    <col min="3837" max="3837" width="2.85546875" style="605" customWidth="1"/>
    <col min="3838" max="3838" width="41.140625" style="605" customWidth="1"/>
    <col min="3839" max="3839" width="1.7109375" style="605" customWidth="1"/>
    <col min="3840" max="3841" width="9.85546875" style="605" customWidth="1"/>
    <col min="3842" max="3842" width="13.28515625" style="605" customWidth="1"/>
    <col min="3843" max="3843" width="1.85546875" style="605" customWidth="1"/>
    <col min="3844" max="3845" width="9.85546875" style="605" customWidth="1"/>
    <col min="3846" max="3846" width="13.28515625" style="605" customWidth="1"/>
    <col min="3847" max="3847" width="1" style="605" customWidth="1"/>
    <col min="3848" max="3848" width="1.5703125" style="605" customWidth="1"/>
    <col min="3849" max="3849" width="7.5703125" style="605" hidden="1" customWidth="1"/>
    <col min="3850" max="4091" width="7.5703125" style="605"/>
    <col min="4092" max="4092" width="0.7109375" style="605" customWidth="1"/>
    <col min="4093" max="4093" width="2.85546875" style="605" customWidth="1"/>
    <col min="4094" max="4094" width="41.140625" style="605" customWidth="1"/>
    <col min="4095" max="4095" width="1.7109375" style="605" customWidth="1"/>
    <col min="4096" max="4097" width="9.85546875" style="605" customWidth="1"/>
    <col min="4098" max="4098" width="13.28515625" style="605" customWidth="1"/>
    <col min="4099" max="4099" width="1.85546875" style="605" customWidth="1"/>
    <col min="4100" max="4101" width="9.85546875" style="605" customWidth="1"/>
    <col min="4102" max="4102" width="13.28515625" style="605" customWidth="1"/>
    <col min="4103" max="4103" width="1" style="605" customWidth="1"/>
    <col min="4104" max="4104" width="1.5703125" style="605" customWidth="1"/>
    <col min="4105" max="4105" width="7.5703125" style="605" hidden="1" customWidth="1"/>
    <col min="4106" max="4347" width="7.5703125" style="605"/>
    <col min="4348" max="4348" width="0.7109375" style="605" customWidth="1"/>
    <col min="4349" max="4349" width="2.85546875" style="605" customWidth="1"/>
    <col min="4350" max="4350" width="41.140625" style="605" customWidth="1"/>
    <col min="4351" max="4351" width="1.7109375" style="605" customWidth="1"/>
    <col min="4352" max="4353" width="9.85546875" style="605" customWidth="1"/>
    <col min="4354" max="4354" width="13.28515625" style="605" customWidth="1"/>
    <col min="4355" max="4355" width="1.85546875" style="605" customWidth="1"/>
    <col min="4356" max="4357" width="9.85546875" style="605" customWidth="1"/>
    <col min="4358" max="4358" width="13.28515625" style="605" customWidth="1"/>
    <col min="4359" max="4359" width="1" style="605" customWidth="1"/>
    <col min="4360" max="4360" width="1.5703125" style="605" customWidth="1"/>
    <col min="4361" max="4361" width="7.5703125" style="605" hidden="1" customWidth="1"/>
    <col min="4362" max="4603" width="7.5703125" style="605"/>
    <col min="4604" max="4604" width="0.7109375" style="605" customWidth="1"/>
    <col min="4605" max="4605" width="2.85546875" style="605" customWidth="1"/>
    <col min="4606" max="4606" width="41.140625" style="605" customWidth="1"/>
    <col min="4607" max="4607" width="1.7109375" style="605" customWidth="1"/>
    <col min="4608" max="4609" width="9.85546875" style="605" customWidth="1"/>
    <col min="4610" max="4610" width="13.28515625" style="605" customWidth="1"/>
    <col min="4611" max="4611" width="1.85546875" style="605" customWidth="1"/>
    <col min="4612" max="4613" width="9.85546875" style="605" customWidth="1"/>
    <col min="4614" max="4614" width="13.28515625" style="605" customWidth="1"/>
    <col min="4615" max="4615" width="1" style="605" customWidth="1"/>
    <col min="4616" max="4616" width="1.5703125" style="605" customWidth="1"/>
    <col min="4617" max="4617" width="7.5703125" style="605" hidden="1" customWidth="1"/>
    <col min="4618" max="4859" width="7.5703125" style="605"/>
    <col min="4860" max="4860" width="0.7109375" style="605" customWidth="1"/>
    <col min="4861" max="4861" width="2.85546875" style="605" customWidth="1"/>
    <col min="4862" max="4862" width="41.140625" style="605" customWidth="1"/>
    <col min="4863" max="4863" width="1.7109375" style="605" customWidth="1"/>
    <col min="4864" max="4865" width="9.85546875" style="605" customWidth="1"/>
    <col min="4866" max="4866" width="13.28515625" style="605" customWidth="1"/>
    <col min="4867" max="4867" width="1.85546875" style="605" customWidth="1"/>
    <col min="4868" max="4869" width="9.85546875" style="605" customWidth="1"/>
    <col min="4870" max="4870" width="13.28515625" style="605" customWidth="1"/>
    <col min="4871" max="4871" width="1" style="605" customWidth="1"/>
    <col min="4872" max="4872" width="1.5703125" style="605" customWidth="1"/>
    <col min="4873" max="4873" width="7.5703125" style="605" hidden="1" customWidth="1"/>
    <col min="4874" max="5115" width="7.5703125" style="605"/>
    <col min="5116" max="5116" width="0.7109375" style="605" customWidth="1"/>
    <col min="5117" max="5117" width="2.85546875" style="605" customWidth="1"/>
    <col min="5118" max="5118" width="41.140625" style="605" customWidth="1"/>
    <col min="5119" max="5119" width="1.7109375" style="605" customWidth="1"/>
    <col min="5120" max="5121" width="9.85546875" style="605" customWidth="1"/>
    <col min="5122" max="5122" width="13.28515625" style="605" customWidth="1"/>
    <col min="5123" max="5123" width="1.85546875" style="605" customWidth="1"/>
    <col min="5124" max="5125" width="9.85546875" style="605" customWidth="1"/>
    <col min="5126" max="5126" width="13.28515625" style="605" customWidth="1"/>
    <col min="5127" max="5127" width="1" style="605" customWidth="1"/>
    <col min="5128" max="5128" width="1.5703125" style="605" customWidth="1"/>
    <col min="5129" max="5129" width="7.5703125" style="605" hidden="1" customWidth="1"/>
    <col min="5130" max="5371" width="7.5703125" style="605"/>
    <col min="5372" max="5372" width="0.7109375" style="605" customWidth="1"/>
    <col min="5373" max="5373" width="2.85546875" style="605" customWidth="1"/>
    <col min="5374" max="5374" width="41.140625" style="605" customWidth="1"/>
    <col min="5375" max="5375" width="1.7109375" style="605" customWidth="1"/>
    <col min="5376" max="5377" width="9.85546875" style="605" customWidth="1"/>
    <col min="5378" max="5378" width="13.28515625" style="605" customWidth="1"/>
    <col min="5379" max="5379" width="1.85546875" style="605" customWidth="1"/>
    <col min="5380" max="5381" width="9.85546875" style="605" customWidth="1"/>
    <col min="5382" max="5382" width="13.28515625" style="605" customWidth="1"/>
    <col min="5383" max="5383" width="1" style="605" customWidth="1"/>
    <col min="5384" max="5384" width="1.5703125" style="605" customWidth="1"/>
    <col min="5385" max="5385" width="7.5703125" style="605" hidden="1" customWidth="1"/>
    <col min="5386" max="5627" width="7.5703125" style="605"/>
    <col min="5628" max="5628" width="0.7109375" style="605" customWidth="1"/>
    <col min="5629" max="5629" width="2.85546875" style="605" customWidth="1"/>
    <col min="5630" max="5630" width="41.140625" style="605" customWidth="1"/>
    <col min="5631" max="5631" width="1.7109375" style="605" customWidth="1"/>
    <col min="5632" max="5633" width="9.85546875" style="605" customWidth="1"/>
    <col min="5634" max="5634" width="13.28515625" style="605" customWidth="1"/>
    <col min="5635" max="5635" width="1.85546875" style="605" customWidth="1"/>
    <col min="5636" max="5637" width="9.85546875" style="605" customWidth="1"/>
    <col min="5638" max="5638" width="13.28515625" style="605" customWidth="1"/>
    <col min="5639" max="5639" width="1" style="605" customWidth="1"/>
    <col min="5640" max="5640" width="1.5703125" style="605" customWidth="1"/>
    <col min="5641" max="5641" width="7.5703125" style="605" hidden="1" customWidth="1"/>
    <col min="5642" max="5883" width="7.5703125" style="605"/>
    <col min="5884" max="5884" width="0.7109375" style="605" customWidth="1"/>
    <col min="5885" max="5885" width="2.85546875" style="605" customWidth="1"/>
    <col min="5886" max="5886" width="41.140625" style="605" customWidth="1"/>
    <col min="5887" max="5887" width="1.7109375" style="605" customWidth="1"/>
    <col min="5888" max="5889" width="9.85546875" style="605" customWidth="1"/>
    <col min="5890" max="5890" width="13.28515625" style="605" customWidth="1"/>
    <col min="5891" max="5891" width="1.85546875" style="605" customWidth="1"/>
    <col min="5892" max="5893" width="9.85546875" style="605" customWidth="1"/>
    <col min="5894" max="5894" width="13.28515625" style="605" customWidth="1"/>
    <col min="5895" max="5895" width="1" style="605" customWidth="1"/>
    <col min="5896" max="5896" width="1.5703125" style="605" customWidth="1"/>
    <col min="5897" max="5897" width="7.5703125" style="605" hidden="1" customWidth="1"/>
    <col min="5898" max="6139" width="7.5703125" style="605"/>
    <col min="6140" max="6140" width="0.7109375" style="605" customWidth="1"/>
    <col min="6141" max="6141" width="2.85546875" style="605" customWidth="1"/>
    <col min="6142" max="6142" width="41.140625" style="605" customWidth="1"/>
    <col min="6143" max="6143" width="1.7109375" style="605" customWidth="1"/>
    <col min="6144" max="6145" width="9.85546875" style="605" customWidth="1"/>
    <col min="6146" max="6146" width="13.28515625" style="605" customWidth="1"/>
    <col min="6147" max="6147" width="1.85546875" style="605" customWidth="1"/>
    <col min="6148" max="6149" width="9.85546875" style="605" customWidth="1"/>
    <col min="6150" max="6150" width="13.28515625" style="605" customWidth="1"/>
    <col min="6151" max="6151" width="1" style="605" customWidth="1"/>
    <col min="6152" max="6152" width="1.5703125" style="605" customWidth="1"/>
    <col min="6153" max="6153" width="7.5703125" style="605" hidden="1" customWidth="1"/>
    <col min="6154" max="6395" width="7.5703125" style="605"/>
    <col min="6396" max="6396" width="0.7109375" style="605" customWidth="1"/>
    <col min="6397" max="6397" width="2.85546875" style="605" customWidth="1"/>
    <col min="6398" max="6398" width="41.140625" style="605" customWidth="1"/>
    <col min="6399" max="6399" width="1.7109375" style="605" customWidth="1"/>
    <col min="6400" max="6401" width="9.85546875" style="605" customWidth="1"/>
    <col min="6402" max="6402" width="13.28515625" style="605" customWidth="1"/>
    <col min="6403" max="6403" width="1.85546875" style="605" customWidth="1"/>
    <col min="6404" max="6405" width="9.85546875" style="605" customWidth="1"/>
    <col min="6406" max="6406" width="13.28515625" style="605" customWidth="1"/>
    <col min="6407" max="6407" width="1" style="605" customWidth="1"/>
    <col min="6408" max="6408" width="1.5703125" style="605" customWidth="1"/>
    <col min="6409" max="6409" width="7.5703125" style="605" hidden="1" customWidth="1"/>
    <col min="6410" max="6651" width="7.5703125" style="605"/>
    <col min="6652" max="6652" width="0.7109375" style="605" customWidth="1"/>
    <col min="6653" max="6653" width="2.85546875" style="605" customWidth="1"/>
    <col min="6654" max="6654" width="41.140625" style="605" customWidth="1"/>
    <col min="6655" max="6655" width="1.7109375" style="605" customWidth="1"/>
    <col min="6656" max="6657" width="9.85546875" style="605" customWidth="1"/>
    <col min="6658" max="6658" width="13.28515625" style="605" customWidth="1"/>
    <col min="6659" max="6659" width="1.85546875" style="605" customWidth="1"/>
    <col min="6660" max="6661" width="9.85546875" style="605" customWidth="1"/>
    <col min="6662" max="6662" width="13.28515625" style="605" customWidth="1"/>
    <col min="6663" max="6663" width="1" style="605" customWidth="1"/>
    <col min="6664" max="6664" width="1.5703125" style="605" customWidth="1"/>
    <col min="6665" max="6665" width="7.5703125" style="605" hidden="1" customWidth="1"/>
    <col min="6666" max="6907" width="7.5703125" style="605"/>
    <col min="6908" max="6908" width="0.7109375" style="605" customWidth="1"/>
    <col min="6909" max="6909" width="2.85546875" style="605" customWidth="1"/>
    <col min="6910" max="6910" width="41.140625" style="605" customWidth="1"/>
    <col min="6911" max="6911" width="1.7109375" style="605" customWidth="1"/>
    <col min="6912" max="6913" width="9.85546875" style="605" customWidth="1"/>
    <col min="6914" max="6914" width="13.28515625" style="605" customWidth="1"/>
    <col min="6915" max="6915" width="1.85546875" style="605" customWidth="1"/>
    <col min="6916" max="6917" width="9.85546875" style="605" customWidth="1"/>
    <col min="6918" max="6918" width="13.28515625" style="605" customWidth="1"/>
    <col min="6919" max="6919" width="1" style="605" customWidth="1"/>
    <col min="6920" max="6920" width="1.5703125" style="605" customWidth="1"/>
    <col min="6921" max="6921" width="7.5703125" style="605" hidden="1" customWidth="1"/>
    <col min="6922" max="7163" width="7.5703125" style="605"/>
    <col min="7164" max="7164" width="0.7109375" style="605" customWidth="1"/>
    <col min="7165" max="7165" width="2.85546875" style="605" customWidth="1"/>
    <col min="7166" max="7166" width="41.140625" style="605" customWidth="1"/>
    <col min="7167" max="7167" width="1.7109375" style="605" customWidth="1"/>
    <col min="7168" max="7169" width="9.85546875" style="605" customWidth="1"/>
    <col min="7170" max="7170" width="13.28515625" style="605" customWidth="1"/>
    <col min="7171" max="7171" width="1.85546875" style="605" customWidth="1"/>
    <col min="7172" max="7173" width="9.85546875" style="605" customWidth="1"/>
    <col min="7174" max="7174" width="13.28515625" style="605" customWidth="1"/>
    <col min="7175" max="7175" width="1" style="605" customWidth="1"/>
    <col min="7176" max="7176" width="1.5703125" style="605" customWidth="1"/>
    <col min="7177" max="7177" width="7.5703125" style="605" hidden="1" customWidth="1"/>
    <col min="7178" max="7419" width="7.5703125" style="605"/>
    <col min="7420" max="7420" width="0.7109375" style="605" customWidth="1"/>
    <col min="7421" max="7421" width="2.85546875" style="605" customWidth="1"/>
    <col min="7422" max="7422" width="41.140625" style="605" customWidth="1"/>
    <col min="7423" max="7423" width="1.7109375" style="605" customWidth="1"/>
    <col min="7424" max="7425" width="9.85546875" style="605" customWidth="1"/>
    <col min="7426" max="7426" width="13.28515625" style="605" customWidth="1"/>
    <col min="7427" max="7427" width="1.85546875" style="605" customWidth="1"/>
    <col min="7428" max="7429" width="9.85546875" style="605" customWidth="1"/>
    <col min="7430" max="7430" width="13.28515625" style="605" customWidth="1"/>
    <col min="7431" max="7431" width="1" style="605" customWidth="1"/>
    <col min="7432" max="7432" width="1.5703125" style="605" customWidth="1"/>
    <col min="7433" max="7433" width="7.5703125" style="605" hidden="1" customWidth="1"/>
    <col min="7434" max="7675" width="7.5703125" style="605"/>
    <col min="7676" max="7676" width="0.7109375" style="605" customWidth="1"/>
    <col min="7677" max="7677" width="2.85546875" style="605" customWidth="1"/>
    <col min="7678" max="7678" width="41.140625" style="605" customWidth="1"/>
    <col min="7679" max="7679" width="1.7109375" style="605" customWidth="1"/>
    <col min="7680" max="7681" width="9.85546875" style="605" customWidth="1"/>
    <col min="7682" max="7682" width="13.28515625" style="605" customWidth="1"/>
    <col min="7683" max="7683" width="1.85546875" style="605" customWidth="1"/>
    <col min="7684" max="7685" width="9.85546875" style="605" customWidth="1"/>
    <col min="7686" max="7686" width="13.28515625" style="605" customWidth="1"/>
    <col min="7687" max="7687" width="1" style="605" customWidth="1"/>
    <col min="7688" max="7688" width="1.5703125" style="605" customWidth="1"/>
    <col min="7689" max="7689" width="7.5703125" style="605" hidden="1" customWidth="1"/>
    <col min="7690" max="7931" width="7.5703125" style="605"/>
    <col min="7932" max="7932" width="0.7109375" style="605" customWidth="1"/>
    <col min="7933" max="7933" width="2.85546875" style="605" customWidth="1"/>
    <col min="7934" max="7934" width="41.140625" style="605" customWidth="1"/>
    <col min="7935" max="7935" width="1.7109375" style="605" customWidth="1"/>
    <col min="7936" max="7937" width="9.85546875" style="605" customWidth="1"/>
    <col min="7938" max="7938" width="13.28515625" style="605" customWidth="1"/>
    <col min="7939" max="7939" width="1.85546875" style="605" customWidth="1"/>
    <col min="7940" max="7941" width="9.85546875" style="605" customWidth="1"/>
    <col min="7942" max="7942" width="13.28515625" style="605" customWidth="1"/>
    <col min="7943" max="7943" width="1" style="605" customWidth="1"/>
    <col min="7944" max="7944" width="1.5703125" style="605" customWidth="1"/>
    <col min="7945" max="7945" width="7.5703125" style="605" hidden="1" customWidth="1"/>
    <col min="7946" max="8187" width="7.5703125" style="605"/>
    <col min="8188" max="8188" width="0.7109375" style="605" customWidth="1"/>
    <col min="8189" max="8189" width="2.85546875" style="605" customWidth="1"/>
    <col min="8190" max="8190" width="41.140625" style="605" customWidth="1"/>
    <col min="8191" max="8191" width="1.7109375" style="605" customWidth="1"/>
    <col min="8192" max="8193" width="9.85546875" style="605" customWidth="1"/>
    <col min="8194" max="8194" width="13.28515625" style="605" customWidth="1"/>
    <col min="8195" max="8195" width="1.85546875" style="605" customWidth="1"/>
    <col min="8196" max="8197" width="9.85546875" style="605" customWidth="1"/>
    <col min="8198" max="8198" width="13.28515625" style="605" customWidth="1"/>
    <col min="8199" max="8199" width="1" style="605" customWidth="1"/>
    <col min="8200" max="8200" width="1.5703125" style="605" customWidth="1"/>
    <col min="8201" max="8201" width="7.5703125" style="605" hidden="1" customWidth="1"/>
    <col min="8202" max="8443" width="7.5703125" style="605"/>
    <col min="8444" max="8444" width="0.7109375" style="605" customWidth="1"/>
    <col min="8445" max="8445" width="2.85546875" style="605" customWidth="1"/>
    <col min="8446" max="8446" width="41.140625" style="605" customWidth="1"/>
    <col min="8447" max="8447" width="1.7109375" style="605" customWidth="1"/>
    <col min="8448" max="8449" width="9.85546875" style="605" customWidth="1"/>
    <col min="8450" max="8450" width="13.28515625" style="605" customWidth="1"/>
    <col min="8451" max="8451" width="1.85546875" style="605" customWidth="1"/>
    <col min="8452" max="8453" width="9.85546875" style="605" customWidth="1"/>
    <col min="8454" max="8454" width="13.28515625" style="605" customWidth="1"/>
    <col min="8455" max="8455" width="1" style="605" customWidth="1"/>
    <col min="8456" max="8456" width="1.5703125" style="605" customWidth="1"/>
    <col min="8457" max="8457" width="7.5703125" style="605" hidden="1" customWidth="1"/>
    <col min="8458" max="8699" width="7.5703125" style="605"/>
    <col min="8700" max="8700" width="0.7109375" style="605" customWidth="1"/>
    <col min="8701" max="8701" width="2.85546875" style="605" customWidth="1"/>
    <col min="8702" max="8702" width="41.140625" style="605" customWidth="1"/>
    <col min="8703" max="8703" width="1.7109375" style="605" customWidth="1"/>
    <col min="8704" max="8705" width="9.85546875" style="605" customWidth="1"/>
    <col min="8706" max="8706" width="13.28515625" style="605" customWidth="1"/>
    <col min="8707" max="8707" width="1.85546875" style="605" customWidth="1"/>
    <col min="8708" max="8709" width="9.85546875" style="605" customWidth="1"/>
    <col min="8710" max="8710" width="13.28515625" style="605" customWidth="1"/>
    <col min="8711" max="8711" width="1" style="605" customWidth="1"/>
    <col min="8712" max="8712" width="1.5703125" style="605" customWidth="1"/>
    <col min="8713" max="8713" width="7.5703125" style="605" hidden="1" customWidth="1"/>
    <col min="8714" max="8955" width="7.5703125" style="605"/>
    <col min="8956" max="8956" width="0.7109375" style="605" customWidth="1"/>
    <col min="8957" max="8957" width="2.85546875" style="605" customWidth="1"/>
    <col min="8958" max="8958" width="41.140625" style="605" customWidth="1"/>
    <col min="8959" max="8959" width="1.7109375" style="605" customWidth="1"/>
    <col min="8960" max="8961" width="9.85546875" style="605" customWidth="1"/>
    <col min="8962" max="8962" width="13.28515625" style="605" customWidth="1"/>
    <col min="8963" max="8963" width="1.85546875" style="605" customWidth="1"/>
    <col min="8964" max="8965" width="9.85546875" style="605" customWidth="1"/>
    <col min="8966" max="8966" width="13.28515625" style="605" customWidth="1"/>
    <col min="8967" max="8967" width="1" style="605" customWidth="1"/>
    <col min="8968" max="8968" width="1.5703125" style="605" customWidth="1"/>
    <col min="8969" max="8969" width="7.5703125" style="605" hidden="1" customWidth="1"/>
    <col min="8970" max="9211" width="7.5703125" style="605"/>
    <col min="9212" max="9212" width="0.7109375" style="605" customWidth="1"/>
    <col min="9213" max="9213" width="2.85546875" style="605" customWidth="1"/>
    <col min="9214" max="9214" width="41.140625" style="605" customWidth="1"/>
    <col min="9215" max="9215" width="1.7109375" style="605" customWidth="1"/>
    <col min="9216" max="9217" width="9.85546875" style="605" customWidth="1"/>
    <col min="9218" max="9218" width="13.28515625" style="605" customWidth="1"/>
    <col min="9219" max="9219" width="1.85546875" style="605" customWidth="1"/>
    <col min="9220" max="9221" width="9.85546875" style="605" customWidth="1"/>
    <col min="9222" max="9222" width="13.28515625" style="605" customWidth="1"/>
    <col min="9223" max="9223" width="1" style="605" customWidth="1"/>
    <col min="9224" max="9224" width="1.5703125" style="605" customWidth="1"/>
    <col min="9225" max="9225" width="7.5703125" style="605" hidden="1" customWidth="1"/>
    <col min="9226" max="9467" width="7.5703125" style="605"/>
    <col min="9468" max="9468" width="0.7109375" style="605" customWidth="1"/>
    <col min="9469" max="9469" width="2.85546875" style="605" customWidth="1"/>
    <col min="9470" max="9470" width="41.140625" style="605" customWidth="1"/>
    <col min="9471" max="9471" width="1.7109375" style="605" customWidth="1"/>
    <col min="9472" max="9473" width="9.85546875" style="605" customWidth="1"/>
    <col min="9474" max="9474" width="13.28515625" style="605" customWidth="1"/>
    <col min="9475" max="9475" width="1.85546875" style="605" customWidth="1"/>
    <col min="9476" max="9477" width="9.85546875" style="605" customWidth="1"/>
    <col min="9478" max="9478" width="13.28515625" style="605" customWidth="1"/>
    <col min="9479" max="9479" width="1" style="605" customWidth="1"/>
    <col min="9480" max="9480" width="1.5703125" style="605" customWidth="1"/>
    <col min="9481" max="9481" width="7.5703125" style="605" hidden="1" customWidth="1"/>
    <col min="9482" max="9723" width="7.5703125" style="605"/>
    <col min="9724" max="9724" width="0.7109375" style="605" customWidth="1"/>
    <col min="9725" max="9725" width="2.85546875" style="605" customWidth="1"/>
    <col min="9726" max="9726" width="41.140625" style="605" customWidth="1"/>
    <col min="9727" max="9727" width="1.7109375" style="605" customWidth="1"/>
    <col min="9728" max="9729" width="9.85546875" style="605" customWidth="1"/>
    <col min="9730" max="9730" width="13.28515625" style="605" customWidth="1"/>
    <col min="9731" max="9731" width="1.85546875" style="605" customWidth="1"/>
    <col min="9732" max="9733" width="9.85546875" style="605" customWidth="1"/>
    <col min="9734" max="9734" width="13.28515625" style="605" customWidth="1"/>
    <col min="9735" max="9735" width="1" style="605" customWidth="1"/>
    <col min="9736" max="9736" width="1.5703125" style="605" customWidth="1"/>
    <col min="9737" max="9737" width="7.5703125" style="605" hidden="1" customWidth="1"/>
    <col min="9738" max="9979" width="7.5703125" style="605"/>
    <col min="9980" max="9980" width="0.7109375" style="605" customWidth="1"/>
    <col min="9981" max="9981" width="2.85546875" style="605" customWidth="1"/>
    <col min="9982" max="9982" width="41.140625" style="605" customWidth="1"/>
    <col min="9983" max="9983" width="1.7109375" style="605" customWidth="1"/>
    <col min="9984" max="9985" width="9.85546875" style="605" customWidth="1"/>
    <col min="9986" max="9986" width="13.28515625" style="605" customWidth="1"/>
    <col min="9987" max="9987" width="1.85546875" style="605" customWidth="1"/>
    <col min="9988" max="9989" width="9.85546875" style="605" customWidth="1"/>
    <col min="9990" max="9990" width="13.28515625" style="605" customWidth="1"/>
    <col min="9991" max="9991" width="1" style="605" customWidth="1"/>
    <col min="9992" max="9992" width="1.5703125" style="605" customWidth="1"/>
    <col min="9993" max="9993" width="7.5703125" style="605" hidden="1" customWidth="1"/>
    <col min="9994" max="10235" width="7.5703125" style="605"/>
    <col min="10236" max="10236" width="0.7109375" style="605" customWidth="1"/>
    <col min="10237" max="10237" width="2.85546875" style="605" customWidth="1"/>
    <col min="10238" max="10238" width="41.140625" style="605" customWidth="1"/>
    <col min="10239" max="10239" width="1.7109375" style="605" customWidth="1"/>
    <col min="10240" max="10241" width="9.85546875" style="605" customWidth="1"/>
    <col min="10242" max="10242" width="13.28515625" style="605" customWidth="1"/>
    <col min="10243" max="10243" width="1.85546875" style="605" customWidth="1"/>
    <col min="10244" max="10245" width="9.85546875" style="605" customWidth="1"/>
    <col min="10246" max="10246" width="13.28515625" style="605" customWidth="1"/>
    <col min="10247" max="10247" width="1" style="605" customWidth="1"/>
    <col min="10248" max="10248" width="1.5703125" style="605" customWidth="1"/>
    <col min="10249" max="10249" width="7.5703125" style="605" hidden="1" customWidth="1"/>
    <col min="10250" max="10491" width="7.5703125" style="605"/>
    <col min="10492" max="10492" width="0.7109375" style="605" customWidth="1"/>
    <col min="10493" max="10493" width="2.85546875" style="605" customWidth="1"/>
    <col min="10494" max="10494" width="41.140625" style="605" customWidth="1"/>
    <col min="10495" max="10495" width="1.7109375" style="605" customWidth="1"/>
    <col min="10496" max="10497" width="9.85546875" style="605" customWidth="1"/>
    <col min="10498" max="10498" width="13.28515625" style="605" customWidth="1"/>
    <col min="10499" max="10499" width="1.85546875" style="605" customWidth="1"/>
    <col min="10500" max="10501" width="9.85546875" style="605" customWidth="1"/>
    <col min="10502" max="10502" width="13.28515625" style="605" customWidth="1"/>
    <col min="10503" max="10503" width="1" style="605" customWidth="1"/>
    <col min="10504" max="10504" width="1.5703125" style="605" customWidth="1"/>
    <col min="10505" max="10505" width="7.5703125" style="605" hidden="1" customWidth="1"/>
    <col min="10506" max="10747" width="7.5703125" style="605"/>
    <col min="10748" max="10748" width="0.7109375" style="605" customWidth="1"/>
    <col min="10749" max="10749" width="2.85546875" style="605" customWidth="1"/>
    <col min="10750" max="10750" width="41.140625" style="605" customWidth="1"/>
    <col min="10751" max="10751" width="1.7109375" style="605" customWidth="1"/>
    <col min="10752" max="10753" width="9.85546875" style="605" customWidth="1"/>
    <col min="10754" max="10754" width="13.28515625" style="605" customWidth="1"/>
    <col min="10755" max="10755" width="1.85546875" style="605" customWidth="1"/>
    <col min="10756" max="10757" width="9.85546875" style="605" customWidth="1"/>
    <col min="10758" max="10758" width="13.28515625" style="605" customWidth="1"/>
    <col min="10759" max="10759" width="1" style="605" customWidth="1"/>
    <col min="10760" max="10760" width="1.5703125" style="605" customWidth="1"/>
    <col min="10761" max="10761" width="7.5703125" style="605" hidden="1" customWidth="1"/>
    <col min="10762" max="11003" width="7.5703125" style="605"/>
    <col min="11004" max="11004" width="0.7109375" style="605" customWidth="1"/>
    <col min="11005" max="11005" width="2.85546875" style="605" customWidth="1"/>
    <col min="11006" max="11006" width="41.140625" style="605" customWidth="1"/>
    <col min="11007" max="11007" width="1.7109375" style="605" customWidth="1"/>
    <col min="11008" max="11009" width="9.85546875" style="605" customWidth="1"/>
    <col min="11010" max="11010" width="13.28515625" style="605" customWidth="1"/>
    <col min="11011" max="11011" width="1.85546875" style="605" customWidth="1"/>
    <col min="11012" max="11013" width="9.85546875" style="605" customWidth="1"/>
    <col min="11014" max="11014" width="13.28515625" style="605" customWidth="1"/>
    <col min="11015" max="11015" width="1" style="605" customWidth="1"/>
    <col min="11016" max="11016" width="1.5703125" style="605" customWidth="1"/>
    <col min="11017" max="11017" width="7.5703125" style="605" hidden="1" customWidth="1"/>
    <col min="11018" max="11259" width="7.5703125" style="605"/>
    <col min="11260" max="11260" width="0.7109375" style="605" customWidth="1"/>
    <col min="11261" max="11261" width="2.85546875" style="605" customWidth="1"/>
    <col min="11262" max="11262" width="41.140625" style="605" customWidth="1"/>
    <col min="11263" max="11263" width="1.7109375" style="605" customWidth="1"/>
    <col min="11264" max="11265" width="9.85546875" style="605" customWidth="1"/>
    <col min="11266" max="11266" width="13.28515625" style="605" customWidth="1"/>
    <col min="11267" max="11267" width="1.85546875" style="605" customWidth="1"/>
    <col min="11268" max="11269" width="9.85546875" style="605" customWidth="1"/>
    <col min="11270" max="11270" width="13.28515625" style="605" customWidth="1"/>
    <col min="11271" max="11271" width="1" style="605" customWidth="1"/>
    <col min="11272" max="11272" width="1.5703125" style="605" customWidth="1"/>
    <col min="11273" max="11273" width="7.5703125" style="605" hidden="1" customWidth="1"/>
    <col min="11274" max="11515" width="7.5703125" style="605"/>
    <col min="11516" max="11516" width="0.7109375" style="605" customWidth="1"/>
    <col min="11517" max="11517" width="2.85546875" style="605" customWidth="1"/>
    <col min="11518" max="11518" width="41.140625" style="605" customWidth="1"/>
    <col min="11519" max="11519" width="1.7109375" style="605" customWidth="1"/>
    <col min="11520" max="11521" width="9.85546875" style="605" customWidth="1"/>
    <col min="11522" max="11522" width="13.28515625" style="605" customWidth="1"/>
    <col min="11523" max="11523" width="1.85546875" style="605" customWidth="1"/>
    <col min="11524" max="11525" width="9.85546875" style="605" customWidth="1"/>
    <col min="11526" max="11526" width="13.28515625" style="605" customWidth="1"/>
    <col min="11527" max="11527" width="1" style="605" customWidth="1"/>
    <col min="11528" max="11528" width="1.5703125" style="605" customWidth="1"/>
    <col min="11529" max="11529" width="7.5703125" style="605" hidden="1" customWidth="1"/>
    <col min="11530" max="11771" width="7.5703125" style="605"/>
    <col min="11772" max="11772" width="0.7109375" style="605" customWidth="1"/>
    <col min="11773" max="11773" width="2.85546875" style="605" customWidth="1"/>
    <col min="11774" max="11774" width="41.140625" style="605" customWidth="1"/>
    <col min="11775" max="11775" width="1.7109375" style="605" customWidth="1"/>
    <col min="11776" max="11777" width="9.85546875" style="605" customWidth="1"/>
    <col min="11778" max="11778" width="13.28515625" style="605" customWidth="1"/>
    <col min="11779" max="11779" width="1.85546875" style="605" customWidth="1"/>
    <col min="11780" max="11781" width="9.85546875" style="605" customWidth="1"/>
    <col min="11782" max="11782" width="13.28515625" style="605" customWidth="1"/>
    <col min="11783" max="11783" width="1" style="605" customWidth="1"/>
    <col min="11784" max="11784" width="1.5703125" style="605" customWidth="1"/>
    <col min="11785" max="11785" width="7.5703125" style="605" hidden="1" customWidth="1"/>
    <col min="11786" max="12027" width="7.5703125" style="605"/>
    <col min="12028" max="12028" width="0.7109375" style="605" customWidth="1"/>
    <col min="12029" max="12029" width="2.85546875" style="605" customWidth="1"/>
    <col min="12030" max="12030" width="41.140625" style="605" customWidth="1"/>
    <col min="12031" max="12031" width="1.7109375" style="605" customWidth="1"/>
    <col min="12032" max="12033" width="9.85546875" style="605" customWidth="1"/>
    <col min="12034" max="12034" width="13.28515625" style="605" customWidth="1"/>
    <col min="12035" max="12035" width="1.85546875" style="605" customWidth="1"/>
    <col min="12036" max="12037" width="9.85546875" style="605" customWidth="1"/>
    <col min="12038" max="12038" width="13.28515625" style="605" customWidth="1"/>
    <col min="12039" max="12039" width="1" style="605" customWidth="1"/>
    <col min="12040" max="12040" width="1.5703125" style="605" customWidth="1"/>
    <col min="12041" max="12041" width="7.5703125" style="605" hidden="1" customWidth="1"/>
    <col min="12042" max="12283" width="7.5703125" style="605"/>
    <col min="12284" max="12284" width="0.7109375" style="605" customWidth="1"/>
    <col min="12285" max="12285" width="2.85546875" style="605" customWidth="1"/>
    <col min="12286" max="12286" width="41.140625" style="605" customWidth="1"/>
    <col min="12287" max="12287" width="1.7109375" style="605" customWidth="1"/>
    <col min="12288" max="12289" width="9.85546875" style="605" customWidth="1"/>
    <col min="12290" max="12290" width="13.28515625" style="605" customWidth="1"/>
    <col min="12291" max="12291" width="1.85546875" style="605" customWidth="1"/>
    <col min="12292" max="12293" width="9.85546875" style="605" customWidth="1"/>
    <col min="12294" max="12294" width="13.28515625" style="605" customWidth="1"/>
    <col min="12295" max="12295" width="1" style="605" customWidth="1"/>
    <col min="12296" max="12296" width="1.5703125" style="605" customWidth="1"/>
    <col min="12297" max="12297" width="7.5703125" style="605" hidden="1" customWidth="1"/>
    <col min="12298" max="12539" width="7.5703125" style="605"/>
    <col min="12540" max="12540" width="0.7109375" style="605" customWidth="1"/>
    <col min="12541" max="12541" width="2.85546875" style="605" customWidth="1"/>
    <col min="12542" max="12542" width="41.140625" style="605" customWidth="1"/>
    <col min="12543" max="12543" width="1.7109375" style="605" customWidth="1"/>
    <col min="12544" max="12545" width="9.85546875" style="605" customWidth="1"/>
    <col min="12546" max="12546" width="13.28515625" style="605" customWidth="1"/>
    <col min="12547" max="12547" width="1.85546875" style="605" customWidth="1"/>
    <col min="12548" max="12549" width="9.85546875" style="605" customWidth="1"/>
    <col min="12550" max="12550" width="13.28515625" style="605" customWidth="1"/>
    <col min="12551" max="12551" width="1" style="605" customWidth="1"/>
    <col min="12552" max="12552" width="1.5703125" style="605" customWidth="1"/>
    <col min="12553" max="12553" width="7.5703125" style="605" hidden="1" customWidth="1"/>
    <col min="12554" max="12795" width="7.5703125" style="605"/>
    <col min="12796" max="12796" width="0.7109375" style="605" customWidth="1"/>
    <col min="12797" max="12797" width="2.85546875" style="605" customWidth="1"/>
    <col min="12798" max="12798" width="41.140625" style="605" customWidth="1"/>
    <col min="12799" max="12799" width="1.7109375" style="605" customWidth="1"/>
    <col min="12800" max="12801" width="9.85546875" style="605" customWidth="1"/>
    <col min="12802" max="12802" width="13.28515625" style="605" customWidth="1"/>
    <col min="12803" max="12803" width="1.85546875" style="605" customWidth="1"/>
    <col min="12804" max="12805" width="9.85546875" style="605" customWidth="1"/>
    <col min="12806" max="12806" width="13.28515625" style="605" customWidth="1"/>
    <col min="12807" max="12807" width="1" style="605" customWidth="1"/>
    <col min="12808" max="12808" width="1.5703125" style="605" customWidth="1"/>
    <col min="12809" max="12809" width="7.5703125" style="605" hidden="1" customWidth="1"/>
    <col min="12810" max="13051" width="7.5703125" style="605"/>
    <col min="13052" max="13052" width="0.7109375" style="605" customWidth="1"/>
    <col min="13053" max="13053" width="2.85546875" style="605" customWidth="1"/>
    <col min="13054" max="13054" width="41.140625" style="605" customWidth="1"/>
    <col min="13055" max="13055" width="1.7109375" style="605" customWidth="1"/>
    <col min="13056" max="13057" width="9.85546875" style="605" customWidth="1"/>
    <col min="13058" max="13058" width="13.28515625" style="605" customWidth="1"/>
    <col min="13059" max="13059" width="1.85546875" style="605" customWidth="1"/>
    <col min="13060" max="13061" width="9.85546875" style="605" customWidth="1"/>
    <col min="13062" max="13062" width="13.28515625" style="605" customWidth="1"/>
    <col min="13063" max="13063" width="1" style="605" customWidth="1"/>
    <col min="13064" max="13064" width="1.5703125" style="605" customWidth="1"/>
    <col min="13065" max="13065" width="7.5703125" style="605" hidden="1" customWidth="1"/>
    <col min="13066" max="13307" width="7.5703125" style="605"/>
    <col min="13308" max="13308" width="0.7109375" style="605" customWidth="1"/>
    <col min="13309" max="13309" width="2.85546875" style="605" customWidth="1"/>
    <col min="13310" max="13310" width="41.140625" style="605" customWidth="1"/>
    <col min="13311" max="13311" width="1.7109375" style="605" customWidth="1"/>
    <col min="13312" max="13313" width="9.85546875" style="605" customWidth="1"/>
    <col min="13314" max="13314" width="13.28515625" style="605" customWidth="1"/>
    <col min="13315" max="13315" width="1.85546875" style="605" customWidth="1"/>
    <col min="13316" max="13317" width="9.85546875" style="605" customWidth="1"/>
    <col min="13318" max="13318" width="13.28515625" style="605" customWidth="1"/>
    <col min="13319" max="13319" width="1" style="605" customWidth="1"/>
    <col min="13320" max="13320" width="1.5703125" style="605" customWidth="1"/>
    <col min="13321" max="13321" width="7.5703125" style="605" hidden="1" customWidth="1"/>
    <col min="13322" max="13563" width="7.5703125" style="605"/>
    <col min="13564" max="13564" width="0.7109375" style="605" customWidth="1"/>
    <col min="13565" max="13565" width="2.85546875" style="605" customWidth="1"/>
    <col min="13566" max="13566" width="41.140625" style="605" customWidth="1"/>
    <col min="13567" max="13567" width="1.7109375" style="605" customWidth="1"/>
    <col min="13568" max="13569" width="9.85546875" style="605" customWidth="1"/>
    <col min="13570" max="13570" width="13.28515625" style="605" customWidth="1"/>
    <col min="13571" max="13571" width="1.85546875" style="605" customWidth="1"/>
    <col min="13572" max="13573" width="9.85546875" style="605" customWidth="1"/>
    <col min="13574" max="13574" width="13.28515625" style="605" customWidth="1"/>
    <col min="13575" max="13575" width="1" style="605" customWidth="1"/>
    <col min="13576" max="13576" width="1.5703125" style="605" customWidth="1"/>
    <col min="13577" max="13577" width="7.5703125" style="605" hidden="1" customWidth="1"/>
    <col min="13578" max="13819" width="7.5703125" style="605"/>
    <col min="13820" max="13820" width="0.7109375" style="605" customWidth="1"/>
    <col min="13821" max="13821" width="2.85546875" style="605" customWidth="1"/>
    <col min="13822" max="13822" width="41.140625" style="605" customWidth="1"/>
    <col min="13823" max="13823" width="1.7109375" style="605" customWidth="1"/>
    <col min="13824" max="13825" width="9.85546875" style="605" customWidth="1"/>
    <col min="13826" max="13826" width="13.28515625" style="605" customWidth="1"/>
    <col min="13827" max="13827" width="1.85546875" style="605" customWidth="1"/>
    <col min="13828" max="13829" width="9.85546875" style="605" customWidth="1"/>
    <col min="13830" max="13830" width="13.28515625" style="605" customWidth="1"/>
    <col min="13831" max="13831" width="1" style="605" customWidth="1"/>
    <col min="13832" max="13832" width="1.5703125" style="605" customWidth="1"/>
    <col min="13833" max="13833" width="7.5703125" style="605" hidden="1" customWidth="1"/>
    <col min="13834" max="14075" width="7.5703125" style="605"/>
    <col min="14076" max="14076" width="0.7109375" style="605" customWidth="1"/>
    <col min="14077" max="14077" width="2.85546875" style="605" customWidth="1"/>
    <col min="14078" max="14078" width="41.140625" style="605" customWidth="1"/>
    <col min="14079" max="14079" width="1.7109375" style="605" customWidth="1"/>
    <col min="14080" max="14081" width="9.85546875" style="605" customWidth="1"/>
    <col min="14082" max="14082" width="13.28515625" style="605" customWidth="1"/>
    <col min="14083" max="14083" width="1.85546875" style="605" customWidth="1"/>
    <col min="14084" max="14085" width="9.85546875" style="605" customWidth="1"/>
    <col min="14086" max="14086" width="13.28515625" style="605" customWidth="1"/>
    <col min="14087" max="14087" width="1" style="605" customWidth="1"/>
    <col min="14088" max="14088" width="1.5703125" style="605" customWidth="1"/>
    <col min="14089" max="14089" width="7.5703125" style="605" hidden="1" customWidth="1"/>
    <col min="14090" max="14331" width="7.5703125" style="605"/>
    <col min="14332" max="14332" width="0.7109375" style="605" customWidth="1"/>
    <col min="14333" max="14333" width="2.85546875" style="605" customWidth="1"/>
    <col min="14334" max="14334" width="41.140625" style="605" customWidth="1"/>
    <col min="14335" max="14335" width="1.7109375" style="605" customWidth="1"/>
    <col min="14336" max="14337" width="9.85546875" style="605" customWidth="1"/>
    <col min="14338" max="14338" width="13.28515625" style="605" customWidth="1"/>
    <col min="14339" max="14339" width="1.85546875" style="605" customWidth="1"/>
    <col min="14340" max="14341" width="9.85546875" style="605" customWidth="1"/>
    <col min="14342" max="14342" width="13.28515625" style="605" customWidth="1"/>
    <col min="14343" max="14343" width="1" style="605" customWidth="1"/>
    <col min="14344" max="14344" width="1.5703125" style="605" customWidth="1"/>
    <col min="14345" max="14345" width="7.5703125" style="605" hidden="1" customWidth="1"/>
    <col min="14346" max="14587" width="7.5703125" style="605"/>
    <col min="14588" max="14588" width="0.7109375" style="605" customWidth="1"/>
    <col min="14589" max="14589" width="2.85546875" style="605" customWidth="1"/>
    <col min="14590" max="14590" width="41.140625" style="605" customWidth="1"/>
    <col min="14591" max="14591" width="1.7109375" style="605" customWidth="1"/>
    <col min="14592" max="14593" width="9.85546875" style="605" customWidth="1"/>
    <col min="14594" max="14594" width="13.28515625" style="605" customWidth="1"/>
    <col min="14595" max="14595" width="1.85546875" style="605" customWidth="1"/>
    <col min="14596" max="14597" width="9.85546875" style="605" customWidth="1"/>
    <col min="14598" max="14598" width="13.28515625" style="605" customWidth="1"/>
    <col min="14599" max="14599" width="1" style="605" customWidth="1"/>
    <col min="14600" max="14600" width="1.5703125" style="605" customWidth="1"/>
    <col min="14601" max="14601" width="7.5703125" style="605" hidden="1" customWidth="1"/>
    <col min="14602" max="14843" width="7.5703125" style="605"/>
    <col min="14844" max="14844" width="0.7109375" style="605" customWidth="1"/>
    <col min="14845" max="14845" width="2.85546875" style="605" customWidth="1"/>
    <col min="14846" max="14846" width="41.140625" style="605" customWidth="1"/>
    <col min="14847" max="14847" width="1.7109375" style="605" customWidth="1"/>
    <col min="14848" max="14849" width="9.85546875" style="605" customWidth="1"/>
    <col min="14850" max="14850" width="13.28515625" style="605" customWidth="1"/>
    <col min="14851" max="14851" width="1.85546875" style="605" customWidth="1"/>
    <col min="14852" max="14853" width="9.85546875" style="605" customWidth="1"/>
    <col min="14854" max="14854" width="13.28515625" style="605" customWidth="1"/>
    <col min="14855" max="14855" width="1" style="605" customWidth="1"/>
    <col min="14856" max="14856" width="1.5703125" style="605" customWidth="1"/>
    <col min="14857" max="14857" width="7.5703125" style="605" hidden="1" customWidth="1"/>
    <col min="14858" max="15099" width="7.5703125" style="605"/>
    <col min="15100" max="15100" width="0.7109375" style="605" customWidth="1"/>
    <col min="15101" max="15101" width="2.85546875" style="605" customWidth="1"/>
    <col min="15102" max="15102" width="41.140625" style="605" customWidth="1"/>
    <col min="15103" max="15103" width="1.7109375" style="605" customWidth="1"/>
    <col min="15104" max="15105" width="9.85546875" style="605" customWidth="1"/>
    <col min="15106" max="15106" width="13.28515625" style="605" customWidth="1"/>
    <col min="15107" max="15107" width="1.85546875" style="605" customWidth="1"/>
    <col min="15108" max="15109" width="9.85546875" style="605" customWidth="1"/>
    <col min="15110" max="15110" width="13.28515625" style="605" customWidth="1"/>
    <col min="15111" max="15111" width="1" style="605" customWidth="1"/>
    <col min="15112" max="15112" width="1.5703125" style="605" customWidth="1"/>
    <col min="15113" max="15113" width="7.5703125" style="605" hidden="1" customWidth="1"/>
    <col min="15114" max="15355" width="7.5703125" style="605"/>
    <col min="15356" max="15356" width="0.7109375" style="605" customWidth="1"/>
    <col min="15357" max="15357" width="2.85546875" style="605" customWidth="1"/>
    <col min="15358" max="15358" width="41.140625" style="605" customWidth="1"/>
    <col min="15359" max="15359" width="1.7109375" style="605" customWidth="1"/>
    <col min="15360" max="15361" width="9.85546875" style="605" customWidth="1"/>
    <col min="15362" max="15362" width="13.28515625" style="605" customWidth="1"/>
    <col min="15363" max="15363" width="1.85546875" style="605" customWidth="1"/>
    <col min="15364" max="15365" width="9.85546875" style="605" customWidth="1"/>
    <col min="15366" max="15366" width="13.28515625" style="605" customWidth="1"/>
    <col min="15367" max="15367" width="1" style="605" customWidth="1"/>
    <col min="15368" max="15368" width="1.5703125" style="605" customWidth="1"/>
    <col min="15369" max="15369" width="7.5703125" style="605" hidden="1" customWidth="1"/>
    <col min="15370" max="15611" width="7.5703125" style="605"/>
    <col min="15612" max="15612" width="0.7109375" style="605" customWidth="1"/>
    <col min="15613" max="15613" width="2.85546875" style="605" customWidth="1"/>
    <col min="15614" max="15614" width="41.140625" style="605" customWidth="1"/>
    <col min="15615" max="15615" width="1.7109375" style="605" customWidth="1"/>
    <col min="15616" max="15617" width="9.85546875" style="605" customWidth="1"/>
    <col min="15618" max="15618" width="13.28515625" style="605" customWidth="1"/>
    <col min="15619" max="15619" width="1.85546875" style="605" customWidth="1"/>
    <col min="15620" max="15621" width="9.85546875" style="605" customWidth="1"/>
    <col min="15622" max="15622" width="13.28515625" style="605" customWidth="1"/>
    <col min="15623" max="15623" width="1" style="605" customWidth="1"/>
    <col min="15624" max="15624" width="1.5703125" style="605" customWidth="1"/>
    <col min="15625" max="15625" width="7.5703125" style="605" hidden="1" customWidth="1"/>
    <col min="15626" max="15867" width="7.5703125" style="605"/>
    <col min="15868" max="15868" width="0.7109375" style="605" customWidth="1"/>
    <col min="15869" max="15869" width="2.85546875" style="605" customWidth="1"/>
    <col min="15870" max="15870" width="41.140625" style="605" customWidth="1"/>
    <col min="15871" max="15871" width="1.7109375" style="605" customWidth="1"/>
    <col min="15872" max="15873" width="9.85546875" style="605" customWidth="1"/>
    <col min="15874" max="15874" width="13.28515625" style="605" customWidth="1"/>
    <col min="15875" max="15875" width="1.85546875" style="605" customWidth="1"/>
    <col min="15876" max="15877" width="9.85546875" style="605" customWidth="1"/>
    <col min="15878" max="15878" width="13.28515625" style="605" customWidth="1"/>
    <col min="15879" max="15879" width="1" style="605" customWidth="1"/>
    <col min="15880" max="15880" width="1.5703125" style="605" customWidth="1"/>
    <col min="15881" max="15881" width="7.5703125" style="605" hidden="1" customWidth="1"/>
    <col min="15882" max="16123" width="7.5703125" style="605"/>
    <col min="16124" max="16124" width="0.7109375" style="605" customWidth="1"/>
    <col min="16125" max="16125" width="2.85546875" style="605" customWidth="1"/>
    <col min="16126" max="16126" width="41.140625" style="605" customWidth="1"/>
    <col min="16127" max="16127" width="1.7109375" style="605" customWidth="1"/>
    <col min="16128" max="16129" width="9.85546875" style="605" customWidth="1"/>
    <col min="16130" max="16130" width="13.28515625" style="605" customWidth="1"/>
    <col min="16131" max="16131" width="1.85546875" style="605" customWidth="1"/>
    <col min="16132" max="16133" width="9.85546875" style="605" customWidth="1"/>
    <col min="16134" max="16134" width="13.28515625" style="605" customWidth="1"/>
    <col min="16135" max="16135" width="1" style="605" customWidth="1"/>
    <col min="16136" max="16136" width="1.5703125" style="605" customWidth="1"/>
    <col min="16137" max="16137" width="7.5703125" style="605" hidden="1" customWidth="1"/>
    <col min="16138" max="16384" width="7.5703125" style="605"/>
  </cols>
  <sheetData>
    <row r="2" spans="1:13" s="767" customFormat="1" ht="16.5" customHeight="1">
      <c r="B2" s="606" t="s">
        <v>807</v>
      </c>
      <c r="C2" s="607" t="s">
        <v>766</v>
      </c>
      <c r="D2" s="612"/>
      <c r="E2" s="605"/>
      <c r="F2" s="605"/>
      <c r="G2" s="605"/>
      <c r="H2" s="605"/>
      <c r="I2" s="605"/>
      <c r="J2" s="605"/>
      <c r="K2" s="605"/>
    </row>
    <row r="3" spans="1:13" s="767" customFormat="1" ht="15" customHeight="1">
      <c r="B3" s="606"/>
      <c r="C3" s="607" t="s">
        <v>1124</v>
      </c>
      <c r="D3" s="612"/>
      <c r="E3" s="605"/>
      <c r="F3" s="605"/>
      <c r="G3" s="605"/>
      <c r="H3" s="605"/>
      <c r="I3" s="605"/>
      <c r="J3" s="605"/>
      <c r="K3" s="605"/>
    </row>
    <row r="4" spans="1:13" s="767" customFormat="1" ht="16.5" customHeight="1">
      <c r="B4" s="609" t="s">
        <v>808</v>
      </c>
      <c r="C4" s="610" t="s">
        <v>767</v>
      </c>
      <c r="D4" s="612"/>
      <c r="E4" s="605"/>
      <c r="F4" s="605"/>
      <c r="G4" s="605"/>
      <c r="H4" s="605"/>
      <c r="I4" s="605"/>
      <c r="J4" s="605"/>
      <c r="K4" s="605"/>
    </row>
    <row r="5" spans="1:13" s="767" customFormat="1" ht="15" customHeight="1">
      <c r="B5" s="609"/>
      <c r="C5" s="610" t="s">
        <v>1125</v>
      </c>
      <c r="D5" s="612"/>
      <c r="E5" s="605"/>
      <c r="F5" s="605"/>
      <c r="G5" s="605"/>
      <c r="H5" s="605"/>
      <c r="I5" s="605"/>
      <c r="J5" s="605"/>
      <c r="K5" s="605"/>
    </row>
    <row r="6" spans="1:13" ht="16.5" customHeight="1" thickBot="1">
      <c r="A6" s="610"/>
      <c r="C6" s="768"/>
      <c r="D6" s="611"/>
    </row>
    <row r="7" spans="1:13" ht="3.75" customHeight="1" thickTop="1">
      <c r="A7" s="683"/>
      <c r="B7" s="683"/>
      <c r="C7" s="683"/>
      <c r="D7" s="684"/>
      <c r="E7" s="683"/>
      <c r="F7" s="683"/>
      <c r="G7" s="683"/>
      <c r="H7" s="683"/>
      <c r="I7" s="683"/>
      <c r="J7" s="683"/>
      <c r="K7" s="683"/>
      <c r="L7" s="683"/>
      <c r="M7" s="683"/>
    </row>
    <row r="8" spans="1:13" ht="14.25" customHeight="1">
      <c r="A8" s="601"/>
      <c r="B8" s="614" t="s">
        <v>743</v>
      </c>
      <c r="C8" s="615"/>
      <c r="D8" s="616" t="s">
        <v>3</v>
      </c>
      <c r="E8" s="1902" t="s">
        <v>772</v>
      </c>
      <c r="F8" s="1902"/>
      <c r="G8" s="1902"/>
      <c r="H8" s="575"/>
      <c r="I8" s="1902" t="s">
        <v>1232</v>
      </c>
      <c r="J8" s="1902"/>
      <c r="K8" s="1902"/>
      <c r="L8" s="769"/>
      <c r="M8" s="732"/>
    </row>
    <row r="9" spans="1:13" ht="15" customHeight="1">
      <c r="A9" s="601"/>
      <c r="B9" s="566" t="s">
        <v>746</v>
      </c>
      <c r="C9" s="615"/>
      <c r="D9" s="620" t="s">
        <v>8</v>
      </c>
      <c r="E9" s="1905" t="s">
        <v>772</v>
      </c>
      <c r="F9" s="1905"/>
      <c r="G9" s="1905"/>
      <c r="H9" s="621"/>
      <c r="I9" s="1905" t="s">
        <v>1233</v>
      </c>
      <c r="J9" s="1905"/>
      <c r="K9" s="1905"/>
      <c r="L9" s="770"/>
      <c r="M9" s="601"/>
    </row>
    <row r="10" spans="1:13">
      <c r="A10" s="601"/>
      <c r="B10" s="591"/>
      <c r="C10" s="591"/>
      <c r="D10" s="616"/>
      <c r="E10" s="663" t="s">
        <v>4</v>
      </c>
      <c r="F10" s="663" t="s">
        <v>37</v>
      </c>
      <c r="G10" s="663" t="s">
        <v>38</v>
      </c>
      <c r="H10" s="623"/>
      <c r="I10" s="663" t="s">
        <v>4</v>
      </c>
      <c r="J10" s="663" t="s">
        <v>37</v>
      </c>
      <c r="K10" s="663" t="s">
        <v>38</v>
      </c>
      <c r="L10" s="749"/>
      <c r="M10" s="749"/>
    </row>
    <row r="11" spans="1:13" ht="14.25" customHeight="1">
      <c r="A11" s="601"/>
      <c r="B11" s="591"/>
      <c r="C11" s="591"/>
      <c r="D11" s="616"/>
      <c r="E11" s="664" t="s">
        <v>775</v>
      </c>
      <c r="F11" s="664" t="s">
        <v>39</v>
      </c>
      <c r="G11" s="664" t="s">
        <v>40</v>
      </c>
      <c r="H11" s="664"/>
      <c r="I11" s="664" t="s">
        <v>775</v>
      </c>
      <c r="J11" s="664" t="s">
        <v>39</v>
      </c>
      <c r="K11" s="664" t="s">
        <v>40</v>
      </c>
      <c r="L11" s="739"/>
      <c r="M11" s="739"/>
    </row>
    <row r="12" spans="1:13" ht="4.1500000000000004" customHeight="1">
      <c r="A12" s="626"/>
      <c r="B12" s="626"/>
      <c r="C12" s="626"/>
      <c r="D12" s="686"/>
      <c r="E12" s="626"/>
      <c r="F12" s="626"/>
      <c r="G12" s="626"/>
      <c r="H12" s="626"/>
      <c r="I12" s="626"/>
      <c r="J12" s="626"/>
      <c r="K12" s="626"/>
      <c r="L12" s="626"/>
      <c r="M12" s="601"/>
    </row>
    <row r="13" spans="1:13" ht="3" customHeight="1">
      <c r="A13" s="601"/>
      <c r="B13" s="601"/>
      <c r="C13" s="601"/>
      <c r="D13" s="630"/>
      <c r="E13" s="601"/>
      <c r="F13" s="601"/>
      <c r="G13" s="601"/>
      <c r="H13" s="601"/>
      <c r="I13" s="601"/>
      <c r="J13" s="601"/>
      <c r="K13" s="601"/>
      <c r="L13" s="601"/>
      <c r="M13" s="601"/>
    </row>
    <row r="14" spans="1:13" ht="14.1" customHeight="1">
      <c r="A14" s="601"/>
      <c r="B14" s="614" t="s">
        <v>4</v>
      </c>
      <c r="C14" s="591"/>
      <c r="D14" s="575">
        <v>2020</v>
      </c>
      <c r="E14" s="576">
        <f t="shared" ref="E14:G16" si="0">SUM(E18,E22,E26,E30,E34,E38,E42,E46,E50)</f>
        <v>101191</v>
      </c>
      <c r="F14" s="576">
        <f t="shared" si="0"/>
        <v>39080</v>
      </c>
      <c r="G14" s="576">
        <f t="shared" si="0"/>
        <v>62111</v>
      </c>
      <c r="H14" s="716"/>
      <c r="I14" s="576">
        <f t="shared" ref="I14:K16" si="1">SUM(I18,I22,I26,I30,I34,I38,I42,I46,I50)</f>
        <v>13884</v>
      </c>
      <c r="J14" s="576">
        <f t="shared" si="1"/>
        <v>5562</v>
      </c>
      <c r="K14" s="576">
        <f t="shared" si="1"/>
        <v>8322</v>
      </c>
      <c r="L14" s="601"/>
      <c r="M14" s="601"/>
    </row>
    <row r="15" spans="1:13" ht="14.1" customHeight="1">
      <c r="A15" s="601"/>
      <c r="B15" s="566" t="s">
        <v>9</v>
      </c>
      <c r="C15" s="591"/>
      <c r="D15" s="617">
        <v>2021</v>
      </c>
      <c r="E15" s="576">
        <f t="shared" si="0"/>
        <v>95602</v>
      </c>
      <c r="F15" s="576">
        <f t="shared" si="0"/>
        <v>37889</v>
      </c>
      <c r="G15" s="576">
        <f t="shared" si="0"/>
        <v>57713</v>
      </c>
      <c r="H15" s="716"/>
      <c r="I15" s="576">
        <f t="shared" si="1"/>
        <v>13487</v>
      </c>
      <c r="J15" s="576">
        <f t="shared" si="1"/>
        <v>5442</v>
      </c>
      <c r="K15" s="576">
        <f t="shared" si="1"/>
        <v>8045</v>
      </c>
      <c r="L15" s="601"/>
      <c r="M15" s="601"/>
    </row>
    <row r="16" spans="1:13" ht="14.1" customHeight="1">
      <c r="A16" s="601"/>
      <c r="B16" s="566"/>
      <c r="C16" s="591"/>
      <c r="D16" s="1665">
        <v>2022</v>
      </c>
      <c r="E16" s="576">
        <f t="shared" si="0"/>
        <v>90314</v>
      </c>
      <c r="F16" s="576">
        <f t="shared" si="0"/>
        <v>35440</v>
      </c>
      <c r="G16" s="576">
        <f t="shared" si="0"/>
        <v>54874</v>
      </c>
      <c r="H16" s="668"/>
      <c r="I16" s="576">
        <f t="shared" si="1"/>
        <v>13414</v>
      </c>
      <c r="J16" s="576">
        <f t="shared" si="1"/>
        <v>5268</v>
      </c>
      <c r="K16" s="576">
        <f t="shared" si="1"/>
        <v>8146</v>
      </c>
      <c r="L16" s="601"/>
      <c r="M16" s="601"/>
    </row>
    <row r="17" spans="1:13" ht="14.1" customHeight="1">
      <c r="A17" s="601"/>
      <c r="B17" s="566"/>
      <c r="C17" s="591"/>
      <c r="D17" s="580"/>
      <c r="E17" s="668"/>
      <c r="F17" s="668"/>
      <c r="G17" s="668"/>
      <c r="H17" s="668"/>
      <c r="I17" s="668"/>
      <c r="J17" s="668"/>
      <c r="K17" s="668"/>
      <c r="L17" s="601"/>
      <c r="M17" s="601"/>
    </row>
    <row r="18" spans="1:13" s="774" customFormat="1" ht="14.1" customHeight="1">
      <c r="A18" s="704"/>
      <c r="B18" s="771" t="s">
        <v>749</v>
      </c>
      <c r="C18" s="706"/>
      <c r="D18" s="580">
        <v>2020</v>
      </c>
      <c r="E18" s="668">
        <f>SUM(F18:G18)</f>
        <v>1144</v>
      </c>
      <c r="F18" s="668">
        <v>165</v>
      </c>
      <c r="G18" s="668">
        <v>979</v>
      </c>
      <c r="H18" s="668"/>
      <c r="I18" s="668" t="s">
        <v>31</v>
      </c>
      <c r="J18" s="668" t="s">
        <v>31</v>
      </c>
      <c r="K18" s="668" t="s">
        <v>31</v>
      </c>
      <c r="L18" s="772">
        <v>439</v>
      </c>
      <c r="M18" s="773"/>
    </row>
    <row r="19" spans="1:13" ht="14.1" customHeight="1">
      <c r="A19" s="601"/>
      <c r="B19" s="566" t="s">
        <v>750</v>
      </c>
      <c r="C19" s="635"/>
      <c r="D19" s="580">
        <v>2021</v>
      </c>
      <c r="E19" s="668">
        <f t="shared" ref="E19:E20" si="2">SUM(F19:G19)</f>
        <v>806</v>
      </c>
      <c r="F19" s="668">
        <v>102</v>
      </c>
      <c r="G19" s="668">
        <v>704</v>
      </c>
      <c r="H19" s="668"/>
      <c r="I19" s="754" t="s">
        <v>31</v>
      </c>
      <c r="J19" s="754" t="s">
        <v>31</v>
      </c>
      <c r="K19" s="754" t="s">
        <v>31</v>
      </c>
      <c r="L19" s="755"/>
      <c r="M19" s="775"/>
    </row>
    <row r="20" spans="1:13" ht="14.1" customHeight="1">
      <c r="A20" s="601"/>
      <c r="B20" s="566"/>
      <c r="C20" s="635"/>
      <c r="D20" s="580">
        <v>2022</v>
      </c>
      <c r="E20" s="668">
        <f t="shared" si="2"/>
        <v>748</v>
      </c>
      <c r="F20" s="668">
        <v>87</v>
      </c>
      <c r="G20" s="668">
        <v>661</v>
      </c>
      <c r="H20" s="668"/>
      <c r="I20" s="754" t="s">
        <v>31</v>
      </c>
      <c r="J20" s="754" t="s">
        <v>31</v>
      </c>
      <c r="K20" s="754" t="s">
        <v>31</v>
      </c>
      <c r="L20" s="755"/>
      <c r="M20" s="775"/>
    </row>
    <row r="21" spans="1:13" ht="14.1" customHeight="1">
      <c r="A21" s="601"/>
      <c r="B21" s="566"/>
      <c r="C21" s="635"/>
      <c r="D21" s="580"/>
      <c r="E21" s="668"/>
      <c r="F21" s="668"/>
      <c r="G21" s="668"/>
      <c r="H21" s="668"/>
      <c r="I21" s="668"/>
      <c r="J21" s="668"/>
      <c r="K21" s="668"/>
      <c r="L21" s="755"/>
      <c r="M21" s="775"/>
    </row>
    <row r="22" spans="1:13" ht="14.1" customHeight="1">
      <c r="A22" s="601"/>
      <c r="B22" s="614" t="s">
        <v>751</v>
      </c>
      <c r="C22" s="591"/>
      <c r="D22" s="580">
        <v>2020</v>
      </c>
      <c r="E22" s="668">
        <f>SUM(F22:G22)</f>
        <v>8866</v>
      </c>
      <c r="F22" s="668">
        <v>3458</v>
      </c>
      <c r="G22" s="668">
        <v>5408</v>
      </c>
      <c r="H22" s="668"/>
      <c r="I22" s="668">
        <f>SUM(J22:K22)</f>
        <v>1625</v>
      </c>
      <c r="J22" s="668">
        <v>465</v>
      </c>
      <c r="K22" s="668">
        <v>1160</v>
      </c>
      <c r="L22" s="755">
        <v>3926</v>
      </c>
      <c r="M22" s="776"/>
    </row>
    <row r="23" spans="1:13" ht="14.1" customHeight="1">
      <c r="A23" s="601"/>
      <c r="B23" s="566" t="s">
        <v>752</v>
      </c>
      <c r="C23" s="614"/>
      <c r="D23" s="580">
        <v>2021</v>
      </c>
      <c r="E23" s="668">
        <f t="shared" ref="E23:E24" si="3">SUM(F23:G23)</f>
        <v>8051</v>
      </c>
      <c r="F23" s="668">
        <v>3068</v>
      </c>
      <c r="G23" s="668">
        <v>4983</v>
      </c>
      <c r="H23" s="668"/>
      <c r="I23" s="668">
        <f t="shared" ref="I23:I24" si="4">SUM(J23:K23)</f>
        <v>1304</v>
      </c>
      <c r="J23" s="668">
        <v>338</v>
      </c>
      <c r="K23" s="668">
        <v>966</v>
      </c>
      <c r="L23" s="755"/>
      <c r="M23" s="644"/>
    </row>
    <row r="24" spans="1:13" ht="14.1" customHeight="1">
      <c r="A24" s="601"/>
      <c r="B24" s="566"/>
      <c r="C24" s="614"/>
      <c r="D24" s="580">
        <v>2022</v>
      </c>
      <c r="E24" s="668">
        <f t="shared" si="3"/>
        <v>7832</v>
      </c>
      <c r="F24" s="668">
        <v>2935</v>
      </c>
      <c r="G24" s="668">
        <v>4897</v>
      </c>
      <c r="H24" s="668"/>
      <c r="I24" s="668">
        <f t="shared" si="4"/>
        <v>1941</v>
      </c>
      <c r="J24" s="668">
        <v>551</v>
      </c>
      <c r="K24" s="668">
        <v>1390</v>
      </c>
      <c r="L24" s="755"/>
      <c r="M24" s="644"/>
    </row>
    <row r="25" spans="1:13" ht="14.1" customHeight="1">
      <c r="A25" s="601"/>
      <c r="B25" s="566"/>
      <c r="C25" s="614"/>
      <c r="D25" s="580"/>
      <c r="E25" s="668"/>
      <c r="F25" s="668"/>
      <c r="G25" s="668"/>
      <c r="H25" s="668"/>
      <c r="I25" s="668"/>
      <c r="J25" s="668"/>
      <c r="K25" s="668"/>
      <c r="L25" s="755"/>
      <c r="M25" s="644"/>
    </row>
    <row r="26" spans="1:13" ht="14.1" customHeight="1">
      <c r="A26" s="704"/>
      <c r="B26" s="771" t="s">
        <v>753</v>
      </c>
      <c r="C26" s="706"/>
      <c r="D26" s="580">
        <v>2020</v>
      </c>
      <c r="E26" s="668">
        <f>SUM(F26:G26)</f>
        <v>38669</v>
      </c>
      <c r="F26" s="668">
        <v>10931</v>
      </c>
      <c r="G26" s="668">
        <v>27738</v>
      </c>
      <c r="H26" s="668"/>
      <c r="I26" s="668">
        <f>SUM(J26:K26)</f>
        <v>2521</v>
      </c>
      <c r="J26" s="668">
        <v>727</v>
      </c>
      <c r="K26" s="668">
        <v>1794</v>
      </c>
      <c r="L26" s="772">
        <v>29309</v>
      </c>
      <c r="M26" s="775"/>
    </row>
    <row r="27" spans="1:13" ht="14.1" customHeight="1">
      <c r="A27" s="601"/>
      <c r="B27" s="566" t="s">
        <v>754</v>
      </c>
      <c r="C27" s="635"/>
      <c r="D27" s="580">
        <v>2021</v>
      </c>
      <c r="E27" s="668">
        <f t="shared" ref="E27:E28" si="5">SUM(F27:G27)</f>
        <v>35704</v>
      </c>
      <c r="F27" s="668">
        <v>10250</v>
      </c>
      <c r="G27" s="668">
        <v>25454</v>
      </c>
      <c r="H27" s="668"/>
      <c r="I27" s="668">
        <f t="shared" ref="I27:I28" si="6">SUM(J27:K27)</f>
        <v>2507</v>
      </c>
      <c r="J27" s="668">
        <v>764</v>
      </c>
      <c r="K27" s="668">
        <v>1743</v>
      </c>
      <c r="L27" s="755"/>
      <c r="M27" s="775"/>
    </row>
    <row r="28" spans="1:13" ht="14.1" customHeight="1">
      <c r="A28" s="601"/>
      <c r="B28" s="566"/>
      <c r="C28" s="635"/>
      <c r="D28" s="580">
        <v>2022</v>
      </c>
      <c r="E28" s="668">
        <f t="shared" si="5"/>
        <v>35439</v>
      </c>
      <c r="F28" s="668">
        <v>10477</v>
      </c>
      <c r="G28" s="668">
        <v>24962</v>
      </c>
      <c r="H28" s="668"/>
      <c r="I28" s="668">
        <f t="shared" si="6"/>
        <v>2690</v>
      </c>
      <c r="J28" s="668">
        <v>853</v>
      </c>
      <c r="K28" s="668">
        <v>1837</v>
      </c>
      <c r="L28" s="755"/>
      <c r="M28" s="775"/>
    </row>
    <row r="29" spans="1:13" ht="14.1" customHeight="1">
      <c r="A29" s="601"/>
      <c r="B29" s="566"/>
      <c r="C29" s="635"/>
      <c r="D29" s="580"/>
      <c r="E29" s="668"/>
      <c r="F29" s="668"/>
      <c r="G29" s="668"/>
      <c r="H29" s="668"/>
      <c r="I29" s="668"/>
      <c r="J29" s="668"/>
      <c r="K29" s="668"/>
      <c r="L29" s="755"/>
      <c r="M29" s="775"/>
    </row>
    <row r="30" spans="1:13" ht="14.1" customHeight="1">
      <c r="A30" s="601"/>
      <c r="B30" s="614" t="s">
        <v>755</v>
      </c>
      <c r="C30" s="591"/>
      <c r="D30" s="580">
        <v>2020</v>
      </c>
      <c r="E30" s="668">
        <f>SUM(F30:G30)</f>
        <v>16574</v>
      </c>
      <c r="F30" s="668">
        <v>6631</v>
      </c>
      <c r="G30" s="668">
        <v>9943</v>
      </c>
      <c r="H30" s="668"/>
      <c r="I30" s="668">
        <f>SUM(J30:K30)</f>
        <v>6007</v>
      </c>
      <c r="J30" s="668">
        <v>2451</v>
      </c>
      <c r="K30" s="668">
        <v>3556</v>
      </c>
      <c r="L30" s="755">
        <v>7360</v>
      </c>
      <c r="M30" s="775"/>
    </row>
    <row r="31" spans="1:13" ht="14.1" customHeight="1">
      <c r="A31" s="601"/>
      <c r="B31" s="566" t="s">
        <v>1261</v>
      </c>
      <c r="C31" s="591"/>
      <c r="D31" s="580">
        <v>2021</v>
      </c>
      <c r="E31" s="668">
        <f t="shared" ref="E31:E32" si="7">SUM(F31:G31)</f>
        <v>14644</v>
      </c>
      <c r="F31" s="668">
        <v>6016</v>
      </c>
      <c r="G31" s="668">
        <v>8628</v>
      </c>
      <c r="H31" s="668"/>
      <c r="I31" s="668">
        <f t="shared" ref="I31:I32" si="8">SUM(J31:K31)</f>
        <v>4571</v>
      </c>
      <c r="J31" s="668">
        <v>1853</v>
      </c>
      <c r="K31" s="668">
        <v>2718</v>
      </c>
      <c r="L31" s="755"/>
      <c r="M31" s="775"/>
    </row>
    <row r="32" spans="1:13" ht="14.1" customHeight="1">
      <c r="A32" s="601"/>
      <c r="B32" s="566"/>
      <c r="C32" s="591"/>
      <c r="D32" s="580">
        <v>2022</v>
      </c>
      <c r="E32" s="668">
        <f t="shared" si="7"/>
        <v>15560</v>
      </c>
      <c r="F32" s="668">
        <v>6156</v>
      </c>
      <c r="G32" s="668">
        <v>9404</v>
      </c>
      <c r="H32" s="668"/>
      <c r="I32" s="668">
        <f t="shared" si="8"/>
        <v>4206</v>
      </c>
      <c r="J32" s="668">
        <v>1708</v>
      </c>
      <c r="K32" s="668">
        <v>2498</v>
      </c>
      <c r="L32" s="755"/>
      <c r="M32" s="775"/>
    </row>
    <row r="33" spans="1:13" ht="14.1" customHeight="1">
      <c r="A33" s="601"/>
      <c r="B33" s="566"/>
      <c r="C33" s="591"/>
      <c r="D33" s="580"/>
      <c r="E33" s="668"/>
      <c r="F33" s="668"/>
      <c r="G33" s="668"/>
      <c r="H33" s="668"/>
      <c r="I33" s="668"/>
      <c r="J33" s="668"/>
      <c r="K33" s="668"/>
      <c r="L33" s="755"/>
      <c r="M33" s="775"/>
    </row>
    <row r="34" spans="1:13" ht="14.1" customHeight="1">
      <c r="A34" s="601"/>
      <c r="B34" s="614" t="s">
        <v>756</v>
      </c>
      <c r="C34" s="591"/>
      <c r="D34" s="580">
        <v>2020</v>
      </c>
      <c r="E34" s="668">
        <f>SUM(F34:G34)</f>
        <v>21000</v>
      </c>
      <c r="F34" s="668">
        <v>12090</v>
      </c>
      <c r="G34" s="668">
        <v>8910</v>
      </c>
      <c r="H34" s="668"/>
      <c r="I34" s="668">
        <f>SUM(J34:K34)</f>
        <v>1774</v>
      </c>
      <c r="J34" s="668">
        <v>1132</v>
      </c>
      <c r="K34" s="668">
        <v>642</v>
      </c>
      <c r="L34" s="755">
        <v>8250</v>
      </c>
      <c r="M34" s="775"/>
    </row>
    <row r="35" spans="1:13" ht="14.1" customHeight="1">
      <c r="A35" s="601"/>
      <c r="B35" s="566" t="s">
        <v>757</v>
      </c>
      <c r="C35" s="591"/>
      <c r="D35" s="580">
        <v>2021</v>
      </c>
      <c r="E35" s="668">
        <f t="shared" ref="E35:E36" si="9">SUM(F35:G35)</f>
        <v>18997</v>
      </c>
      <c r="F35" s="668">
        <v>11281</v>
      </c>
      <c r="G35" s="668">
        <v>7716</v>
      </c>
      <c r="H35" s="668"/>
      <c r="I35" s="668">
        <f t="shared" ref="I35:I36" si="10">SUM(J35:K35)</f>
        <v>2297</v>
      </c>
      <c r="J35" s="668">
        <v>1522</v>
      </c>
      <c r="K35" s="668">
        <v>775</v>
      </c>
      <c r="L35" s="755"/>
      <c r="M35" s="775"/>
    </row>
    <row r="36" spans="1:13" ht="14.1" customHeight="1">
      <c r="A36" s="601"/>
      <c r="B36" s="566"/>
      <c r="C36" s="591"/>
      <c r="D36" s="580">
        <v>2022</v>
      </c>
      <c r="E36" s="668">
        <f t="shared" si="9"/>
        <v>17670</v>
      </c>
      <c r="F36" s="668">
        <v>10482</v>
      </c>
      <c r="G36" s="668">
        <v>7188</v>
      </c>
      <c r="H36" s="668"/>
      <c r="I36" s="668">
        <f t="shared" si="10"/>
        <v>1983</v>
      </c>
      <c r="J36" s="668">
        <v>1237</v>
      </c>
      <c r="K36" s="668">
        <v>746</v>
      </c>
      <c r="L36" s="755"/>
      <c r="M36" s="775"/>
    </row>
    <row r="37" spans="1:13" ht="14.1" customHeight="1">
      <c r="A37" s="601"/>
      <c r="B37" s="566"/>
      <c r="C37" s="591"/>
      <c r="D37" s="580"/>
      <c r="E37" s="668"/>
      <c r="F37" s="668"/>
      <c r="G37" s="668"/>
      <c r="H37" s="668"/>
      <c r="I37" s="668"/>
      <c r="J37" s="668"/>
      <c r="K37" s="668"/>
      <c r="L37" s="755"/>
      <c r="M37" s="775"/>
    </row>
    <row r="38" spans="1:13" ht="14.1" customHeight="1">
      <c r="A38" s="601"/>
      <c r="B38" s="614" t="s">
        <v>758</v>
      </c>
      <c r="C38" s="591"/>
      <c r="D38" s="580">
        <v>2020</v>
      </c>
      <c r="E38" s="668">
        <f>SUM(F38:G38)</f>
        <v>3536</v>
      </c>
      <c r="F38" s="668">
        <v>1765</v>
      </c>
      <c r="G38" s="668">
        <v>1771</v>
      </c>
      <c r="H38" s="668"/>
      <c r="I38" s="668">
        <f>SUM(J38:K38)</f>
        <v>781</v>
      </c>
      <c r="J38" s="668">
        <v>260</v>
      </c>
      <c r="K38" s="668">
        <v>521</v>
      </c>
      <c r="L38" s="755">
        <v>629</v>
      </c>
      <c r="M38" s="775"/>
    </row>
    <row r="39" spans="1:13" ht="14.1" customHeight="1">
      <c r="A39" s="601"/>
      <c r="B39" s="615" t="s">
        <v>759</v>
      </c>
      <c r="C39" s="619"/>
      <c r="D39" s="580">
        <v>2021</v>
      </c>
      <c r="E39" s="668">
        <f t="shared" ref="E39:E40" si="11">SUM(F39:G39)</f>
        <v>6737</v>
      </c>
      <c r="F39" s="668">
        <v>3349</v>
      </c>
      <c r="G39" s="668">
        <v>3388</v>
      </c>
      <c r="H39" s="668"/>
      <c r="I39" s="668">
        <f t="shared" ref="I39:I40" si="12">SUM(J39:K39)</f>
        <v>1579</v>
      </c>
      <c r="J39" s="668">
        <v>492</v>
      </c>
      <c r="K39" s="668">
        <v>1087</v>
      </c>
      <c r="L39" s="755"/>
      <c r="M39" s="644"/>
    </row>
    <row r="40" spans="1:13" ht="14.1" customHeight="1">
      <c r="A40" s="601"/>
      <c r="B40" s="615"/>
      <c r="C40" s="619"/>
      <c r="D40" s="580">
        <v>2022</v>
      </c>
      <c r="E40" s="668">
        <f t="shared" si="11"/>
        <v>3069</v>
      </c>
      <c r="F40" s="668">
        <v>1584</v>
      </c>
      <c r="G40" s="668">
        <v>1485</v>
      </c>
      <c r="H40" s="668"/>
      <c r="I40" s="668">
        <f t="shared" si="12"/>
        <v>511</v>
      </c>
      <c r="J40" s="668">
        <v>158</v>
      </c>
      <c r="K40" s="668">
        <v>353</v>
      </c>
      <c r="L40" s="755"/>
      <c r="M40" s="644"/>
    </row>
    <row r="41" spans="1:13" ht="14.1" customHeight="1">
      <c r="A41" s="601"/>
      <c r="B41" s="615"/>
      <c r="C41" s="619"/>
      <c r="D41" s="580"/>
      <c r="E41" s="668"/>
      <c r="F41" s="668"/>
      <c r="G41" s="668"/>
      <c r="H41" s="668"/>
      <c r="I41" s="668"/>
      <c r="J41" s="668"/>
      <c r="K41" s="668"/>
      <c r="L41" s="755"/>
      <c r="M41" s="644"/>
    </row>
    <row r="42" spans="1:13" ht="14.1" customHeight="1">
      <c r="A42" s="601"/>
      <c r="B42" s="614" t="s">
        <v>760</v>
      </c>
      <c r="C42" s="591"/>
      <c r="D42" s="580">
        <v>2020</v>
      </c>
      <c r="E42" s="668">
        <f>SUM(F42:G42)</f>
        <v>2764</v>
      </c>
      <c r="F42" s="668">
        <v>493</v>
      </c>
      <c r="G42" s="668">
        <v>2271</v>
      </c>
      <c r="H42" s="668"/>
      <c r="I42" s="668">
        <f>SUM(J42:K42)</f>
        <v>534</v>
      </c>
      <c r="J42" s="668">
        <v>148</v>
      </c>
      <c r="K42" s="668">
        <v>386</v>
      </c>
      <c r="L42" s="755">
        <v>2659</v>
      </c>
      <c r="M42" s="644"/>
    </row>
    <row r="43" spans="1:13" ht="14.1" customHeight="1">
      <c r="A43" s="601"/>
      <c r="B43" s="566" t="s">
        <v>761</v>
      </c>
      <c r="C43" s="591"/>
      <c r="D43" s="580">
        <v>2021</v>
      </c>
      <c r="E43" s="668">
        <f t="shared" ref="E43:E44" si="13">SUM(F43:G43)</f>
        <v>2487</v>
      </c>
      <c r="F43" s="668">
        <v>422</v>
      </c>
      <c r="G43" s="668">
        <v>2065</v>
      </c>
      <c r="H43" s="668"/>
      <c r="I43" s="668">
        <f t="shared" ref="I43:I44" si="14">SUM(J43:K43)</f>
        <v>739</v>
      </c>
      <c r="J43" s="668">
        <v>162</v>
      </c>
      <c r="K43" s="668">
        <v>577</v>
      </c>
      <c r="L43" s="755"/>
      <c r="M43" s="644"/>
    </row>
    <row r="44" spans="1:13" ht="14.1" customHeight="1">
      <c r="A44" s="601"/>
      <c r="B44" s="566"/>
      <c r="C44" s="591"/>
      <c r="D44" s="580">
        <v>2022</v>
      </c>
      <c r="E44" s="668">
        <f t="shared" si="13"/>
        <v>2253</v>
      </c>
      <c r="F44" s="668">
        <v>400</v>
      </c>
      <c r="G44" s="668">
        <v>1853</v>
      </c>
      <c r="H44" s="668"/>
      <c r="I44" s="668">
        <f t="shared" si="14"/>
        <v>696</v>
      </c>
      <c r="J44" s="668">
        <v>175</v>
      </c>
      <c r="K44" s="668">
        <v>521</v>
      </c>
      <c r="L44" s="755"/>
      <c r="M44" s="644"/>
    </row>
    <row r="45" spans="1:13" ht="14.1" customHeight="1">
      <c r="A45" s="601"/>
      <c r="B45" s="566"/>
      <c r="C45" s="591"/>
      <c r="D45" s="580"/>
      <c r="E45" s="668"/>
      <c r="F45" s="668"/>
      <c r="G45" s="668"/>
      <c r="H45" s="668"/>
      <c r="I45" s="668"/>
      <c r="J45" s="668"/>
      <c r="K45" s="668"/>
      <c r="L45" s="755"/>
      <c r="M45" s="644"/>
    </row>
    <row r="46" spans="1:13" ht="14.1" customHeight="1">
      <c r="A46" s="601"/>
      <c r="B46" s="614" t="s">
        <v>762</v>
      </c>
      <c r="C46" s="591"/>
      <c r="D46" s="580">
        <v>2020</v>
      </c>
      <c r="E46" s="668">
        <f>SUM(F46:G46)</f>
        <v>8127</v>
      </c>
      <c r="F46" s="668">
        <v>3439</v>
      </c>
      <c r="G46" s="668">
        <v>4688</v>
      </c>
      <c r="H46" s="668"/>
      <c r="I46" s="668">
        <f>SUM(J46:K46)</f>
        <v>67</v>
      </c>
      <c r="J46" s="668">
        <v>17</v>
      </c>
      <c r="K46" s="668">
        <v>50</v>
      </c>
      <c r="L46" s="755">
        <v>3139</v>
      </c>
      <c r="M46" s="644"/>
    </row>
    <row r="47" spans="1:13" ht="14.1" customHeight="1">
      <c r="A47" s="601"/>
      <c r="B47" s="615" t="s">
        <v>763</v>
      </c>
      <c r="C47" s="619"/>
      <c r="D47" s="580">
        <v>2021</v>
      </c>
      <c r="E47" s="668">
        <f t="shared" ref="E47:E48" si="15">SUM(F47:G47)</f>
        <v>7692</v>
      </c>
      <c r="F47" s="668">
        <v>3310</v>
      </c>
      <c r="G47" s="668">
        <v>4382</v>
      </c>
      <c r="H47" s="668"/>
      <c r="I47" s="668">
        <f t="shared" ref="I47:I48" si="16">SUM(J47:K47)</f>
        <v>48</v>
      </c>
      <c r="J47" s="668">
        <v>13</v>
      </c>
      <c r="K47" s="668">
        <v>35</v>
      </c>
      <c r="L47" s="755"/>
      <c r="M47" s="644"/>
    </row>
    <row r="48" spans="1:13" ht="14.1" customHeight="1">
      <c r="A48" s="601"/>
      <c r="B48" s="615"/>
      <c r="C48" s="619"/>
      <c r="D48" s="580">
        <v>2022</v>
      </c>
      <c r="E48" s="668">
        <f t="shared" si="15"/>
        <v>7292</v>
      </c>
      <c r="F48" s="668">
        <v>3243</v>
      </c>
      <c r="G48" s="668">
        <v>4049</v>
      </c>
      <c r="H48" s="668"/>
      <c r="I48" s="668">
        <f t="shared" si="16"/>
        <v>51</v>
      </c>
      <c r="J48" s="668">
        <v>13</v>
      </c>
      <c r="K48" s="668">
        <v>38</v>
      </c>
      <c r="L48" s="755"/>
      <c r="M48" s="644"/>
    </row>
    <row r="49" spans="1:13" ht="14.1" customHeight="1">
      <c r="A49" s="601"/>
      <c r="B49" s="615"/>
      <c r="C49" s="619"/>
      <c r="D49" s="580"/>
      <c r="E49" s="668"/>
      <c r="F49" s="668"/>
      <c r="G49" s="668"/>
      <c r="H49" s="668"/>
      <c r="I49" s="668"/>
      <c r="J49" s="668"/>
      <c r="K49" s="668"/>
      <c r="L49" s="755"/>
      <c r="M49" s="644"/>
    </row>
    <row r="50" spans="1:13" ht="14.1" customHeight="1">
      <c r="A50" s="601"/>
      <c r="B50" s="614" t="s">
        <v>764</v>
      </c>
      <c r="C50" s="591"/>
      <c r="D50" s="580">
        <v>2020</v>
      </c>
      <c r="E50" s="668">
        <f>SUM(F50:G50)</f>
        <v>511</v>
      </c>
      <c r="F50" s="668">
        <v>108</v>
      </c>
      <c r="G50" s="668">
        <v>403</v>
      </c>
      <c r="H50" s="668"/>
      <c r="I50" s="668">
        <f>SUM(J50:K50)</f>
        <v>575</v>
      </c>
      <c r="J50" s="668">
        <v>362</v>
      </c>
      <c r="K50" s="668">
        <v>213</v>
      </c>
      <c r="L50" s="755"/>
      <c r="M50" s="644"/>
    </row>
    <row r="51" spans="1:13" ht="14.1" customHeight="1">
      <c r="A51" s="601"/>
      <c r="B51" s="566" t="s">
        <v>765</v>
      </c>
      <c r="C51" s="591"/>
      <c r="D51" s="580">
        <v>2021</v>
      </c>
      <c r="E51" s="668">
        <f t="shared" ref="E51:E52" si="17">SUM(F51:G51)</f>
        <v>484</v>
      </c>
      <c r="F51" s="668">
        <v>91</v>
      </c>
      <c r="G51" s="668">
        <v>393</v>
      </c>
      <c r="H51" s="668"/>
      <c r="I51" s="668">
        <f t="shared" ref="I51:I52" si="18">SUM(J51:K51)</f>
        <v>442</v>
      </c>
      <c r="J51" s="668">
        <v>298</v>
      </c>
      <c r="K51" s="668">
        <v>144</v>
      </c>
      <c r="L51" s="755"/>
      <c r="M51" s="644"/>
    </row>
    <row r="52" spans="1:13" ht="14.1" customHeight="1">
      <c r="A52" s="601"/>
      <c r="B52" s="566"/>
      <c r="C52" s="591"/>
      <c r="D52" s="580">
        <v>2022</v>
      </c>
      <c r="E52" s="668">
        <f t="shared" si="17"/>
        <v>451</v>
      </c>
      <c r="F52" s="668">
        <v>76</v>
      </c>
      <c r="G52" s="668">
        <v>375</v>
      </c>
      <c r="H52" s="668"/>
      <c r="I52" s="668">
        <f t="shared" si="18"/>
        <v>1336</v>
      </c>
      <c r="J52" s="668">
        <v>573</v>
      </c>
      <c r="K52" s="668">
        <v>763</v>
      </c>
      <c r="L52" s="755"/>
      <c r="M52" s="644"/>
    </row>
    <row r="53" spans="1:13" s="601" customFormat="1" ht="8.1" customHeight="1" thickBot="1">
      <c r="A53" s="637"/>
      <c r="B53" s="725"/>
      <c r="C53" s="725"/>
      <c r="D53" s="693"/>
      <c r="E53" s="641"/>
      <c r="F53" s="641"/>
      <c r="G53" s="641"/>
      <c r="H53" s="641"/>
      <c r="I53" s="641"/>
      <c r="J53" s="641"/>
      <c r="K53" s="641"/>
      <c r="L53" s="637"/>
    </row>
    <row r="54" spans="1:13" s="537" customFormat="1" ht="3" customHeight="1">
      <c r="B54" s="591"/>
      <c r="C54" s="614"/>
      <c r="D54" s="580"/>
      <c r="E54" s="591"/>
      <c r="F54" s="591"/>
      <c r="G54" s="591"/>
      <c r="H54" s="591"/>
      <c r="I54" s="591"/>
      <c r="J54" s="591"/>
      <c r="K54" s="591"/>
    </row>
    <row r="55" spans="1:13" s="698" customFormat="1" ht="16.5" customHeight="1">
      <c r="A55" s="590"/>
      <c r="B55" s="591"/>
      <c r="C55" s="591"/>
      <c r="D55" s="580"/>
      <c r="E55" s="591"/>
      <c r="F55" s="740"/>
      <c r="G55" s="740"/>
      <c r="H55" s="685"/>
      <c r="I55" s="685"/>
      <c r="J55" s="685"/>
      <c r="L55" s="424" t="s">
        <v>909</v>
      </c>
    </row>
    <row r="56" spans="1:13" s="698" customFormat="1" ht="15" customHeight="1">
      <c r="B56" s="685"/>
      <c r="C56" s="685"/>
      <c r="D56" s="730"/>
      <c r="E56" s="685"/>
      <c r="F56" s="685"/>
      <c r="G56" s="685"/>
      <c r="H56" s="685"/>
      <c r="I56" s="685"/>
      <c r="J56" s="685"/>
      <c r="L56" s="425" t="s">
        <v>885</v>
      </c>
    </row>
    <row r="57" spans="1:13" s="601" customFormat="1" ht="15" customHeight="1">
      <c r="D57" s="630"/>
    </row>
    <row r="58" spans="1:13" s="601" customFormat="1" ht="9.75" customHeight="1">
      <c r="D58" s="630"/>
    </row>
    <row r="59" spans="1:13" s="601" customFormat="1" ht="15" customHeight="1">
      <c r="D59" s="630"/>
    </row>
    <row r="60" spans="1:13" s="601" customFormat="1" ht="9.75" customHeight="1">
      <c r="D60" s="630"/>
    </row>
    <row r="61" spans="1:13" s="601" customFormat="1" ht="15" customHeight="1">
      <c r="D61" s="630"/>
    </row>
    <row r="62" spans="1:13" s="601" customFormat="1" ht="9.75" customHeight="1">
      <c r="D62" s="630"/>
    </row>
    <row r="63" spans="1:13" s="601" customFormat="1" ht="9.75" customHeight="1">
      <c r="D63" s="630"/>
    </row>
    <row r="64" spans="1:13" s="601" customFormat="1" ht="15" customHeight="1">
      <c r="A64" s="602"/>
      <c r="B64" s="602"/>
      <c r="C64" s="602"/>
      <c r="D64" s="603"/>
      <c r="E64" s="602"/>
      <c r="F64" s="602"/>
      <c r="G64" s="602"/>
      <c r="H64" s="602"/>
      <c r="I64" s="602"/>
      <c r="J64" s="602"/>
      <c r="K64" s="602"/>
      <c r="L64" s="602"/>
    </row>
    <row r="65" spans="1:12" s="601" customFormat="1" ht="9.75" customHeight="1">
      <c r="D65" s="630"/>
    </row>
    <row r="66" spans="1:12" s="601" customFormat="1" ht="9.75" customHeight="1">
      <c r="D66" s="630"/>
    </row>
    <row r="67" spans="1:12" s="601" customFormat="1" ht="15" customHeight="1">
      <c r="D67" s="630"/>
    </row>
    <row r="68" spans="1:12" s="601" customFormat="1" ht="9.75" customHeight="1">
      <c r="D68" s="630"/>
    </row>
    <row r="69" spans="1:12" s="601" customFormat="1" ht="15" customHeight="1">
      <c r="D69" s="630"/>
    </row>
    <row r="70" spans="1:12" s="601" customFormat="1" ht="9.75" customHeight="1">
      <c r="D70" s="630"/>
    </row>
    <row r="71" spans="1:12" s="601" customFormat="1" ht="15" customHeight="1">
      <c r="D71" s="630"/>
    </row>
    <row r="72" spans="1:12" s="601" customFormat="1" ht="9.75" customHeight="1">
      <c r="D72" s="630"/>
    </row>
    <row r="73" spans="1:12" s="601" customFormat="1" ht="15" customHeight="1">
      <c r="D73" s="630"/>
    </row>
    <row r="74" spans="1:12" s="601" customFormat="1" ht="9.75" customHeight="1">
      <c r="D74" s="630"/>
    </row>
    <row r="75" spans="1:12" s="601" customFormat="1" ht="18" customHeight="1">
      <c r="D75" s="630"/>
    </row>
    <row r="76" spans="1:12" s="601" customFormat="1" ht="15" customHeight="1">
      <c r="A76" s="602"/>
      <c r="B76" s="602"/>
      <c r="C76" s="602"/>
      <c r="D76" s="603"/>
      <c r="E76" s="602"/>
      <c r="F76" s="602"/>
      <c r="G76" s="602"/>
      <c r="H76" s="602"/>
      <c r="I76" s="602"/>
      <c r="J76" s="602"/>
      <c r="K76" s="602"/>
      <c r="L76" s="602"/>
    </row>
    <row r="77" spans="1:12" s="601" customFormat="1" ht="9.75" customHeight="1">
      <c r="D77" s="630"/>
    </row>
    <row r="78" spans="1:12" s="601" customFormat="1" ht="15" customHeight="1">
      <c r="A78" s="602"/>
      <c r="B78" s="602"/>
      <c r="C78" s="602"/>
      <c r="D78" s="603"/>
      <c r="E78" s="602"/>
      <c r="F78" s="602"/>
      <c r="G78" s="602"/>
      <c r="H78" s="602"/>
      <c r="I78" s="602"/>
      <c r="J78" s="602"/>
      <c r="K78" s="602"/>
      <c r="L78" s="602"/>
    </row>
    <row r="79" spans="1:12" s="601" customFormat="1" ht="9.75" customHeight="1">
      <c r="D79" s="630"/>
    </row>
    <row r="80" spans="1:12" s="601" customFormat="1" ht="5.0999999999999996" customHeight="1">
      <c r="D80" s="630"/>
    </row>
    <row r="81" spans="1:12" s="601" customFormat="1" ht="11.1" customHeight="1">
      <c r="D81" s="630"/>
    </row>
    <row r="82" spans="1:12" s="601" customFormat="1" ht="11.1" customHeight="1">
      <c r="A82" s="602"/>
      <c r="B82" s="602"/>
      <c r="C82" s="602"/>
      <c r="D82" s="603"/>
      <c r="E82" s="602"/>
      <c r="F82" s="602"/>
      <c r="G82" s="602"/>
      <c r="H82" s="602"/>
      <c r="I82" s="602"/>
      <c r="J82" s="602"/>
      <c r="K82" s="602"/>
      <c r="L82" s="602"/>
    </row>
    <row r="83" spans="1:12" s="601" customFormat="1" ht="11.25" customHeight="1">
      <c r="D83" s="630"/>
    </row>
    <row r="84" spans="1:12" s="601" customFormat="1" ht="5.25" customHeight="1">
      <c r="D84" s="630"/>
    </row>
    <row r="85" spans="1:12" s="601" customFormat="1" ht="4.1500000000000004" customHeight="1">
      <c r="A85" s="644"/>
      <c r="B85" s="644"/>
      <c r="C85" s="644"/>
      <c r="D85" s="701"/>
      <c r="E85" s="644"/>
      <c r="F85" s="644"/>
      <c r="G85" s="644"/>
      <c r="H85" s="644"/>
      <c r="I85" s="644"/>
      <c r="J85" s="644"/>
      <c r="K85" s="644"/>
      <c r="L85" s="644"/>
    </row>
    <row r="86" spans="1:12" s="601" customFormat="1" ht="11.1" customHeight="1">
      <c r="D86" s="630"/>
    </row>
    <row r="87" spans="1:12" s="601" customFormat="1" ht="10.5" customHeight="1">
      <c r="D87" s="630"/>
    </row>
    <row r="88" spans="1:12" s="601" customFormat="1">
      <c r="D88" s="630"/>
    </row>
    <row r="89" spans="1:12" s="601" customFormat="1">
      <c r="D89" s="630"/>
    </row>
    <row r="90" spans="1:12" s="601" customFormat="1">
      <c r="D90" s="630"/>
    </row>
    <row r="91" spans="1:12" s="601" customFormat="1">
      <c r="A91" s="644"/>
      <c r="B91" s="644"/>
      <c r="C91" s="644"/>
      <c r="D91" s="701"/>
      <c r="E91" s="644"/>
      <c r="F91" s="644"/>
      <c r="G91" s="644"/>
      <c r="H91" s="644"/>
      <c r="I91" s="644"/>
      <c r="J91" s="644"/>
      <c r="K91" s="644"/>
      <c r="L91" s="644"/>
    </row>
    <row r="92" spans="1:12" s="601" customFormat="1">
      <c r="A92" s="644"/>
      <c r="B92" s="644"/>
      <c r="C92" s="644"/>
      <c r="D92" s="701"/>
      <c r="E92" s="644"/>
      <c r="F92" s="644"/>
      <c r="G92" s="644"/>
      <c r="H92" s="644"/>
      <c r="I92" s="644"/>
      <c r="J92" s="644"/>
      <c r="K92" s="644"/>
      <c r="L92" s="644"/>
    </row>
    <row r="93" spans="1:12" s="601" customFormat="1">
      <c r="A93" s="644"/>
      <c r="B93" s="644"/>
      <c r="C93" s="644"/>
      <c r="D93" s="701"/>
      <c r="E93" s="644"/>
      <c r="F93" s="644"/>
      <c r="G93" s="644"/>
      <c r="H93" s="644"/>
      <c r="I93" s="644"/>
      <c r="J93" s="644"/>
      <c r="K93" s="644"/>
      <c r="L93" s="644"/>
    </row>
    <row r="94" spans="1:12" s="601" customFormat="1">
      <c r="A94" s="644"/>
      <c r="B94" s="644"/>
      <c r="C94" s="644"/>
      <c r="D94" s="701"/>
      <c r="E94" s="644"/>
      <c r="F94" s="644"/>
      <c r="G94" s="644"/>
      <c r="H94" s="644"/>
      <c r="I94" s="644"/>
      <c r="J94" s="644"/>
      <c r="K94" s="644"/>
      <c r="L94" s="644"/>
    </row>
    <row r="95" spans="1:12" s="601" customFormat="1">
      <c r="A95" s="644"/>
      <c r="B95" s="644"/>
      <c r="C95" s="644"/>
      <c r="D95" s="701"/>
      <c r="E95" s="644"/>
      <c r="F95" s="644"/>
      <c r="G95" s="644"/>
      <c r="H95" s="644"/>
      <c r="I95" s="644"/>
      <c r="J95" s="644"/>
      <c r="K95" s="644"/>
      <c r="L95" s="644"/>
    </row>
    <row r="96" spans="1:12" s="601" customFormat="1">
      <c r="A96" s="644"/>
      <c r="B96" s="644"/>
      <c r="C96" s="644"/>
      <c r="D96" s="701"/>
      <c r="E96" s="644"/>
      <c r="F96" s="644"/>
      <c r="G96" s="644"/>
      <c r="H96" s="644"/>
      <c r="I96" s="644"/>
      <c r="J96" s="644"/>
      <c r="K96" s="644"/>
      <c r="L96" s="644"/>
    </row>
    <row r="97" spans="1:12" s="601" customFormat="1">
      <c r="A97" s="644"/>
      <c r="B97" s="644"/>
      <c r="C97" s="644"/>
      <c r="D97" s="701"/>
      <c r="E97" s="644"/>
      <c r="F97" s="644"/>
      <c r="G97" s="644"/>
      <c r="H97" s="644"/>
      <c r="I97" s="644"/>
      <c r="J97" s="644"/>
      <c r="K97" s="644"/>
      <c r="L97" s="644"/>
    </row>
    <row r="98" spans="1:12" s="601" customFormat="1">
      <c r="A98" s="644"/>
      <c r="B98" s="644"/>
      <c r="C98" s="644"/>
      <c r="D98" s="701"/>
      <c r="E98" s="644"/>
      <c r="F98" s="644"/>
      <c r="G98" s="644"/>
      <c r="H98" s="644"/>
      <c r="I98" s="644"/>
      <c r="J98" s="644"/>
      <c r="K98" s="644"/>
      <c r="L98" s="644"/>
    </row>
    <row r="99" spans="1:12" s="601" customFormat="1">
      <c r="A99" s="644"/>
      <c r="B99" s="644"/>
      <c r="C99" s="644"/>
      <c r="D99" s="701"/>
      <c r="E99" s="644"/>
      <c r="F99" s="644"/>
      <c r="G99" s="644"/>
      <c r="H99" s="644"/>
      <c r="I99" s="644"/>
      <c r="J99" s="644"/>
      <c r="K99" s="644"/>
      <c r="L99" s="644"/>
    </row>
    <row r="100" spans="1:12" s="601" customFormat="1">
      <c r="A100" s="644"/>
      <c r="B100" s="644"/>
      <c r="C100" s="644"/>
      <c r="D100" s="701"/>
      <c r="E100" s="644"/>
      <c r="F100" s="644"/>
      <c r="G100" s="644"/>
      <c r="H100" s="644"/>
      <c r="I100" s="644"/>
      <c r="J100" s="644"/>
      <c r="K100" s="644"/>
      <c r="L100" s="644"/>
    </row>
    <row r="101" spans="1:12" s="601" customFormat="1">
      <c r="A101" s="644"/>
      <c r="B101" s="644"/>
      <c r="C101" s="644"/>
      <c r="D101" s="701"/>
      <c r="E101" s="644"/>
      <c r="F101" s="644"/>
      <c r="G101" s="644"/>
      <c r="H101" s="644"/>
      <c r="I101" s="644"/>
      <c r="J101" s="644"/>
      <c r="K101" s="644"/>
      <c r="L101" s="644"/>
    </row>
    <row r="102" spans="1:12" s="601" customFormat="1">
      <c r="A102" s="644"/>
      <c r="B102" s="644"/>
      <c r="C102" s="644"/>
      <c r="D102" s="701"/>
      <c r="E102" s="644"/>
      <c r="F102" s="644"/>
      <c r="G102" s="644"/>
      <c r="H102" s="644"/>
      <c r="I102" s="644"/>
      <c r="J102" s="644"/>
      <c r="K102" s="644"/>
      <c r="L102" s="644"/>
    </row>
    <row r="103" spans="1:12" s="601" customFormat="1">
      <c r="A103" s="644"/>
      <c r="B103" s="644"/>
      <c r="C103" s="644"/>
      <c r="D103" s="701"/>
      <c r="E103" s="644"/>
      <c r="F103" s="644"/>
      <c r="G103" s="644"/>
      <c r="H103" s="644"/>
      <c r="I103" s="644"/>
      <c r="J103" s="644"/>
      <c r="K103" s="644"/>
      <c r="L103" s="644"/>
    </row>
    <row r="104" spans="1:12" s="601" customFormat="1">
      <c r="A104" s="644"/>
      <c r="B104" s="644"/>
      <c r="C104" s="644"/>
      <c r="D104" s="701"/>
      <c r="E104" s="644"/>
      <c r="F104" s="644"/>
      <c r="G104" s="644"/>
      <c r="H104" s="644"/>
      <c r="I104" s="644"/>
      <c r="J104" s="644"/>
      <c r="K104" s="644"/>
      <c r="L104" s="644"/>
    </row>
    <row r="105" spans="1:12" s="601" customFormat="1">
      <c r="A105" s="644"/>
      <c r="B105" s="644"/>
      <c r="C105" s="644"/>
      <c r="D105" s="701"/>
      <c r="E105" s="644"/>
      <c r="F105" s="644"/>
      <c r="G105" s="644"/>
      <c r="H105" s="644"/>
      <c r="I105" s="644"/>
      <c r="J105" s="644"/>
      <c r="K105" s="644"/>
      <c r="L105" s="644"/>
    </row>
    <row r="106" spans="1:12" s="601" customFormat="1">
      <c r="A106" s="644"/>
      <c r="B106" s="644"/>
      <c r="C106" s="644"/>
      <c r="D106" s="701"/>
      <c r="E106" s="644"/>
      <c r="F106" s="644"/>
      <c r="G106" s="644"/>
      <c r="H106" s="644"/>
      <c r="I106" s="644"/>
      <c r="J106" s="644"/>
      <c r="K106" s="644"/>
      <c r="L106" s="644"/>
    </row>
    <row r="107" spans="1:12" s="601" customFormat="1">
      <c r="A107" s="644"/>
      <c r="B107" s="644"/>
      <c r="C107" s="644"/>
      <c r="D107" s="701"/>
      <c r="E107" s="644"/>
      <c r="F107" s="644"/>
      <c r="G107" s="644"/>
      <c r="H107" s="644"/>
      <c r="I107" s="644"/>
      <c r="J107" s="644"/>
      <c r="K107" s="644"/>
      <c r="L107" s="644"/>
    </row>
    <row r="108" spans="1:12" s="601" customFormat="1">
      <c r="A108" s="644"/>
      <c r="B108" s="644"/>
      <c r="C108" s="644"/>
      <c r="D108" s="701"/>
      <c r="E108" s="644"/>
      <c r="F108" s="644"/>
      <c r="G108" s="644"/>
      <c r="H108" s="644"/>
      <c r="I108" s="644"/>
      <c r="J108" s="644"/>
      <c r="K108" s="644"/>
      <c r="L108" s="644"/>
    </row>
    <row r="109" spans="1:12" s="601" customFormat="1">
      <c r="A109" s="644"/>
      <c r="B109" s="644"/>
      <c r="C109" s="644"/>
      <c r="D109" s="701"/>
      <c r="E109" s="644"/>
      <c r="F109" s="644"/>
      <c r="G109" s="644"/>
      <c r="H109" s="644"/>
      <c r="I109" s="644"/>
      <c r="J109" s="644"/>
      <c r="K109" s="644"/>
      <c r="L109" s="644"/>
    </row>
    <row r="110" spans="1:12" s="601" customFormat="1">
      <c r="D110" s="630"/>
    </row>
    <row r="111" spans="1:12" s="601" customFormat="1">
      <c r="D111" s="630"/>
    </row>
    <row r="112" spans="1:12" s="601" customFormat="1">
      <c r="D112" s="630"/>
    </row>
    <row r="113" spans="4:4" s="601" customFormat="1">
      <c r="D113" s="630"/>
    </row>
    <row r="114" spans="4:4" s="601" customFormat="1">
      <c r="D114" s="630"/>
    </row>
    <row r="115" spans="4:4" s="601" customFormat="1">
      <c r="D115" s="630"/>
    </row>
    <row r="116" spans="4:4" s="601" customFormat="1">
      <c r="D116" s="630"/>
    </row>
    <row r="117" spans="4:4" s="601" customFormat="1">
      <c r="D117" s="630"/>
    </row>
    <row r="118" spans="4:4" s="601" customFormat="1">
      <c r="D118" s="630"/>
    </row>
    <row r="119" spans="4:4" s="601" customFormat="1">
      <c r="D119" s="630"/>
    </row>
    <row r="120" spans="4:4" s="601" customFormat="1">
      <c r="D120" s="630"/>
    </row>
    <row r="121" spans="4:4" s="601" customFormat="1">
      <c r="D121" s="630"/>
    </row>
    <row r="122" spans="4:4" s="601" customFormat="1">
      <c r="D122" s="630"/>
    </row>
    <row r="123" spans="4:4" s="601" customFormat="1">
      <c r="D123" s="630"/>
    </row>
    <row r="124" spans="4:4" s="601" customFormat="1">
      <c r="D124" s="630"/>
    </row>
    <row r="125" spans="4:4" s="601" customFormat="1">
      <c r="D125" s="630"/>
    </row>
    <row r="126" spans="4:4" s="601" customFormat="1">
      <c r="D126" s="630"/>
    </row>
    <row r="127" spans="4:4" s="601" customFormat="1">
      <c r="D127" s="630"/>
    </row>
    <row r="128" spans="4:4" s="601" customFormat="1">
      <c r="D128" s="630"/>
    </row>
    <row r="129" spans="4:4" s="601" customFormat="1">
      <c r="D129" s="630"/>
    </row>
    <row r="130" spans="4:4" s="601" customFormat="1">
      <c r="D130" s="630"/>
    </row>
    <row r="131" spans="4:4" s="601" customFormat="1">
      <c r="D131" s="630"/>
    </row>
    <row r="132" spans="4:4" s="601" customFormat="1">
      <c r="D132" s="630"/>
    </row>
    <row r="133" spans="4:4" s="601" customFormat="1">
      <c r="D133" s="630"/>
    </row>
    <row r="134" spans="4:4" s="601" customFormat="1">
      <c r="D134" s="630"/>
    </row>
    <row r="135" spans="4:4" s="601" customFormat="1">
      <c r="D135" s="630"/>
    </row>
    <row r="136" spans="4:4" s="601" customFormat="1">
      <c r="D136" s="630"/>
    </row>
    <row r="137" spans="4:4" s="601" customFormat="1">
      <c r="D137" s="630"/>
    </row>
    <row r="138" spans="4:4" s="601" customFormat="1">
      <c r="D138" s="630"/>
    </row>
    <row r="139" spans="4:4" s="601" customFormat="1">
      <c r="D139" s="630"/>
    </row>
    <row r="140" spans="4:4" s="601" customFormat="1">
      <c r="D140" s="630"/>
    </row>
    <row r="141" spans="4:4" s="601" customFormat="1">
      <c r="D141" s="630"/>
    </row>
    <row r="142" spans="4:4" s="601" customFormat="1">
      <c r="D142" s="630"/>
    </row>
    <row r="143" spans="4:4" s="601" customFormat="1">
      <c r="D143" s="630"/>
    </row>
    <row r="144" spans="4:4" s="601" customFormat="1">
      <c r="D144" s="630"/>
    </row>
    <row r="145" spans="4:4" s="601" customFormat="1">
      <c r="D145" s="630"/>
    </row>
    <row r="146" spans="4:4" s="601" customFormat="1">
      <c r="D146" s="630"/>
    </row>
    <row r="147" spans="4:4" s="601" customFormat="1">
      <c r="D147" s="630"/>
    </row>
    <row r="148" spans="4:4" s="601" customFormat="1">
      <c r="D148" s="630"/>
    </row>
    <row r="149" spans="4:4" s="601" customFormat="1">
      <c r="D149" s="630"/>
    </row>
    <row r="150" spans="4:4" s="601" customFormat="1">
      <c r="D150" s="630"/>
    </row>
    <row r="151" spans="4:4" s="601" customFormat="1">
      <c r="D151" s="630"/>
    </row>
    <row r="152" spans="4:4" s="601" customFormat="1">
      <c r="D152" s="630"/>
    </row>
    <row r="153" spans="4:4" s="601" customFormat="1">
      <c r="D153" s="630"/>
    </row>
    <row r="154" spans="4:4" s="601" customFormat="1">
      <c r="D154" s="630"/>
    </row>
    <row r="155" spans="4:4" s="601" customFormat="1">
      <c r="D155" s="630"/>
    </row>
    <row r="156" spans="4:4" s="601" customFormat="1">
      <c r="D156" s="630"/>
    </row>
    <row r="157" spans="4:4" s="601" customFormat="1">
      <c r="D157" s="630"/>
    </row>
    <row r="158" spans="4:4" s="601" customFormat="1">
      <c r="D158" s="630"/>
    </row>
    <row r="159" spans="4:4" s="601" customFormat="1">
      <c r="D159" s="630"/>
    </row>
    <row r="160" spans="4:4" s="601" customFormat="1">
      <c r="D160" s="630"/>
    </row>
    <row r="161" spans="4:4" s="601" customFormat="1">
      <c r="D161" s="630"/>
    </row>
    <row r="162" spans="4:4" s="601" customFormat="1">
      <c r="D162" s="630"/>
    </row>
    <row r="163" spans="4:4" s="601" customFormat="1">
      <c r="D163" s="630"/>
    </row>
    <row r="164" spans="4:4" s="601" customFormat="1">
      <c r="D164" s="630"/>
    </row>
    <row r="165" spans="4:4" s="601" customFormat="1">
      <c r="D165" s="630"/>
    </row>
    <row r="166" spans="4:4" s="601" customFormat="1">
      <c r="D166" s="630"/>
    </row>
    <row r="167" spans="4:4" s="601" customFormat="1">
      <c r="D167" s="630"/>
    </row>
    <row r="168" spans="4:4" s="601" customFormat="1">
      <c r="D168" s="630"/>
    </row>
    <row r="169" spans="4:4" s="601" customFormat="1">
      <c r="D169" s="630"/>
    </row>
    <row r="170" spans="4:4" s="601" customFormat="1">
      <c r="D170" s="630"/>
    </row>
    <row r="171" spans="4:4" s="601" customFormat="1">
      <c r="D171" s="630"/>
    </row>
    <row r="172" spans="4:4" s="601" customFormat="1">
      <c r="D172" s="630"/>
    </row>
    <row r="173" spans="4:4" s="601" customFormat="1">
      <c r="D173" s="630"/>
    </row>
    <row r="174" spans="4:4" s="601" customFormat="1">
      <c r="D174" s="630"/>
    </row>
    <row r="175" spans="4:4" s="601" customFormat="1">
      <c r="D175" s="630"/>
    </row>
    <row r="176" spans="4:4" s="601" customFormat="1">
      <c r="D176" s="630"/>
    </row>
    <row r="177" spans="4:4" s="601" customFormat="1">
      <c r="D177" s="630"/>
    </row>
    <row r="178" spans="4:4" s="601" customFormat="1">
      <c r="D178" s="630"/>
    </row>
    <row r="179" spans="4:4" s="601" customFormat="1">
      <c r="D179" s="630"/>
    </row>
    <row r="180" spans="4:4" s="601" customFormat="1">
      <c r="D180" s="630"/>
    </row>
    <row r="181" spans="4:4" s="601" customFormat="1">
      <c r="D181" s="630"/>
    </row>
    <row r="182" spans="4:4" s="601" customFormat="1">
      <c r="D182" s="630"/>
    </row>
    <row r="183" spans="4:4" s="601" customFormat="1">
      <c r="D183" s="630"/>
    </row>
    <row r="184" spans="4:4" s="601" customFormat="1">
      <c r="D184" s="630"/>
    </row>
    <row r="185" spans="4:4" s="601" customFormat="1">
      <c r="D185" s="630"/>
    </row>
    <row r="186" spans="4:4" s="601" customFormat="1">
      <c r="D186" s="630"/>
    </row>
    <row r="187" spans="4:4" s="601" customFormat="1">
      <c r="D187" s="630"/>
    </row>
    <row r="188" spans="4:4" s="601" customFormat="1">
      <c r="D188" s="630"/>
    </row>
    <row r="189" spans="4:4" s="601" customFormat="1">
      <c r="D189" s="630"/>
    </row>
    <row r="190" spans="4:4" s="601" customFormat="1">
      <c r="D190" s="630"/>
    </row>
    <row r="191" spans="4:4" s="601" customFormat="1">
      <c r="D191" s="630"/>
    </row>
    <row r="192" spans="4:4" s="601" customFormat="1">
      <c r="D192" s="630"/>
    </row>
    <row r="193" spans="4:4" s="601" customFormat="1">
      <c r="D193" s="630"/>
    </row>
    <row r="194" spans="4:4" s="601" customFormat="1">
      <c r="D194" s="630"/>
    </row>
    <row r="195" spans="4:4" s="601" customFormat="1">
      <c r="D195" s="630"/>
    </row>
    <row r="196" spans="4:4" s="601" customFormat="1">
      <c r="D196" s="630"/>
    </row>
    <row r="197" spans="4:4" s="601" customFormat="1">
      <c r="D197" s="630"/>
    </row>
    <row r="198" spans="4:4" s="601" customFormat="1">
      <c r="D198" s="630"/>
    </row>
    <row r="199" spans="4:4" s="601" customFormat="1">
      <c r="D199" s="630"/>
    </row>
    <row r="200" spans="4:4" s="601" customFormat="1">
      <c r="D200" s="630"/>
    </row>
    <row r="201" spans="4:4" s="601" customFormat="1">
      <c r="D201" s="630"/>
    </row>
    <row r="202" spans="4:4" s="601" customFormat="1">
      <c r="D202" s="630"/>
    </row>
    <row r="203" spans="4:4" s="601" customFormat="1">
      <c r="D203" s="630"/>
    </row>
    <row r="204" spans="4:4" s="601" customFormat="1">
      <c r="D204" s="630"/>
    </row>
    <row r="205" spans="4:4" s="601" customFormat="1">
      <c r="D205" s="630"/>
    </row>
    <row r="206" spans="4:4" s="601" customFormat="1">
      <c r="D206" s="630"/>
    </row>
    <row r="207" spans="4:4" s="601" customFormat="1">
      <c r="D207" s="630"/>
    </row>
    <row r="208" spans="4:4" s="601" customFormat="1">
      <c r="D208" s="630"/>
    </row>
    <row r="209" spans="4:4" s="601" customFormat="1">
      <c r="D209" s="630"/>
    </row>
    <row r="210" spans="4:4" s="601" customFormat="1">
      <c r="D210" s="630"/>
    </row>
    <row r="211" spans="4:4" s="601" customFormat="1">
      <c r="D211" s="630"/>
    </row>
    <row r="212" spans="4:4" s="601" customFormat="1">
      <c r="D212" s="630"/>
    </row>
    <row r="213" spans="4:4" s="601" customFormat="1">
      <c r="D213" s="630"/>
    </row>
    <row r="214" spans="4:4" s="601" customFormat="1">
      <c r="D214" s="630"/>
    </row>
    <row r="215" spans="4:4" s="601" customFormat="1">
      <c r="D215" s="630"/>
    </row>
    <row r="216" spans="4:4" s="601" customFormat="1">
      <c r="D216" s="630"/>
    </row>
    <row r="217" spans="4:4" s="601" customFormat="1">
      <c r="D217" s="630"/>
    </row>
    <row r="218" spans="4:4" s="601" customFormat="1">
      <c r="D218" s="630"/>
    </row>
    <row r="219" spans="4:4" s="601" customFormat="1">
      <c r="D219" s="630"/>
    </row>
    <row r="220" spans="4:4" s="601" customFormat="1">
      <c r="D220" s="630"/>
    </row>
    <row r="221" spans="4:4" s="601" customFormat="1">
      <c r="D221" s="630"/>
    </row>
    <row r="222" spans="4:4" s="601" customFormat="1">
      <c r="D222" s="630"/>
    </row>
    <row r="223" spans="4:4" s="601" customFormat="1">
      <c r="D223" s="630"/>
    </row>
    <row r="224" spans="4:4" s="601" customFormat="1">
      <c r="D224" s="630"/>
    </row>
    <row r="225" spans="4:4" s="601" customFormat="1">
      <c r="D225" s="630"/>
    </row>
    <row r="226" spans="4:4" s="601" customFormat="1">
      <c r="D226" s="630"/>
    </row>
    <row r="227" spans="4:4" s="601" customFormat="1">
      <c r="D227" s="630"/>
    </row>
    <row r="228" spans="4:4" s="601" customFormat="1">
      <c r="D228" s="630"/>
    </row>
    <row r="229" spans="4:4" s="601" customFormat="1">
      <c r="D229" s="630"/>
    </row>
    <row r="230" spans="4:4" s="601" customFormat="1">
      <c r="D230" s="630"/>
    </row>
    <row r="231" spans="4:4" s="601" customFormat="1">
      <c r="D231" s="630"/>
    </row>
    <row r="232" spans="4:4" s="601" customFormat="1">
      <c r="D232" s="630"/>
    </row>
    <row r="233" spans="4:4" s="601" customFormat="1">
      <c r="D233" s="630"/>
    </row>
    <row r="234" spans="4:4" s="601" customFormat="1">
      <c r="D234" s="630"/>
    </row>
    <row r="235" spans="4:4" s="601" customFormat="1">
      <c r="D235" s="630"/>
    </row>
    <row r="236" spans="4:4" s="601" customFormat="1">
      <c r="D236" s="630"/>
    </row>
    <row r="237" spans="4:4" s="601" customFormat="1">
      <c r="D237" s="630"/>
    </row>
    <row r="238" spans="4:4" s="601" customFormat="1">
      <c r="D238" s="630"/>
    </row>
    <row r="239" spans="4:4" s="601" customFormat="1">
      <c r="D239" s="630"/>
    </row>
    <row r="240" spans="4:4" s="601" customFormat="1">
      <c r="D240" s="630"/>
    </row>
    <row r="241" spans="4:4" s="601" customFormat="1">
      <c r="D241" s="630"/>
    </row>
    <row r="242" spans="4:4" s="601" customFormat="1">
      <c r="D242" s="630"/>
    </row>
    <row r="243" spans="4:4" s="601" customFormat="1">
      <c r="D243" s="630"/>
    </row>
    <row r="244" spans="4:4" s="601" customFormat="1">
      <c r="D244" s="630"/>
    </row>
    <row r="245" spans="4:4" s="601" customFormat="1">
      <c r="D245" s="630"/>
    </row>
    <row r="246" spans="4:4" s="601" customFormat="1">
      <c r="D246" s="630"/>
    </row>
    <row r="247" spans="4:4" s="601" customFormat="1">
      <c r="D247" s="630"/>
    </row>
    <row r="248" spans="4:4" s="601" customFormat="1">
      <c r="D248" s="630"/>
    </row>
    <row r="249" spans="4:4" s="601" customFormat="1">
      <c r="D249" s="630"/>
    </row>
    <row r="250" spans="4:4" s="601" customFormat="1">
      <c r="D250" s="630"/>
    </row>
    <row r="251" spans="4:4" s="601" customFormat="1">
      <c r="D251" s="630"/>
    </row>
    <row r="252" spans="4:4" s="601" customFormat="1">
      <c r="D252" s="630"/>
    </row>
    <row r="253" spans="4:4" s="601" customFormat="1">
      <c r="D253" s="630"/>
    </row>
    <row r="254" spans="4:4" s="601" customFormat="1">
      <c r="D254" s="630"/>
    </row>
    <row r="255" spans="4:4" s="601" customFormat="1">
      <c r="D255" s="630"/>
    </row>
    <row r="256" spans="4:4" s="601" customFormat="1">
      <c r="D256" s="630"/>
    </row>
    <row r="257" spans="4:4" s="601" customFormat="1">
      <c r="D257" s="630"/>
    </row>
    <row r="258" spans="4:4" s="601" customFormat="1">
      <c r="D258" s="630"/>
    </row>
    <row r="259" spans="4:4" s="601" customFormat="1">
      <c r="D259" s="630"/>
    </row>
    <row r="260" spans="4:4" s="601" customFormat="1">
      <c r="D260" s="630"/>
    </row>
    <row r="261" spans="4:4" s="601" customFormat="1">
      <c r="D261" s="630"/>
    </row>
    <row r="262" spans="4:4" s="601" customFormat="1">
      <c r="D262" s="630"/>
    </row>
    <row r="263" spans="4:4" s="601" customFormat="1">
      <c r="D263" s="630"/>
    </row>
    <row r="264" spans="4:4" s="601" customFormat="1">
      <c r="D264" s="630"/>
    </row>
    <row r="265" spans="4:4" s="601" customFormat="1">
      <c r="D265" s="630"/>
    </row>
    <row r="266" spans="4:4" s="601" customFormat="1">
      <c r="D266" s="630"/>
    </row>
    <row r="267" spans="4:4" s="601" customFormat="1">
      <c r="D267" s="630"/>
    </row>
    <row r="268" spans="4:4" s="601" customFormat="1">
      <c r="D268" s="630"/>
    </row>
    <row r="269" spans="4:4" s="601" customFormat="1">
      <c r="D269" s="630"/>
    </row>
    <row r="270" spans="4:4" s="601" customFormat="1">
      <c r="D270" s="630"/>
    </row>
    <row r="271" spans="4:4" s="601" customFormat="1">
      <c r="D271" s="630"/>
    </row>
    <row r="272" spans="4:4" s="601" customFormat="1">
      <c r="D272" s="630"/>
    </row>
    <row r="273" spans="4:4" s="601" customFormat="1">
      <c r="D273" s="630"/>
    </row>
    <row r="274" spans="4:4" s="601" customFormat="1">
      <c r="D274" s="630"/>
    </row>
    <row r="275" spans="4:4" s="601" customFormat="1">
      <c r="D275" s="630"/>
    </row>
    <row r="276" spans="4:4" s="601" customFormat="1">
      <c r="D276" s="630"/>
    </row>
    <row r="277" spans="4:4" s="601" customFormat="1">
      <c r="D277" s="630"/>
    </row>
    <row r="278" spans="4:4" s="601" customFormat="1">
      <c r="D278" s="630"/>
    </row>
    <row r="279" spans="4:4" s="601" customFormat="1">
      <c r="D279" s="630"/>
    </row>
    <row r="280" spans="4:4" s="601" customFormat="1">
      <c r="D280" s="630"/>
    </row>
    <row r="281" spans="4:4" s="601" customFormat="1">
      <c r="D281" s="630"/>
    </row>
    <row r="282" spans="4:4" s="601" customFormat="1">
      <c r="D282" s="630"/>
    </row>
    <row r="283" spans="4:4" s="601" customFormat="1">
      <c r="D283" s="630"/>
    </row>
    <row r="284" spans="4:4" s="601" customFormat="1">
      <c r="D284" s="630"/>
    </row>
    <row r="285" spans="4:4" s="601" customFormat="1">
      <c r="D285" s="630"/>
    </row>
    <row r="286" spans="4:4" s="601" customFormat="1">
      <c r="D286" s="630"/>
    </row>
    <row r="287" spans="4:4" s="601" customFormat="1">
      <c r="D287" s="630"/>
    </row>
    <row r="288" spans="4:4" s="601" customFormat="1">
      <c r="D288" s="630"/>
    </row>
    <row r="289" spans="4:4" s="601" customFormat="1">
      <c r="D289" s="630"/>
    </row>
    <row r="290" spans="4:4" s="601" customFormat="1">
      <c r="D290" s="630"/>
    </row>
    <row r="291" spans="4:4" s="601" customFormat="1">
      <c r="D291" s="630"/>
    </row>
    <row r="292" spans="4:4" s="601" customFormat="1">
      <c r="D292" s="630"/>
    </row>
    <row r="293" spans="4:4" s="601" customFormat="1">
      <c r="D293" s="630"/>
    </row>
    <row r="294" spans="4:4" s="601" customFormat="1">
      <c r="D294" s="630"/>
    </row>
    <row r="295" spans="4:4" s="601" customFormat="1">
      <c r="D295" s="630"/>
    </row>
    <row r="296" spans="4:4" s="601" customFormat="1">
      <c r="D296" s="630"/>
    </row>
    <row r="297" spans="4:4" s="601" customFormat="1">
      <c r="D297" s="630"/>
    </row>
    <row r="298" spans="4:4" s="601" customFormat="1">
      <c r="D298" s="630"/>
    </row>
    <row r="299" spans="4:4" s="601" customFormat="1">
      <c r="D299" s="630"/>
    </row>
    <row r="300" spans="4:4" s="601" customFormat="1">
      <c r="D300" s="630"/>
    </row>
    <row r="301" spans="4:4" s="601" customFormat="1">
      <c r="D301" s="630"/>
    </row>
    <row r="302" spans="4:4" s="601" customFormat="1">
      <c r="D302" s="630"/>
    </row>
    <row r="303" spans="4:4" s="601" customFormat="1">
      <c r="D303" s="630"/>
    </row>
    <row r="304" spans="4:4" s="601" customFormat="1">
      <c r="D304" s="630"/>
    </row>
    <row r="305" spans="4:4" s="601" customFormat="1">
      <c r="D305" s="630"/>
    </row>
    <row r="306" spans="4:4" s="601" customFormat="1">
      <c r="D306" s="630"/>
    </row>
    <row r="307" spans="4:4" s="601" customFormat="1">
      <c r="D307" s="630"/>
    </row>
    <row r="308" spans="4:4" s="601" customFormat="1">
      <c r="D308" s="630"/>
    </row>
    <row r="309" spans="4:4" s="601" customFormat="1">
      <c r="D309" s="630"/>
    </row>
    <row r="310" spans="4:4" s="601" customFormat="1">
      <c r="D310" s="630"/>
    </row>
    <row r="311" spans="4:4" s="601" customFormat="1">
      <c r="D311" s="630"/>
    </row>
    <row r="312" spans="4:4" s="601" customFormat="1">
      <c r="D312" s="630"/>
    </row>
    <row r="313" spans="4:4" s="601" customFormat="1">
      <c r="D313" s="630"/>
    </row>
    <row r="314" spans="4:4" s="601" customFormat="1">
      <c r="D314" s="630"/>
    </row>
    <row r="315" spans="4:4" s="601" customFormat="1">
      <c r="D315" s="630"/>
    </row>
    <row r="316" spans="4:4" s="601" customFormat="1">
      <c r="D316" s="630"/>
    </row>
    <row r="317" spans="4:4" s="601" customFormat="1">
      <c r="D317" s="630"/>
    </row>
    <row r="318" spans="4:4" s="601" customFormat="1">
      <c r="D318" s="630"/>
    </row>
    <row r="319" spans="4:4" s="601" customFormat="1">
      <c r="D319" s="630"/>
    </row>
    <row r="320" spans="4:4" s="601" customFormat="1">
      <c r="D320" s="630"/>
    </row>
    <row r="321" spans="4:4" s="601" customFormat="1">
      <c r="D321" s="630"/>
    </row>
    <row r="322" spans="4:4" s="601" customFormat="1">
      <c r="D322" s="630"/>
    </row>
    <row r="323" spans="4:4" s="601" customFormat="1">
      <c r="D323" s="630"/>
    </row>
    <row r="324" spans="4:4" s="601" customFormat="1">
      <c r="D324" s="630"/>
    </row>
    <row r="325" spans="4:4" s="601" customFormat="1">
      <c r="D325" s="630"/>
    </row>
    <row r="326" spans="4:4" s="601" customFormat="1">
      <c r="D326" s="630"/>
    </row>
    <row r="327" spans="4:4" s="601" customFormat="1">
      <c r="D327" s="630"/>
    </row>
    <row r="328" spans="4:4" s="601" customFormat="1">
      <c r="D328" s="630"/>
    </row>
    <row r="329" spans="4:4" s="601" customFormat="1">
      <c r="D329" s="630"/>
    </row>
    <row r="330" spans="4:4" s="601" customFormat="1">
      <c r="D330" s="630"/>
    </row>
    <row r="331" spans="4:4" s="601" customFormat="1">
      <c r="D331" s="630"/>
    </row>
    <row r="332" spans="4:4" s="601" customFormat="1">
      <c r="D332" s="630"/>
    </row>
    <row r="333" spans="4:4" s="601" customFormat="1">
      <c r="D333" s="630"/>
    </row>
    <row r="334" spans="4:4" s="601" customFormat="1">
      <c r="D334" s="630"/>
    </row>
    <row r="335" spans="4:4" s="601" customFormat="1">
      <c r="D335" s="630"/>
    </row>
    <row r="336" spans="4:4" s="601" customFormat="1">
      <c r="D336" s="630"/>
    </row>
    <row r="337" spans="4:4" s="601" customFormat="1">
      <c r="D337" s="630"/>
    </row>
    <row r="338" spans="4:4" s="601" customFormat="1">
      <c r="D338" s="630"/>
    </row>
    <row r="339" spans="4:4" s="601" customFormat="1">
      <c r="D339" s="630"/>
    </row>
    <row r="340" spans="4:4" s="601" customFormat="1">
      <c r="D340" s="630"/>
    </row>
    <row r="341" spans="4:4" s="601" customFormat="1">
      <c r="D341" s="630"/>
    </row>
    <row r="342" spans="4:4" s="601" customFormat="1">
      <c r="D342" s="630"/>
    </row>
    <row r="343" spans="4:4" s="601" customFormat="1">
      <c r="D343" s="630"/>
    </row>
    <row r="344" spans="4:4" s="601" customFormat="1">
      <c r="D344" s="630"/>
    </row>
    <row r="345" spans="4:4" s="601" customFormat="1">
      <c r="D345" s="630"/>
    </row>
    <row r="346" spans="4:4" s="601" customFormat="1">
      <c r="D346" s="630"/>
    </row>
    <row r="347" spans="4:4" s="601" customFormat="1">
      <c r="D347" s="630"/>
    </row>
    <row r="348" spans="4:4" s="601" customFormat="1">
      <c r="D348" s="630"/>
    </row>
    <row r="349" spans="4:4" s="601" customFormat="1">
      <c r="D349" s="630"/>
    </row>
    <row r="350" spans="4:4" s="601" customFormat="1">
      <c r="D350" s="630"/>
    </row>
    <row r="351" spans="4:4" s="601" customFormat="1">
      <c r="D351" s="630"/>
    </row>
    <row r="352" spans="4:4" s="601" customFormat="1">
      <c r="D352" s="630"/>
    </row>
    <row r="353" spans="4:4" s="601" customFormat="1">
      <c r="D353" s="630"/>
    </row>
    <row r="354" spans="4:4" s="601" customFormat="1">
      <c r="D354" s="630"/>
    </row>
    <row r="355" spans="4:4" s="601" customFormat="1">
      <c r="D355" s="630"/>
    </row>
    <row r="356" spans="4:4" s="601" customFormat="1">
      <c r="D356" s="630"/>
    </row>
    <row r="357" spans="4:4" s="601" customFormat="1">
      <c r="D357" s="630"/>
    </row>
    <row r="358" spans="4:4" s="601" customFormat="1">
      <c r="D358" s="630"/>
    </row>
    <row r="359" spans="4:4" s="601" customFormat="1">
      <c r="D359" s="630"/>
    </row>
    <row r="360" spans="4:4" s="601" customFormat="1">
      <c r="D360" s="630"/>
    </row>
    <row r="361" spans="4:4" s="601" customFormat="1">
      <c r="D361" s="630"/>
    </row>
    <row r="362" spans="4:4" s="601" customFormat="1">
      <c r="D362" s="630"/>
    </row>
    <row r="363" spans="4:4" s="601" customFormat="1">
      <c r="D363" s="630"/>
    </row>
    <row r="364" spans="4:4" s="601" customFormat="1">
      <c r="D364" s="630"/>
    </row>
    <row r="365" spans="4:4" s="601" customFormat="1">
      <c r="D365" s="630"/>
    </row>
    <row r="366" spans="4:4" s="601" customFormat="1">
      <c r="D366" s="630"/>
    </row>
    <row r="367" spans="4:4" s="601" customFormat="1">
      <c r="D367" s="630"/>
    </row>
    <row r="368" spans="4:4" s="601" customFormat="1">
      <c r="D368" s="630"/>
    </row>
    <row r="369" spans="4:4" s="601" customFormat="1">
      <c r="D369" s="630"/>
    </row>
    <row r="370" spans="4:4" s="601" customFormat="1">
      <c r="D370" s="630"/>
    </row>
    <row r="371" spans="4:4" s="601" customFormat="1">
      <c r="D371" s="630"/>
    </row>
    <row r="372" spans="4:4" s="601" customFormat="1">
      <c r="D372" s="630"/>
    </row>
    <row r="373" spans="4:4" s="601" customFormat="1">
      <c r="D373" s="630"/>
    </row>
    <row r="374" spans="4:4" s="601" customFormat="1">
      <c r="D374" s="630"/>
    </row>
    <row r="375" spans="4:4" s="601" customFormat="1">
      <c r="D375" s="630"/>
    </row>
    <row r="376" spans="4:4" s="601" customFormat="1">
      <c r="D376" s="630"/>
    </row>
    <row r="377" spans="4:4" s="601" customFormat="1">
      <c r="D377" s="630"/>
    </row>
    <row r="378" spans="4:4" s="601" customFormat="1">
      <c r="D378" s="630"/>
    </row>
    <row r="379" spans="4:4" s="601" customFormat="1">
      <c r="D379" s="630"/>
    </row>
    <row r="380" spans="4:4" s="601" customFormat="1">
      <c r="D380" s="630"/>
    </row>
    <row r="381" spans="4:4" s="601" customFormat="1">
      <c r="D381" s="630"/>
    </row>
    <row r="382" spans="4:4" s="601" customFormat="1">
      <c r="D382" s="630"/>
    </row>
    <row r="383" spans="4:4" s="601" customFormat="1">
      <c r="D383" s="630"/>
    </row>
    <row r="384" spans="4:4" s="601" customFormat="1">
      <c r="D384" s="630"/>
    </row>
    <row r="385" spans="4:4" s="601" customFormat="1">
      <c r="D385" s="630"/>
    </row>
    <row r="386" spans="4:4" s="601" customFormat="1">
      <c r="D386" s="630"/>
    </row>
    <row r="387" spans="4:4" s="601" customFormat="1">
      <c r="D387" s="630"/>
    </row>
    <row r="388" spans="4:4" s="601" customFormat="1">
      <c r="D388" s="630"/>
    </row>
    <row r="389" spans="4:4" s="601" customFormat="1">
      <c r="D389" s="630"/>
    </row>
    <row r="390" spans="4:4" s="601" customFormat="1">
      <c r="D390" s="630"/>
    </row>
    <row r="391" spans="4:4" s="601" customFormat="1">
      <c r="D391" s="630"/>
    </row>
    <row r="392" spans="4:4" s="601" customFormat="1">
      <c r="D392" s="630"/>
    </row>
    <row r="393" spans="4:4" s="601" customFormat="1">
      <c r="D393" s="630"/>
    </row>
    <row r="394" spans="4:4" s="601" customFormat="1">
      <c r="D394" s="630"/>
    </row>
    <row r="395" spans="4:4" s="601" customFormat="1">
      <c r="D395" s="630"/>
    </row>
    <row r="396" spans="4:4" s="601" customFormat="1">
      <c r="D396" s="630"/>
    </row>
    <row r="397" spans="4:4" s="601" customFormat="1">
      <c r="D397" s="630"/>
    </row>
    <row r="398" spans="4:4" s="601" customFormat="1">
      <c r="D398" s="630"/>
    </row>
    <row r="399" spans="4:4" s="601" customFormat="1">
      <c r="D399" s="630"/>
    </row>
    <row r="400" spans="4:4" s="601" customFormat="1">
      <c r="D400" s="630"/>
    </row>
    <row r="401" spans="4:4" s="601" customFormat="1">
      <c r="D401" s="630"/>
    </row>
    <row r="402" spans="4:4" s="601" customFormat="1">
      <c r="D402" s="630"/>
    </row>
    <row r="403" spans="4:4" s="601" customFormat="1">
      <c r="D403" s="630"/>
    </row>
    <row r="404" spans="4:4" s="601" customFormat="1">
      <c r="D404" s="630"/>
    </row>
    <row r="405" spans="4:4" s="601" customFormat="1">
      <c r="D405" s="630"/>
    </row>
    <row r="406" spans="4:4" s="601" customFormat="1">
      <c r="D406" s="630"/>
    </row>
    <row r="407" spans="4:4" s="601" customFormat="1">
      <c r="D407" s="630"/>
    </row>
    <row r="408" spans="4:4" s="601" customFormat="1">
      <c r="D408" s="630"/>
    </row>
    <row r="409" spans="4:4" s="601" customFormat="1">
      <c r="D409" s="630"/>
    </row>
    <row r="410" spans="4:4" s="601" customFormat="1">
      <c r="D410" s="630"/>
    </row>
    <row r="411" spans="4:4" s="601" customFormat="1">
      <c r="D411" s="630"/>
    </row>
    <row r="412" spans="4:4" s="601" customFormat="1">
      <c r="D412" s="630"/>
    </row>
    <row r="413" spans="4:4" s="601" customFormat="1">
      <c r="D413" s="630"/>
    </row>
    <row r="414" spans="4:4" s="601" customFormat="1">
      <c r="D414" s="630"/>
    </row>
    <row r="415" spans="4:4" s="601" customFormat="1">
      <c r="D415" s="630"/>
    </row>
    <row r="416" spans="4:4" s="601" customFormat="1">
      <c r="D416" s="630"/>
    </row>
    <row r="417" spans="4:4" s="601" customFormat="1">
      <c r="D417" s="630"/>
    </row>
    <row r="418" spans="4:4" s="601" customFormat="1">
      <c r="D418" s="630"/>
    </row>
    <row r="419" spans="4:4" s="601" customFormat="1">
      <c r="D419" s="630"/>
    </row>
    <row r="420" spans="4:4" s="601" customFormat="1">
      <c r="D420" s="630"/>
    </row>
    <row r="421" spans="4:4" s="601" customFormat="1">
      <c r="D421" s="630"/>
    </row>
    <row r="422" spans="4:4" s="601" customFormat="1">
      <c r="D422" s="630"/>
    </row>
    <row r="423" spans="4:4" s="601" customFormat="1">
      <c r="D423" s="630"/>
    </row>
    <row r="424" spans="4:4" s="601" customFormat="1">
      <c r="D424" s="630"/>
    </row>
    <row r="425" spans="4:4" s="601" customFormat="1">
      <c r="D425" s="630"/>
    </row>
    <row r="426" spans="4:4" s="601" customFormat="1">
      <c r="D426" s="630"/>
    </row>
    <row r="427" spans="4:4" s="601" customFormat="1">
      <c r="D427" s="630"/>
    </row>
    <row r="428" spans="4:4" s="601" customFormat="1">
      <c r="D428" s="630"/>
    </row>
    <row r="429" spans="4:4" s="601" customFormat="1">
      <c r="D429" s="630"/>
    </row>
    <row r="430" spans="4:4" s="601" customFormat="1">
      <c r="D430" s="630"/>
    </row>
    <row r="431" spans="4:4" s="601" customFormat="1">
      <c r="D431" s="630"/>
    </row>
    <row r="432" spans="4:4" s="601" customFormat="1">
      <c r="D432" s="630"/>
    </row>
    <row r="433" spans="4:4" s="601" customFormat="1">
      <c r="D433" s="630"/>
    </row>
    <row r="434" spans="4:4" s="601" customFormat="1">
      <c r="D434" s="630"/>
    </row>
    <row r="435" spans="4:4" s="601" customFormat="1">
      <c r="D435" s="630"/>
    </row>
    <row r="436" spans="4:4" s="601" customFormat="1">
      <c r="D436" s="630"/>
    </row>
    <row r="437" spans="4:4" s="601" customFormat="1">
      <c r="D437" s="630"/>
    </row>
    <row r="438" spans="4:4" s="601" customFormat="1">
      <c r="D438" s="630"/>
    </row>
    <row r="439" spans="4:4" s="601" customFormat="1">
      <c r="D439" s="630"/>
    </row>
    <row r="440" spans="4:4" s="601" customFormat="1">
      <c r="D440" s="630"/>
    </row>
    <row r="441" spans="4:4" s="601" customFormat="1">
      <c r="D441" s="630"/>
    </row>
    <row r="442" spans="4:4" s="601" customFormat="1">
      <c r="D442" s="630"/>
    </row>
    <row r="443" spans="4:4" s="601" customFormat="1">
      <c r="D443" s="630"/>
    </row>
    <row r="444" spans="4:4" s="601" customFormat="1">
      <c r="D444" s="630"/>
    </row>
    <row r="445" spans="4:4" s="601" customFormat="1">
      <c r="D445" s="630"/>
    </row>
    <row r="446" spans="4:4" s="601" customFormat="1">
      <c r="D446" s="630"/>
    </row>
    <row r="447" spans="4:4" s="601" customFormat="1">
      <c r="D447" s="630"/>
    </row>
    <row r="448" spans="4:4" s="601" customFormat="1">
      <c r="D448" s="630"/>
    </row>
    <row r="449" spans="4:4" s="601" customFormat="1">
      <c r="D449" s="630"/>
    </row>
    <row r="450" spans="4:4" s="601" customFormat="1">
      <c r="D450" s="630"/>
    </row>
    <row r="451" spans="4:4" s="601" customFormat="1">
      <c r="D451" s="630"/>
    </row>
    <row r="452" spans="4:4" s="601" customFormat="1">
      <c r="D452" s="630"/>
    </row>
    <row r="453" spans="4:4" s="601" customFormat="1">
      <c r="D453" s="630"/>
    </row>
    <row r="454" spans="4:4" s="601" customFormat="1">
      <c r="D454" s="630"/>
    </row>
    <row r="455" spans="4:4" s="601" customFormat="1">
      <c r="D455" s="630"/>
    </row>
    <row r="456" spans="4:4" s="601" customFormat="1">
      <c r="D456" s="630"/>
    </row>
    <row r="457" spans="4:4" s="601" customFormat="1">
      <c r="D457" s="630"/>
    </row>
    <row r="458" spans="4:4" s="601" customFormat="1">
      <c r="D458" s="630"/>
    </row>
    <row r="459" spans="4:4" s="601" customFormat="1">
      <c r="D459" s="630"/>
    </row>
    <row r="460" spans="4:4" s="601" customFormat="1">
      <c r="D460" s="630"/>
    </row>
    <row r="461" spans="4:4" s="601" customFormat="1">
      <c r="D461" s="630"/>
    </row>
    <row r="462" spans="4:4" s="601" customFormat="1">
      <c r="D462" s="630"/>
    </row>
    <row r="463" spans="4:4" s="601" customFormat="1">
      <c r="D463" s="630"/>
    </row>
    <row r="464" spans="4:4" s="601" customFormat="1">
      <c r="D464" s="630"/>
    </row>
    <row r="465" spans="4:4" s="601" customFormat="1">
      <c r="D465" s="630"/>
    </row>
    <row r="466" spans="4:4" s="601" customFormat="1">
      <c r="D466" s="630"/>
    </row>
    <row r="467" spans="4:4" s="601" customFormat="1">
      <c r="D467" s="630"/>
    </row>
    <row r="468" spans="4:4" s="601" customFormat="1">
      <c r="D468" s="630"/>
    </row>
    <row r="469" spans="4:4" s="601" customFormat="1">
      <c r="D469" s="630"/>
    </row>
    <row r="470" spans="4:4" s="601" customFormat="1">
      <c r="D470" s="630"/>
    </row>
    <row r="471" spans="4:4" s="601" customFormat="1">
      <c r="D471" s="630"/>
    </row>
    <row r="472" spans="4:4" s="601" customFormat="1">
      <c r="D472" s="630"/>
    </row>
    <row r="473" spans="4:4" s="601" customFormat="1">
      <c r="D473" s="630"/>
    </row>
    <row r="474" spans="4:4" s="601" customFormat="1">
      <c r="D474" s="630"/>
    </row>
    <row r="475" spans="4:4" s="601" customFormat="1">
      <c r="D475" s="630"/>
    </row>
    <row r="476" spans="4:4" s="601" customFormat="1">
      <c r="D476" s="630"/>
    </row>
    <row r="477" spans="4:4" s="601" customFormat="1">
      <c r="D477" s="630"/>
    </row>
    <row r="478" spans="4:4" s="601" customFormat="1">
      <c r="D478" s="630"/>
    </row>
    <row r="479" spans="4:4" s="601" customFormat="1">
      <c r="D479" s="630"/>
    </row>
    <row r="480" spans="4:4" s="601" customFormat="1">
      <c r="D480" s="630"/>
    </row>
    <row r="481" spans="4:4" s="601" customFormat="1">
      <c r="D481" s="630"/>
    </row>
    <row r="482" spans="4:4" s="601" customFormat="1">
      <c r="D482" s="630"/>
    </row>
    <row r="483" spans="4:4" s="601" customFormat="1">
      <c r="D483" s="630"/>
    </row>
    <row r="484" spans="4:4" s="601" customFormat="1">
      <c r="D484" s="630"/>
    </row>
    <row r="485" spans="4:4" s="601" customFormat="1">
      <c r="D485" s="630"/>
    </row>
    <row r="486" spans="4:4" s="601" customFormat="1">
      <c r="D486" s="630"/>
    </row>
    <row r="487" spans="4:4" s="601" customFormat="1">
      <c r="D487" s="630"/>
    </row>
    <row r="488" spans="4:4" s="601" customFormat="1">
      <c r="D488" s="630"/>
    </row>
    <row r="489" spans="4:4" s="601" customFormat="1">
      <c r="D489" s="630"/>
    </row>
    <row r="490" spans="4:4" s="601" customFormat="1">
      <c r="D490" s="630"/>
    </row>
    <row r="491" spans="4:4" s="601" customFormat="1">
      <c r="D491" s="630"/>
    </row>
    <row r="492" spans="4:4" s="601" customFormat="1">
      <c r="D492" s="630"/>
    </row>
    <row r="493" spans="4:4" s="601" customFormat="1">
      <c r="D493" s="630"/>
    </row>
    <row r="494" spans="4:4" s="601" customFormat="1">
      <c r="D494" s="630"/>
    </row>
    <row r="495" spans="4:4" s="601" customFormat="1">
      <c r="D495" s="630"/>
    </row>
    <row r="496" spans="4:4" s="601" customFormat="1">
      <c r="D496" s="630"/>
    </row>
    <row r="497" spans="4:4" s="601" customFormat="1">
      <c r="D497" s="630"/>
    </row>
    <row r="498" spans="4:4" s="601" customFormat="1">
      <c r="D498" s="630"/>
    </row>
    <row r="499" spans="4:4" s="601" customFormat="1">
      <c r="D499" s="630"/>
    </row>
    <row r="500" spans="4:4" s="601" customFormat="1">
      <c r="D500" s="630"/>
    </row>
    <row r="501" spans="4:4" s="601" customFormat="1">
      <c r="D501" s="630"/>
    </row>
    <row r="502" spans="4:4" s="601" customFormat="1">
      <c r="D502" s="630"/>
    </row>
    <row r="503" spans="4:4" s="601" customFormat="1">
      <c r="D503" s="630"/>
    </row>
    <row r="504" spans="4:4" s="601" customFormat="1">
      <c r="D504" s="630"/>
    </row>
    <row r="505" spans="4:4" s="601" customFormat="1">
      <c r="D505" s="630"/>
    </row>
    <row r="506" spans="4:4" s="601" customFormat="1">
      <c r="D506" s="630"/>
    </row>
    <row r="507" spans="4:4" s="601" customFormat="1">
      <c r="D507" s="630"/>
    </row>
    <row r="508" spans="4:4" s="601" customFormat="1">
      <c r="D508" s="630"/>
    </row>
  </sheetData>
  <mergeCells count="4">
    <mergeCell ref="E8:G8"/>
    <mergeCell ref="I8:K8"/>
    <mergeCell ref="E9:G9"/>
    <mergeCell ref="I9:K9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  <headerFooter scaleWithDoc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55">
    <tabColor rgb="FF92D050"/>
  </sheetPr>
  <dimension ref="A2:M58"/>
  <sheetViews>
    <sheetView tabSelected="1" view="pageBreakPreview" topLeftCell="A24" zoomScale="80" zoomScaleNormal="120" zoomScaleSheetLayoutView="80" workbookViewId="0">
      <selection activeCell="O48" sqref="O48"/>
    </sheetView>
  </sheetViews>
  <sheetFormatPr defaultColWidth="12.5703125" defaultRowHeight="16.5"/>
  <cols>
    <col min="1" max="1" width="1.85546875" style="745" customWidth="1"/>
    <col min="2" max="2" width="12.140625" style="745" customWidth="1"/>
    <col min="3" max="3" width="30.42578125" style="745" customWidth="1"/>
    <col min="4" max="4" width="8.7109375" style="766" customWidth="1"/>
    <col min="5" max="5" width="8.28515625" style="745" customWidth="1"/>
    <col min="6" max="6" width="7.28515625" style="745" customWidth="1"/>
    <col min="7" max="7" width="12.5703125" style="745" customWidth="1"/>
    <col min="8" max="8" width="1.85546875" style="745" customWidth="1"/>
    <col min="9" max="9" width="8.28515625" style="745" customWidth="1"/>
    <col min="10" max="10" width="7.28515625" style="745" customWidth="1"/>
    <col min="11" max="11" width="12.5703125" style="745" customWidth="1"/>
    <col min="12" max="12" width="1.85546875" style="745" customWidth="1"/>
    <col min="13" max="16384" width="12.5703125" style="745"/>
  </cols>
  <sheetData>
    <row r="2" spans="1:12" s="605" customFormat="1" ht="16.5" customHeight="1">
      <c r="B2" s="606" t="s">
        <v>807</v>
      </c>
      <c r="C2" s="607" t="s">
        <v>766</v>
      </c>
      <c r="D2" s="612"/>
    </row>
    <row r="3" spans="1:12" s="605" customFormat="1" ht="15" customHeight="1">
      <c r="B3" s="606"/>
      <c r="C3" s="607" t="s">
        <v>1124</v>
      </c>
      <c r="D3" s="612"/>
    </row>
    <row r="4" spans="1:12" s="605" customFormat="1" ht="16.5" customHeight="1">
      <c r="B4" s="609" t="s">
        <v>808</v>
      </c>
      <c r="C4" s="610" t="s">
        <v>767</v>
      </c>
      <c r="D4" s="612"/>
    </row>
    <row r="5" spans="1:12" s="605" customFormat="1" ht="15" customHeight="1">
      <c r="B5" s="609"/>
      <c r="C5" s="610" t="s">
        <v>1125</v>
      </c>
      <c r="D5" s="612"/>
    </row>
    <row r="7" spans="1:12" ht="8.1" customHeight="1" thickTop="1">
      <c r="A7" s="613"/>
      <c r="B7" s="613"/>
      <c r="C7" s="613"/>
      <c r="D7" s="744"/>
      <c r="E7" s="613"/>
      <c r="F7" s="613"/>
      <c r="G7" s="613"/>
      <c r="H7" s="613"/>
      <c r="I7" s="613"/>
      <c r="J7" s="613"/>
      <c r="K7" s="613"/>
      <c r="L7" s="683"/>
    </row>
    <row r="8" spans="1:12">
      <c r="A8" s="614"/>
      <c r="B8" s="614" t="s">
        <v>743</v>
      </c>
      <c r="C8" s="615"/>
      <c r="D8" s="616" t="s">
        <v>3</v>
      </c>
      <c r="E8" s="618"/>
      <c r="F8" s="618" t="s">
        <v>776</v>
      </c>
      <c r="G8" s="618"/>
      <c r="H8" s="566"/>
      <c r="I8" s="1902" t="s">
        <v>777</v>
      </c>
      <c r="J8" s="1902"/>
      <c r="K8" s="1902"/>
      <c r="L8" s="732"/>
    </row>
    <row r="9" spans="1:12">
      <c r="A9" s="566"/>
      <c r="B9" s="705" t="s">
        <v>746</v>
      </c>
      <c r="C9" s="615"/>
      <c r="D9" s="707" t="s">
        <v>8</v>
      </c>
      <c r="E9" s="746"/>
      <c r="F9" s="747" t="s">
        <v>778</v>
      </c>
      <c r="G9" s="747"/>
      <c r="H9" s="748"/>
      <c r="I9" s="1904" t="s">
        <v>84</v>
      </c>
      <c r="J9" s="1904"/>
      <c r="K9" s="1904"/>
      <c r="L9" s="601"/>
    </row>
    <row r="10" spans="1:12">
      <c r="A10" s="591"/>
      <c r="B10" s="591"/>
      <c r="C10" s="591"/>
      <c r="D10" s="616"/>
      <c r="E10" s="663" t="s">
        <v>4</v>
      </c>
      <c r="F10" s="663" t="s">
        <v>37</v>
      </c>
      <c r="G10" s="663" t="s">
        <v>38</v>
      </c>
      <c r="H10" s="623"/>
      <c r="I10" s="663" t="s">
        <v>4</v>
      </c>
      <c r="J10" s="663" t="s">
        <v>37</v>
      </c>
      <c r="K10" s="663" t="s">
        <v>38</v>
      </c>
      <c r="L10" s="749"/>
    </row>
    <row r="11" spans="1:12">
      <c r="A11" s="591"/>
      <c r="B11" s="591"/>
      <c r="C11" s="591"/>
      <c r="D11" s="616"/>
      <c r="E11" s="624" t="s">
        <v>779</v>
      </c>
      <c r="F11" s="624" t="s">
        <v>39</v>
      </c>
      <c r="G11" s="624" t="s">
        <v>40</v>
      </c>
      <c r="H11" s="624"/>
      <c r="I11" s="624" t="s">
        <v>779</v>
      </c>
      <c r="J11" s="624" t="s">
        <v>39</v>
      </c>
      <c r="K11" s="624" t="s">
        <v>40</v>
      </c>
      <c r="L11" s="739"/>
    </row>
    <row r="12" spans="1:12" ht="8.1" customHeight="1">
      <c r="A12" s="626"/>
      <c r="B12" s="626"/>
      <c r="C12" s="626"/>
      <c r="D12" s="722"/>
      <c r="E12" s="626"/>
      <c r="F12" s="626"/>
      <c r="G12" s="626"/>
      <c r="H12" s="626"/>
      <c r="I12" s="626"/>
      <c r="J12" s="626"/>
      <c r="K12" s="626"/>
      <c r="L12" s="626"/>
    </row>
    <row r="13" spans="1:12" ht="8.1" customHeight="1">
      <c r="A13" s="601"/>
      <c r="B13" s="591"/>
      <c r="C13" s="591"/>
      <c r="D13" s="580"/>
      <c r="E13" s="591"/>
      <c r="F13" s="591"/>
      <c r="G13" s="591"/>
      <c r="H13" s="591"/>
      <c r="I13" s="591"/>
      <c r="J13" s="591"/>
      <c r="K13" s="591"/>
      <c r="L13" s="601"/>
    </row>
    <row r="14" spans="1:12">
      <c r="B14" s="614" t="s">
        <v>4</v>
      </c>
      <c r="C14" s="614"/>
      <c r="D14" s="575">
        <v>2020</v>
      </c>
      <c r="E14" s="576">
        <f>SUM(E18,E22,E26,E30,E34,E38,E42,E46,E50)</f>
        <v>923</v>
      </c>
      <c r="F14" s="576">
        <f>SUM(F18,F22,F26,F30,F34,F38,F42,F46,F50)</f>
        <v>330</v>
      </c>
      <c r="G14" s="576">
        <f>SUM(G18,G22,G26,G30,G34,G38,G42,G46,G50)</f>
        <v>593</v>
      </c>
      <c r="H14" s="668"/>
      <c r="I14" s="576">
        <f>SUM(I18,I22,I26,I30,I34,I38,I42,I46,I50)</f>
        <v>4935</v>
      </c>
      <c r="J14" s="576">
        <f>SUM(J18,J22,J26,J30,J34,J38,J42,J46,J50)</f>
        <v>1978</v>
      </c>
      <c r="K14" s="576">
        <f>SUM(K18,K22,K26,K30,K34,K38,K42,K46,K50)</f>
        <v>2957</v>
      </c>
      <c r="L14" s="750"/>
    </row>
    <row r="15" spans="1:12">
      <c r="B15" s="566" t="s">
        <v>9</v>
      </c>
      <c r="C15" s="566"/>
      <c r="D15" s="617">
        <v>2021</v>
      </c>
      <c r="E15" s="576">
        <f t="shared" ref="E15:G15" si="0">SUM(E19,E23,E27,E31,E35,E39,E43,E47,E51)</f>
        <v>1076</v>
      </c>
      <c r="F15" s="576">
        <f t="shared" si="0"/>
        <v>398</v>
      </c>
      <c r="G15" s="576">
        <f t="shared" si="0"/>
        <v>678</v>
      </c>
      <c r="H15" s="753"/>
      <c r="I15" s="576">
        <f t="shared" ref="I15:K15" si="1">SUM(I19,I23,I27,I31,I35,I39,I43,I47,I51)</f>
        <v>3804</v>
      </c>
      <c r="J15" s="576">
        <f t="shared" si="1"/>
        <v>1497</v>
      </c>
      <c r="K15" s="576">
        <f t="shared" si="1"/>
        <v>2307</v>
      </c>
      <c r="L15" s="750"/>
    </row>
    <row r="16" spans="1:12">
      <c r="B16" s="566"/>
      <c r="C16" s="566"/>
      <c r="D16" s="1665">
        <v>2022</v>
      </c>
      <c r="E16" s="576">
        <f>SUM(E20,E24,E28,E32,E36,E40,E44,E48,E52)</f>
        <v>1117</v>
      </c>
      <c r="F16" s="576">
        <f t="shared" ref="F16:G16" si="2">SUM(F20,F24,F28,F32,F36,F40,F44,F48,F52)</f>
        <v>400</v>
      </c>
      <c r="G16" s="576">
        <f t="shared" si="2"/>
        <v>717</v>
      </c>
      <c r="H16" s="668"/>
      <c r="I16" s="576">
        <f t="shared" ref="I16:K16" si="3">SUM(I20,I24,I28,I32,I36,I40,I44,I48,I52)</f>
        <v>5244</v>
      </c>
      <c r="J16" s="576">
        <f t="shared" si="3"/>
        <v>2037</v>
      </c>
      <c r="K16" s="576">
        <f t="shared" si="3"/>
        <v>3207</v>
      </c>
      <c r="L16" s="752"/>
    </row>
    <row r="17" spans="2:13">
      <c r="B17" s="566"/>
      <c r="C17" s="566"/>
      <c r="D17" s="580"/>
      <c r="E17" s="668"/>
      <c r="F17" s="668"/>
      <c r="G17" s="668"/>
      <c r="H17" s="668"/>
      <c r="I17" s="668"/>
      <c r="J17" s="668"/>
      <c r="K17" s="668"/>
      <c r="L17" s="752"/>
    </row>
    <row r="18" spans="2:13">
      <c r="B18" s="614" t="s">
        <v>749</v>
      </c>
      <c r="C18" s="614"/>
      <c r="D18" s="580">
        <v>2020</v>
      </c>
      <c r="E18" s="668" t="s">
        <v>31</v>
      </c>
      <c r="F18" s="668" t="s">
        <v>31</v>
      </c>
      <c r="G18" s="668" t="s">
        <v>31</v>
      </c>
      <c r="H18" s="668"/>
      <c r="I18" s="668" t="s">
        <v>31</v>
      </c>
      <c r="J18" s="668" t="s">
        <v>31</v>
      </c>
      <c r="K18" s="668" t="s">
        <v>31</v>
      </c>
    </row>
    <row r="19" spans="2:13">
      <c r="B19" s="566" t="s">
        <v>750</v>
      </c>
      <c r="C19" s="566"/>
      <c r="D19" s="580">
        <v>2021</v>
      </c>
      <c r="E19" s="754" t="s">
        <v>31</v>
      </c>
      <c r="F19" s="754" t="s">
        <v>31</v>
      </c>
      <c r="G19" s="754" t="s">
        <v>31</v>
      </c>
      <c r="H19" s="668"/>
      <c r="I19" s="754" t="s">
        <v>31</v>
      </c>
      <c r="J19" s="754" t="s">
        <v>31</v>
      </c>
      <c r="K19" s="754" t="s">
        <v>31</v>
      </c>
    </row>
    <row r="20" spans="2:13">
      <c r="B20" s="566"/>
      <c r="C20" s="566"/>
      <c r="D20" s="580">
        <v>2022</v>
      </c>
      <c r="E20" s="754" t="s">
        <v>31</v>
      </c>
      <c r="F20" s="754" t="s">
        <v>31</v>
      </c>
      <c r="G20" s="754" t="s">
        <v>31</v>
      </c>
      <c r="H20" s="668"/>
      <c r="I20" s="754" t="s">
        <v>31</v>
      </c>
      <c r="J20" s="754" t="s">
        <v>31</v>
      </c>
      <c r="K20" s="754" t="s">
        <v>31</v>
      </c>
    </row>
    <row r="21" spans="2:13">
      <c r="B21" s="566"/>
      <c r="C21" s="566"/>
      <c r="D21" s="580"/>
      <c r="E21" s="668"/>
      <c r="F21" s="668"/>
      <c r="G21" s="668"/>
      <c r="H21" s="668"/>
      <c r="I21" s="668"/>
      <c r="J21" s="668"/>
      <c r="K21" s="668"/>
    </row>
    <row r="22" spans="2:13">
      <c r="B22" s="614" t="s">
        <v>751</v>
      </c>
      <c r="C22" s="614"/>
      <c r="D22" s="580">
        <v>2020</v>
      </c>
      <c r="E22" s="668" t="s">
        <v>31</v>
      </c>
      <c r="F22" s="668" t="s">
        <v>31</v>
      </c>
      <c r="G22" s="668" t="s">
        <v>31</v>
      </c>
      <c r="H22" s="668"/>
      <c r="I22" s="668">
        <f>SUM(J22:K22)</f>
        <v>1000</v>
      </c>
      <c r="J22" s="668">
        <v>435</v>
      </c>
      <c r="K22" s="668">
        <v>565</v>
      </c>
    </row>
    <row r="23" spans="2:13">
      <c r="B23" s="566" t="s">
        <v>752</v>
      </c>
      <c r="C23" s="566"/>
      <c r="D23" s="580">
        <v>2021</v>
      </c>
      <c r="E23" s="754" t="s">
        <v>31</v>
      </c>
      <c r="F23" s="754" t="s">
        <v>31</v>
      </c>
      <c r="G23" s="754" t="s">
        <v>31</v>
      </c>
      <c r="H23" s="668"/>
      <c r="I23" s="668">
        <f t="shared" ref="I23:I24" si="4">SUM(J23:K23)</f>
        <v>754</v>
      </c>
      <c r="J23" s="668">
        <v>290</v>
      </c>
      <c r="K23" s="668">
        <v>464</v>
      </c>
    </row>
    <row r="24" spans="2:13">
      <c r="B24" s="566"/>
      <c r="C24" s="566"/>
      <c r="D24" s="580">
        <v>2022</v>
      </c>
      <c r="E24" s="754" t="s">
        <v>31</v>
      </c>
      <c r="F24" s="754" t="s">
        <v>31</v>
      </c>
      <c r="G24" s="754" t="s">
        <v>31</v>
      </c>
      <c r="H24" s="668"/>
      <c r="I24" s="668">
        <f t="shared" si="4"/>
        <v>770</v>
      </c>
      <c r="J24" s="668">
        <v>303</v>
      </c>
      <c r="K24" s="668">
        <v>467</v>
      </c>
    </row>
    <row r="25" spans="2:13">
      <c r="B25" s="566"/>
      <c r="C25" s="566"/>
      <c r="D25" s="580"/>
      <c r="E25" s="668"/>
      <c r="F25" s="668"/>
      <c r="G25" s="668"/>
      <c r="H25" s="668"/>
      <c r="I25" s="668"/>
      <c r="J25" s="668"/>
      <c r="K25" s="668"/>
    </row>
    <row r="26" spans="2:13">
      <c r="B26" s="614" t="s">
        <v>753</v>
      </c>
      <c r="C26" s="614"/>
      <c r="D26" s="580">
        <v>2020</v>
      </c>
      <c r="E26" s="668">
        <f>SUM(F26:G26)</f>
        <v>906</v>
      </c>
      <c r="F26" s="668">
        <v>316</v>
      </c>
      <c r="G26" s="668">
        <v>590</v>
      </c>
      <c r="H26" s="668"/>
      <c r="I26" s="668">
        <f>SUM(J26:K26)</f>
        <v>2825</v>
      </c>
      <c r="J26" s="668">
        <v>1033</v>
      </c>
      <c r="K26" s="668">
        <v>1792</v>
      </c>
    </row>
    <row r="27" spans="2:13">
      <c r="B27" s="566" t="s">
        <v>754</v>
      </c>
      <c r="C27" s="566"/>
      <c r="D27" s="580">
        <v>2021</v>
      </c>
      <c r="E27" s="668">
        <f t="shared" ref="E27:E28" si="5">SUM(F27:G27)</f>
        <v>1065</v>
      </c>
      <c r="F27" s="668">
        <v>389</v>
      </c>
      <c r="G27" s="668">
        <v>676</v>
      </c>
      <c r="H27" s="668"/>
      <c r="I27" s="668">
        <f t="shared" ref="I27:I28" si="6">SUM(J27:K27)</f>
        <v>2095</v>
      </c>
      <c r="J27" s="668">
        <v>789</v>
      </c>
      <c r="K27" s="668">
        <v>1306</v>
      </c>
    </row>
    <row r="28" spans="2:13">
      <c r="B28" s="566"/>
      <c r="C28" s="566"/>
      <c r="D28" s="580">
        <v>2022</v>
      </c>
      <c r="E28" s="668">
        <f t="shared" si="5"/>
        <v>1116</v>
      </c>
      <c r="F28" s="668">
        <v>399</v>
      </c>
      <c r="G28" s="668">
        <v>717</v>
      </c>
      <c r="H28" s="668"/>
      <c r="I28" s="668">
        <f t="shared" si="6"/>
        <v>3027</v>
      </c>
      <c r="J28" s="668">
        <v>1118</v>
      </c>
      <c r="K28" s="668">
        <v>1909</v>
      </c>
    </row>
    <row r="29" spans="2:13">
      <c r="B29" s="566"/>
      <c r="C29" s="566"/>
      <c r="D29" s="580"/>
      <c r="E29" s="668"/>
      <c r="F29" s="668"/>
      <c r="G29" s="668"/>
      <c r="H29" s="668"/>
      <c r="I29" s="668"/>
      <c r="J29" s="668"/>
      <c r="K29" s="668"/>
    </row>
    <row r="30" spans="2:13">
      <c r="B30" s="614" t="s">
        <v>755</v>
      </c>
      <c r="C30" s="614"/>
      <c r="D30" s="580">
        <v>2020</v>
      </c>
      <c r="E30" s="668" t="s">
        <v>31</v>
      </c>
      <c r="F30" s="668" t="s">
        <v>31</v>
      </c>
      <c r="G30" s="668" t="s">
        <v>31</v>
      </c>
      <c r="H30" s="668"/>
      <c r="I30" s="668">
        <f>SUM(J30:K30)</f>
        <v>630</v>
      </c>
      <c r="J30" s="668">
        <v>302</v>
      </c>
      <c r="K30" s="668">
        <v>328</v>
      </c>
      <c r="M30" s="755"/>
    </row>
    <row r="31" spans="2:13">
      <c r="B31" s="566" t="s">
        <v>1261</v>
      </c>
      <c r="C31" s="566"/>
      <c r="D31" s="580">
        <v>2021</v>
      </c>
      <c r="E31" s="668" t="s">
        <v>31</v>
      </c>
      <c r="F31" s="668" t="s">
        <v>31</v>
      </c>
      <c r="G31" s="668" t="s">
        <v>31</v>
      </c>
      <c r="H31" s="668"/>
      <c r="I31" s="668">
        <f t="shared" ref="I31:I32" si="7">SUM(J31:K31)</f>
        <v>496</v>
      </c>
      <c r="J31" s="668">
        <v>226</v>
      </c>
      <c r="K31" s="668">
        <v>270</v>
      </c>
    </row>
    <row r="32" spans="2:13">
      <c r="B32" s="566"/>
      <c r="C32" s="566"/>
      <c r="D32" s="580">
        <v>2022</v>
      </c>
      <c r="E32" s="668" t="s">
        <v>31</v>
      </c>
      <c r="F32" s="668" t="s">
        <v>31</v>
      </c>
      <c r="G32" s="668" t="s">
        <v>31</v>
      </c>
      <c r="H32" s="668"/>
      <c r="I32" s="668">
        <f t="shared" si="7"/>
        <v>917</v>
      </c>
      <c r="J32" s="668">
        <v>405</v>
      </c>
      <c r="K32" s="668">
        <v>512</v>
      </c>
    </row>
    <row r="33" spans="2:11">
      <c r="B33" s="566"/>
      <c r="C33" s="566"/>
      <c r="D33" s="580"/>
      <c r="E33" s="668"/>
      <c r="F33" s="668"/>
      <c r="G33" s="668"/>
      <c r="H33" s="668"/>
      <c r="I33" s="668"/>
      <c r="J33" s="668"/>
      <c r="K33" s="668"/>
    </row>
    <row r="34" spans="2:11">
      <c r="B34" s="614" t="s">
        <v>756</v>
      </c>
      <c r="C34" s="614"/>
      <c r="D34" s="580">
        <v>2020</v>
      </c>
      <c r="E34" s="668" t="s">
        <v>31</v>
      </c>
      <c r="F34" s="668" t="s">
        <v>31</v>
      </c>
      <c r="G34" s="668" t="s">
        <v>31</v>
      </c>
      <c r="H34" s="668"/>
      <c r="I34" s="668">
        <f>SUM(J34:K34)</f>
        <v>420</v>
      </c>
      <c r="J34" s="668">
        <v>187</v>
      </c>
      <c r="K34" s="668">
        <v>233</v>
      </c>
    </row>
    <row r="35" spans="2:11">
      <c r="B35" s="566" t="s">
        <v>757</v>
      </c>
      <c r="C35" s="566"/>
      <c r="D35" s="580">
        <v>2021</v>
      </c>
      <c r="E35" s="668" t="s">
        <v>31</v>
      </c>
      <c r="F35" s="668" t="s">
        <v>31</v>
      </c>
      <c r="G35" s="668" t="s">
        <v>31</v>
      </c>
      <c r="H35" s="668"/>
      <c r="I35" s="668">
        <f t="shared" ref="I35" si="8">SUM(J35:K35)</f>
        <v>304</v>
      </c>
      <c r="J35" s="668">
        <v>137</v>
      </c>
      <c r="K35" s="668">
        <v>167</v>
      </c>
    </row>
    <row r="36" spans="2:11">
      <c r="B36" s="566"/>
      <c r="C36" s="566"/>
      <c r="D36" s="580">
        <v>2022</v>
      </c>
      <c r="E36" s="668" t="s">
        <v>31</v>
      </c>
      <c r="F36" s="668" t="s">
        <v>31</v>
      </c>
      <c r="G36" s="668" t="s">
        <v>31</v>
      </c>
      <c r="H36" s="668"/>
      <c r="I36" s="668" t="s">
        <v>31</v>
      </c>
      <c r="J36" s="668" t="s">
        <v>31</v>
      </c>
      <c r="K36" s="668" t="s">
        <v>31</v>
      </c>
    </row>
    <row r="37" spans="2:11">
      <c r="B37" s="566"/>
      <c r="C37" s="566"/>
      <c r="D37" s="580"/>
      <c r="E37" s="668"/>
      <c r="F37" s="668"/>
      <c r="G37" s="668"/>
      <c r="H37" s="668"/>
      <c r="I37" s="668"/>
      <c r="J37" s="668"/>
      <c r="K37" s="668"/>
    </row>
    <row r="38" spans="2:11">
      <c r="B38" s="614" t="s">
        <v>758</v>
      </c>
      <c r="C38" s="614"/>
      <c r="D38" s="580">
        <v>2020</v>
      </c>
      <c r="E38" s="668" t="s">
        <v>31</v>
      </c>
      <c r="F38" s="668" t="s">
        <v>31</v>
      </c>
      <c r="G38" s="668" t="s">
        <v>31</v>
      </c>
      <c r="H38" s="668"/>
      <c r="I38" s="668" t="s">
        <v>31</v>
      </c>
      <c r="J38" s="668" t="s">
        <v>31</v>
      </c>
      <c r="K38" s="668" t="s">
        <v>31</v>
      </c>
    </row>
    <row r="39" spans="2:11">
      <c r="B39" s="615" t="s">
        <v>759</v>
      </c>
      <c r="C39" s="615"/>
      <c r="D39" s="580">
        <v>2021</v>
      </c>
      <c r="E39" s="668" t="s">
        <v>31</v>
      </c>
      <c r="F39" s="668" t="s">
        <v>31</v>
      </c>
      <c r="G39" s="668" t="s">
        <v>31</v>
      </c>
      <c r="H39" s="668"/>
      <c r="I39" s="668">
        <f t="shared" ref="I39:I40" si="9">SUM(J39:K39)</f>
        <v>57</v>
      </c>
      <c r="J39" s="668">
        <v>37</v>
      </c>
      <c r="K39" s="668">
        <v>20</v>
      </c>
    </row>
    <row r="40" spans="2:11">
      <c r="B40" s="615"/>
      <c r="C40" s="615"/>
      <c r="D40" s="580">
        <v>2022</v>
      </c>
      <c r="E40" s="668" t="s">
        <v>31</v>
      </c>
      <c r="F40" s="668" t="s">
        <v>31</v>
      </c>
      <c r="G40" s="668" t="s">
        <v>31</v>
      </c>
      <c r="H40" s="668"/>
      <c r="I40" s="668">
        <f t="shared" si="9"/>
        <v>237</v>
      </c>
      <c r="J40" s="668">
        <v>133</v>
      </c>
      <c r="K40" s="668">
        <v>104</v>
      </c>
    </row>
    <row r="41" spans="2:11">
      <c r="B41" s="615"/>
      <c r="C41" s="615"/>
      <c r="D41" s="580"/>
      <c r="E41" s="668"/>
      <c r="F41" s="668"/>
      <c r="G41" s="668"/>
      <c r="H41" s="668"/>
      <c r="I41" s="668"/>
      <c r="J41" s="668"/>
      <c r="K41" s="668"/>
    </row>
    <row r="42" spans="2:11">
      <c r="B42" s="614" t="s">
        <v>760</v>
      </c>
      <c r="C42" s="614"/>
      <c r="D42" s="580">
        <v>2020</v>
      </c>
      <c r="E42" s="668">
        <f t="shared" ref="E42:E44" si="10">SUM(F42:G42)</f>
        <v>1</v>
      </c>
      <c r="F42" s="668">
        <v>1</v>
      </c>
      <c r="G42" s="668" t="s">
        <v>31</v>
      </c>
      <c r="H42" s="668"/>
      <c r="I42" s="668">
        <f t="shared" ref="I42:I44" si="11">SUM(J42:K42)</f>
        <v>30</v>
      </c>
      <c r="J42" s="668">
        <v>7</v>
      </c>
      <c r="K42" s="668">
        <v>23</v>
      </c>
    </row>
    <row r="43" spans="2:11">
      <c r="B43" s="566" t="s">
        <v>761</v>
      </c>
      <c r="C43" s="566"/>
      <c r="D43" s="580">
        <v>2021</v>
      </c>
      <c r="E43" s="668">
        <f t="shared" si="10"/>
        <v>1</v>
      </c>
      <c r="F43" s="668">
        <v>1</v>
      </c>
      <c r="G43" s="668" t="s">
        <v>31</v>
      </c>
      <c r="H43" s="668"/>
      <c r="I43" s="668">
        <f t="shared" si="11"/>
        <v>69</v>
      </c>
      <c r="J43" s="668">
        <v>4</v>
      </c>
      <c r="K43" s="668">
        <v>65</v>
      </c>
    </row>
    <row r="44" spans="2:11">
      <c r="B44" s="566"/>
      <c r="C44" s="566"/>
      <c r="D44" s="580">
        <v>2022</v>
      </c>
      <c r="E44" s="668">
        <f t="shared" si="10"/>
        <v>1</v>
      </c>
      <c r="F44" s="668">
        <v>1</v>
      </c>
      <c r="G44" s="668" t="s">
        <v>31</v>
      </c>
      <c r="H44" s="668"/>
      <c r="I44" s="668">
        <f t="shared" si="11"/>
        <v>148</v>
      </c>
      <c r="J44" s="668">
        <v>12</v>
      </c>
      <c r="K44" s="668">
        <v>136</v>
      </c>
    </row>
    <row r="45" spans="2:11">
      <c r="B45" s="566"/>
      <c r="C45" s="566"/>
      <c r="D45" s="580"/>
      <c r="E45" s="668"/>
      <c r="F45" s="668"/>
      <c r="G45" s="668"/>
      <c r="H45" s="668"/>
      <c r="I45" s="668"/>
      <c r="J45" s="668"/>
      <c r="K45" s="668"/>
    </row>
    <row r="46" spans="2:11">
      <c r="B46" s="614" t="s">
        <v>762</v>
      </c>
      <c r="C46" s="614"/>
      <c r="D46" s="580">
        <v>2020</v>
      </c>
      <c r="E46" s="668">
        <f>SUM(F46:G46)</f>
        <v>16</v>
      </c>
      <c r="F46" s="668">
        <v>13</v>
      </c>
      <c r="G46" s="668">
        <v>3</v>
      </c>
      <c r="H46" s="668"/>
      <c r="I46" s="668" t="s">
        <v>31</v>
      </c>
      <c r="J46" s="668" t="s">
        <v>31</v>
      </c>
      <c r="K46" s="668" t="s">
        <v>31</v>
      </c>
    </row>
    <row r="47" spans="2:11">
      <c r="B47" s="615" t="s">
        <v>763</v>
      </c>
      <c r="C47" s="615"/>
      <c r="D47" s="580">
        <v>2021</v>
      </c>
      <c r="E47" s="668">
        <v>10</v>
      </c>
      <c r="F47" s="668">
        <v>8</v>
      </c>
      <c r="G47" s="668">
        <v>2</v>
      </c>
      <c r="H47" s="668"/>
      <c r="I47" s="668" t="s">
        <v>31</v>
      </c>
      <c r="J47" s="668" t="s">
        <v>31</v>
      </c>
      <c r="K47" s="668" t="s">
        <v>31</v>
      </c>
    </row>
    <row r="48" spans="2:11">
      <c r="B48" s="615"/>
      <c r="C48" s="615"/>
      <c r="D48" s="580">
        <v>2022</v>
      </c>
      <c r="E48" s="668" t="s">
        <v>31</v>
      </c>
      <c r="F48" s="668" t="s">
        <v>31</v>
      </c>
      <c r="G48" s="668" t="s">
        <v>31</v>
      </c>
      <c r="H48" s="668"/>
      <c r="I48" s="668" t="s">
        <v>31</v>
      </c>
      <c r="J48" s="668" t="s">
        <v>31</v>
      </c>
      <c r="K48" s="668" t="s">
        <v>31</v>
      </c>
    </row>
    <row r="49" spans="1:12">
      <c r="B49" s="615"/>
      <c r="C49" s="615"/>
      <c r="D49" s="580"/>
      <c r="E49" s="668"/>
      <c r="F49" s="668"/>
      <c r="G49" s="668"/>
      <c r="H49" s="668"/>
      <c r="I49" s="668"/>
      <c r="J49" s="668"/>
      <c r="K49" s="668"/>
    </row>
    <row r="50" spans="1:12">
      <c r="B50" s="614" t="s">
        <v>764</v>
      </c>
      <c r="C50" s="614"/>
      <c r="D50" s="580">
        <v>2020</v>
      </c>
      <c r="E50" s="668" t="s">
        <v>31</v>
      </c>
      <c r="F50" s="668" t="s">
        <v>31</v>
      </c>
      <c r="G50" s="668" t="s">
        <v>31</v>
      </c>
      <c r="H50" s="668"/>
      <c r="I50" s="668">
        <f t="shared" ref="I50:I52" si="12">SUM(J50:K50)</f>
        <v>30</v>
      </c>
      <c r="J50" s="668">
        <v>14</v>
      </c>
      <c r="K50" s="668">
        <v>16</v>
      </c>
    </row>
    <row r="51" spans="1:12">
      <c r="B51" s="566" t="s">
        <v>765</v>
      </c>
      <c r="C51" s="566"/>
      <c r="D51" s="580">
        <v>2021</v>
      </c>
      <c r="E51" s="668" t="s">
        <v>31</v>
      </c>
      <c r="F51" s="668" t="s">
        <v>31</v>
      </c>
      <c r="G51" s="668" t="s">
        <v>31</v>
      </c>
      <c r="I51" s="668">
        <f t="shared" si="12"/>
        <v>29</v>
      </c>
      <c r="J51" s="745">
        <v>14</v>
      </c>
      <c r="K51" s="745">
        <v>15</v>
      </c>
    </row>
    <row r="52" spans="1:12">
      <c r="B52" s="732"/>
      <c r="C52" s="732"/>
      <c r="D52" s="580">
        <v>2022</v>
      </c>
      <c r="E52" s="668" t="s">
        <v>31</v>
      </c>
      <c r="F52" s="668" t="s">
        <v>31</v>
      </c>
      <c r="G52" s="668" t="s">
        <v>31</v>
      </c>
      <c r="I52" s="668">
        <f t="shared" si="12"/>
        <v>145</v>
      </c>
      <c r="J52" s="745">
        <v>66</v>
      </c>
      <c r="K52" s="745">
        <v>79</v>
      </c>
    </row>
    <row r="53" spans="1:12" ht="17.25" thickBot="1">
      <c r="A53" s="637"/>
      <c r="B53" s="637"/>
      <c r="C53" s="637"/>
      <c r="D53" s="756"/>
      <c r="E53" s="757"/>
      <c r="F53" s="637"/>
      <c r="G53" s="758"/>
      <c r="H53" s="758"/>
      <c r="I53" s="758"/>
      <c r="J53" s="758"/>
      <c r="K53" s="758"/>
      <c r="L53" s="758"/>
    </row>
    <row r="54" spans="1:12" s="759" customFormat="1" ht="16.5" customHeight="1">
      <c r="A54" s="537"/>
      <c r="B54" s="537"/>
      <c r="C54" s="537"/>
      <c r="D54" s="645"/>
      <c r="E54" s="537"/>
      <c r="F54" s="537"/>
      <c r="G54" s="679"/>
      <c r="H54" s="679"/>
      <c r="I54" s="680"/>
      <c r="J54" s="680"/>
      <c r="K54" s="680"/>
      <c r="L54" s="424" t="s">
        <v>909</v>
      </c>
    </row>
    <row r="55" spans="1:12" s="759" customFormat="1" ht="15" customHeight="1">
      <c r="A55" s="680"/>
      <c r="B55" s="680"/>
      <c r="C55" s="680"/>
      <c r="D55" s="682"/>
      <c r="E55" s="680"/>
      <c r="F55" s="680"/>
      <c r="G55" s="680"/>
      <c r="H55" s="680"/>
      <c r="I55" s="680"/>
      <c r="J55" s="680"/>
      <c r="K55" s="680"/>
      <c r="L55" s="425" t="s">
        <v>885</v>
      </c>
    </row>
    <row r="56" spans="1:12" s="537" customFormat="1" ht="16.5" customHeight="1">
      <c r="A56" s="760"/>
      <c r="B56" s="537" t="s">
        <v>811</v>
      </c>
      <c r="D56" s="645"/>
      <c r="E56" s="760"/>
    </row>
    <row r="57" spans="1:12" s="537" customFormat="1">
      <c r="A57" s="761"/>
      <c r="B57" s="760" t="s">
        <v>780</v>
      </c>
      <c r="D57" s="645"/>
      <c r="E57" s="762"/>
      <c r="F57" s="762"/>
    </row>
    <row r="58" spans="1:12" s="763" customFormat="1">
      <c r="B58" s="764" t="s">
        <v>781</v>
      </c>
      <c r="D58" s="765"/>
    </row>
  </sheetData>
  <mergeCells count="2">
    <mergeCell ref="I8:K8"/>
    <mergeCell ref="I9:K9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56">
    <tabColor rgb="FF92D050"/>
  </sheetPr>
  <dimension ref="A2:H543"/>
  <sheetViews>
    <sheetView showGridLines="0" tabSelected="1" view="pageBreakPreview" zoomScale="110" zoomScaleNormal="100" zoomScaleSheetLayoutView="110" workbookViewId="0">
      <selection activeCell="O48" sqref="O48"/>
    </sheetView>
  </sheetViews>
  <sheetFormatPr defaultColWidth="7.5703125" defaultRowHeight="16.5"/>
  <cols>
    <col min="1" max="1" width="1.28515625" style="605" customWidth="1"/>
    <col min="2" max="2" width="13.140625" style="605" customWidth="1"/>
    <col min="3" max="3" width="29.140625" style="605" customWidth="1"/>
    <col min="4" max="4" width="9.7109375" style="612" customWidth="1"/>
    <col min="5" max="7" width="17.140625" style="605" customWidth="1"/>
    <col min="8" max="8" width="1.140625" style="605" customWidth="1"/>
    <col min="9" max="255" width="7.5703125" style="605"/>
    <col min="256" max="256" width="1.28515625" style="605" customWidth="1"/>
    <col min="257" max="257" width="7.5703125" style="605"/>
    <col min="258" max="258" width="38.140625" style="605" customWidth="1"/>
    <col min="259" max="259" width="1.85546875" style="605" customWidth="1"/>
    <col min="260" max="260" width="10.28515625" style="605" customWidth="1"/>
    <col min="261" max="261" width="18.28515625" style="605" customWidth="1"/>
    <col min="262" max="262" width="19" style="605" customWidth="1"/>
    <col min="263" max="263" width="1.7109375" style="605" customWidth="1"/>
    <col min="264" max="264" width="0.7109375" style="605" customWidth="1"/>
    <col min="265" max="511" width="7.5703125" style="605"/>
    <col min="512" max="512" width="1.28515625" style="605" customWidth="1"/>
    <col min="513" max="513" width="7.5703125" style="605"/>
    <col min="514" max="514" width="38.140625" style="605" customWidth="1"/>
    <col min="515" max="515" width="1.85546875" style="605" customWidth="1"/>
    <col min="516" max="516" width="10.28515625" style="605" customWidth="1"/>
    <col min="517" max="517" width="18.28515625" style="605" customWidth="1"/>
    <col min="518" max="518" width="19" style="605" customWidth="1"/>
    <col min="519" max="519" width="1.7109375" style="605" customWidth="1"/>
    <col min="520" max="520" width="0.7109375" style="605" customWidth="1"/>
    <col min="521" max="767" width="7.5703125" style="605"/>
    <col min="768" max="768" width="1.28515625" style="605" customWidth="1"/>
    <col min="769" max="769" width="7.5703125" style="605"/>
    <col min="770" max="770" width="38.140625" style="605" customWidth="1"/>
    <col min="771" max="771" width="1.85546875" style="605" customWidth="1"/>
    <col min="772" max="772" width="10.28515625" style="605" customWidth="1"/>
    <col min="773" max="773" width="18.28515625" style="605" customWidth="1"/>
    <col min="774" max="774" width="19" style="605" customWidth="1"/>
    <col min="775" max="775" width="1.7109375" style="605" customWidth="1"/>
    <col min="776" max="776" width="0.7109375" style="605" customWidth="1"/>
    <col min="777" max="1023" width="7.5703125" style="605"/>
    <col min="1024" max="1024" width="1.28515625" style="605" customWidth="1"/>
    <col min="1025" max="1025" width="7.5703125" style="605"/>
    <col min="1026" max="1026" width="38.140625" style="605" customWidth="1"/>
    <col min="1027" max="1027" width="1.85546875" style="605" customWidth="1"/>
    <col min="1028" max="1028" width="10.28515625" style="605" customWidth="1"/>
    <col min="1029" max="1029" width="18.28515625" style="605" customWidth="1"/>
    <col min="1030" max="1030" width="19" style="605" customWidth="1"/>
    <col min="1031" max="1031" width="1.7109375" style="605" customWidth="1"/>
    <col min="1032" max="1032" width="0.7109375" style="605" customWidth="1"/>
    <col min="1033" max="1279" width="7.5703125" style="605"/>
    <col min="1280" max="1280" width="1.28515625" style="605" customWidth="1"/>
    <col min="1281" max="1281" width="7.5703125" style="605"/>
    <col min="1282" max="1282" width="38.140625" style="605" customWidth="1"/>
    <col min="1283" max="1283" width="1.85546875" style="605" customWidth="1"/>
    <col min="1284" max="1284" width="10.28515625" style="605" customWidth="1"/>
    <col min="1285" max="1285" width="18.28515625" style="605" customWidth="1"/>
    <col min="1286" max="1286" width="19" style="605" customWidth="1"/>
    <col min="1287" max="1287" width="1.7109375" style="605" customWidth="1"/>
    <col min="1288" max="1288" width="0.7109375" style="605" customWidth="1"/>
    <col min="1289" max="1535" width="7.5703125" style="605"/>
    <col min="1536" max="1536" width="1.28515625" style="605" customWidth="1"/>
    <col min="1537" max="1537" width="7.5703125" style="605"/>
    <col min="1538" max="1538" width="38.140625" style="605" customWidth="1"/>
    <col min="1539" max="1539" width="1.85546875" style="605" customWidth="1"/>
    <col min="1540" max="1540" width="10.28515625" style="605" customWidth="1"/>
    <col min="1541" max="1541" width="18.28515625" style="605" customWidth="1"/>
    <col min="1542" max="1542" width="19" style="605" customWidth="1"/>
    <col min="1543" max="1543" width="1.7109375" style="605" customWidth="1"/>
    <col min="1544" max="1544" width="0.7109375" style="605" customWidth="1"/>
    <col min="1545" max="1791" width="7.5703125" style="605"/>
    <col min="1792" max="1792" width="1.28515625" style="605" customWidth="1"/>
    <col min="1793" max="1793" width="7.5703125" style="605"/>
    <col min="1794" max="1794" width="38.140625" style="605" customWidth="1"/>
    <col min="1795" max="1795" width="1.85546875" style="605" customWidth="1"/>
    <col min="1796" max="1796" width="10.28515625" style="605" customWidth="1"/>
    <col min="1797" max="1797" width="18.28515625" style="605" customWidth="1"/>
    <col min="1798" max="1798" width="19" style="605" customWidth="1"/>
    <col min="1799" max="1799" width="1.7109375" style="605" customWidth="1"/>
    <col min="1800" max="1800" width="0.7109375" style="605" customWidth="1"/>
    <col min="1801" max="2047" width="7.5703125" style="605"/>
    <col min="2048" max="2048" width="1.28515625" style="605" customWidth="1"/>
    <col min="2049" max="2049" width="7.5703125" style="605"/>
    <col min="2050" max="2050" width="38.140625" style="605" customWidth="1"/>
    <col min="2051" max="2051" width="1.85546875" style="605" customWidth="1"/>
    <col min="2052" max="2052" width="10.28515625" style="605" customWidth="1"/>
    <col min="2053" max="2053" width="18.28515625" style="605" customWidth="1"/>
    <col min="2054" max="2054" width="19" style="605" customWidth="1"/>
    <col min="2055" max="2055" width="1.7109375" style="605" customWidth="1"/>
    <col min="2056" max="2056" width="0.7109375" style="605" customWidth="1"/>
    <col min="2057" max="2303" width="7.5703125" style="605"/>
    <col min="2304" max="2304" width="1.28515625" style="605" customWidth="1"/>
    <col min="2305" max="2305" width="7.5703125" style="605"/>
    <col min="2306" max="2306" width="38.140625" style="605" customWidth="1"/>
    <col min="2307" max="2307" width="1.85546875" style="605" customWidth="1"/>
    <col min="2308" max="2308" width="10.28515625" style="605" customWidth="1"/>
    <col min="2309" max="2309" width="18.28515625" style="605" customWidth="1"/>
    <col min="2310" max="2310" width="19" style="605" customWidth="1"/>
    <col min="2311" max="2311" width="1.7109375" style="605" customWidth="1"/>
    <col min="2312" max="2312" width="0.7109375" style="605" customWidth="1"/>
    <col min="2313" max="2559" width="7.5703125" style="605"/>
    <col min="2560" max="2560" width="1.28515625" style="605" customWidth="1"/>
    <col min="2561" max="2561" width="7.5703125" style="605"/>
    <col min="2562" max="2562" width="38.140625" style="605" customWidth="1"/>
    <col min="2563" max="2563" width="1.85546875" style="605" customWidth="1"/>
    <col min="2564" max="2564" width="10.28515625" style="605" customWidth="1"/>
    <col min="2565" max="2565" width="18.28515625" style="605" customWidth="1"/>
    <col min="2566" max="2566" width="19" style="605" customWidth="1"/>
    <col min="2567" max="2567" width="1.7109375" style="605" customWidth="1"/>
    <col min="2568" max="2568" width="0.7109375" style="605" customWidth="1"/>
    <col min="2569" max="2815" width="7.5703125" style="605"/>
    <col min="2816" max="2816" width="1.28515625" style="605" customWidth="1"/>
    <col min="2817" max="2817" width="7.5703125" style="605"/>
    <col min="2818" max="2818" width="38.140625" style="605" customWidth="1"/>
    <col min="2819" max="2819" width="1.85546875" style="605" customWidth="1"/>
    <col min="2820" max="2820" width="10.28515625" style="605" customWidth="1"/>
    <col min="2821" max="2821" width="18.28515625" style="605" customWidth="1"/>
    <col min="2822" max="2822" width="19" style="605" customWidth="1"/>
    <col min="2823" max="2823" width="1.7109375" style="605" customWidth="1"/>
    <col min="2824" max="2824" width="0.7109375" style="605" customWidth="1"/>
    <col min="2825" max="3071" width="7.5703125" style="605"/>
    <col min="3072" max="3072" width="1.28515625" style="605" customWidth="1"/>
    <col min="3073" max="3073" width="7.5703125" style="605"/>
    <col min="3074" max="3074" width="38.140625" style="605" customWidth="1"/>
    <col min="3075" max="3075" width="1.85546875" style="605" customWidth="1"/>
    <col min="3076" max="3076" width="10.28515625" style="605" customWidth="1"/>
    <col min="3077" max="3077" width="18.28515625" style="605" customWidth="1"/>
    <col min="3078" max="3078" width="19" style="605" customWidth="1"/>
    <col min="3079" max="3079" width="1.7109375" style="605" customWidth="1"/>
    <col min="3080" max="3080" width="0.7109375" style="605" customWidth="1"/>
    <col min="3081" max="3327" width="7.5703125" style="605"/>
    <col min="3328" max="3328" width="1.28515625" style="605" customWidth="1"/>
    <col min="3329" max="3329" width="7.5703125" style="605"/>
    <col min="3330" max="3330" width="38.140625" style="605" customWidth="1"/>
    <col min="3331" max="3331" width="1.85546875" style="605" customWidth="1"/>
    <col min="3332" max="3332" width="10.28515625" style="605" customWidth="1"/>
    <col min="3333" max="3333" width="18.28515625" style="605" customWidth="1"/>
    <col min="3334" max="3334" width="19" style="605" customWidth="1"/>
    <col min="3335" max="3335" width="1.7109375" style="605" customWidth="1"/>
    <col min="3336" max="3336" width="0.7109375" style="605" customWidth="1"/>
    <col min="3337" max="3583" width="7.5703125" style="605"/>
    <col min="3584" max="3584" width="1.28515625" style="605" customWidth="1"/>
    <col min="3585" max="3585" width="7.5703125" style="605"/>
    <col min="3586" max="3586" width="38.140625" style="605" customWidth="1"/>
    <col min="3587" max="3587" width="1.85546875" style="605" customWidth="1"/>
    <col min="3588" max="3588" width="10.28515625" style="605" customWidth="1"/>
    <col min="3589" max="3589" width="18.28515625" style="605" customWidth="1"/>
    <col min="3590" max="3590" width="19" style="605" customWidth="1"/>
    <col min="3591" max="3591" width="1.7109375" style="605" customWidth="1"/>
    <col min="3592" max="3592" width="0.7109375" style="605" customWidth="1"/>
    <col min="3593" max="3839" width="7.5703125" style="605"/>
    <col min="3840" max="3840" width="1.28515625" style="605" customWidth="1"/>
    <col min="3841" max="3841" width="7.5703125" style="605"/>
    <col min="3842" max="3842" width="38.140625" style="605" customWidth="1"/>
    <col min="3843" max="3843" width="1.85546875" style="605" customWidth="1"/>
    <col min="3844" max="3844" width="10.28515625" style="605" customWidth="1"/>
    <col min="3845" max="3845" width="18.28515625" style="605" customWidth="1"/>
    <col min="3846" max="3846" width="19" style="605" customWidth="1"/>
    <col min="3847" max="3847" width="1.7109375" style="605" customWidth="1"/>
    <col min="3848" max="3848" width="0.7109375" style="605" customWidth="1"/>
    <col min="3849" max="4095" width="7.5703125" style="605"/>
    <col min="4096" max="4096" width="1.28515625" style="605" customWidth="1"/>
    <col min="4097" max="4097" width="7.5703125" style="605"/>
    <col min="4098" max="4098" width="38.140625" style="605" customWidth="1"/>
    <col min="4099" max="4099" width="1.85546875" style="605" customWidth="1"/>
    <col min="4100" max="4100" width="10.28515625" style="605" customWidth="1"/>
    <col min="4101" max="4101" width="18.28515625" style="605" customWidth="1"/>
    <col min="4102" max="4102" width="19" style="605" customWidth="1"/>
    <col min="4103" max="4103" width="1.7109375" style="605" customWidth="1"/>
    <col min="4104" max="4104" width="0.7109375" style="605" customWidth="1"/>
    <col min="4105" max="4351" width="7.5703125" style="605"/>
    <col min="4352" max="4352" width="1.28515625" style="605" customWidth="1"/>
    <col min="4353" max="4353" width="7.5703125" style="605"/>
    <col min="4354" max="4354" width="38.140625" style="605" customWidth="1"/>
    <col min="4355" max="4355" width="1.85546875" style="605" customWidth="1"/>
    <col min="4356" max="4356" width="10.28515625" style="605" customWidth="1"/>
    <col min="4357" max="4357" width="18.28515625" style="605" customWidth="1"/>
    <col min="4358" max="4358" width="19" style="605" customWidth="1"/>
    <col min="4359" max="4359" width="1.7109375" style="605" customWidth="1"/>
    <col min="4360" max="4360" width="0.7109375" style="605" customWidth="1"/>
    <col min="4361" max="4607" width="7.5703125" style="605"/>
    <col min="4608" max="4608" width="1.28515625" style="605" customWidth="1"/>
    <col min="4609" max="4609" width="7.5703125" style="605"/>
    <col min="4610" max="4610" width="38.140625" style="605" customWidth="1"/>
    <col min="4611" max="4611" width="1.85546875" style="605" customWidth="1"/>
    <col min="4612" max="4612" width="10.28515625" style="605" customWidth="1"/>
    <col min="4613" max="4613" width="18.28515625" style="605" customWidth="1"/>
    <col min="4614" max="4614" width="19" style="605" customWidth="1"/>
    <col min="4615" max="4615" width="1.7109375" style="605" customWidth="1"/>
    <col min="4616" max="4616" width="0.7109375" style="605" customWidth="1"/>
    <col min="4617" max="4863" width="7.5703125" style="605"/>
    <col min="4864" max="4864" width="1.28515625" style="605" customWidth="1"/>
    <col min="4865" max="4865" width="7.5703125" style="605"/>
    <col min="4866" max="4866" width="38.140625" style="605" customWidth="1"/>
    <col min="4867" max="4867" width="1.85546875" style="605" customWidth="1"/>
    <col min="4868" max="4868" width="10.28515625" style="605" customWidth="1"/>
    <col min="4869" max="4869" width="18.28515625" style="605" customWidth="1"/>
    <col min="4870" max="4870" width="19" style="605" customWidth="1"/>
    <col min="4871" max="4871" width="1.7109375" style="605" customWidth="1"/>
    <col min="4872" max="4872" width="0.7109375" style="605" customWidth="1"/>
    <col min="4873" max="5119" width="7.5703125" style="605"/>
    <col min="5120" max="5120" width="1.28515625" style="605" customWidth="1"/>
    <col min="5121" max="5121" width="7.5703125" style="605"/>
    <col min="5122" max="5122" width="38.140625" style="605" customWidth="1"/>
    <col min="5123" max="5123" width="1.85546875" style="605" customWidth="1"/>
    <col min="5124" max="5124" width="10.28515625" style="605" customWidth="1"/>
    <col min="5125" max="5125" width="18.28515625" style="605" customWidth="1"/>
    <col min="5126" max="5126" width="19" style="605" customWidth="1"/>
    <col min="5127" max="5127" width="1.7109375" style="605" customWidth="1"/>
    <col min="5128" max="5128" width="0.7109375" style="605" customWidth="1"/>
    <col min="5129" max="5375" width="7.5703125" style="605"/>
    <col min="5376" max="5376" width="1.28515625" style="605" customWidth="1"/>
    <col min="5377" max="5377" width="7.5703125" style="605"/>
    <col min="5378" max="5378" width="38.140625" style="605" customWidth="1"/>
    <col min="5379" max="5379" width="1.85546875" style="605" customWidth="1"/>
    <col min="5380" max="5380" width="10.28515625" style="605" customWidth="1"/>
    <col min="5381" max="5381" width="18.28515625" style="605" customWidth="1"/>
    <col min="5382" max="5382" width="19" style="605" customWidth="1"/>
    <col min="5383" max="5383" width="1.7109375" style="605" customWidth="1"/>
    <col min="5384" max="5384" width="0.7109375" style="605" customWidth="1"/>
    <col min="5385" max="5631" width="7.5703125" style="605"/>
    <col min="5632" max="5632" width="1.28515625" style="605" customWidth="1"/>
    <col min="5633" max="5633" width="7.5703125" style="605"/>
    <col min="5634" max="5634" width="38.140625" style="605" customWidth="1"/>
    <col min="5635" max="5635" width="1.85546875" style="605" customWidth="1"/>
    <col min="5636" max="5636" width="10.28515625" style="605" customWidth="1"/>
    <col min="5637" max="5637" width="18.28515625" style="605" customWidth="1"/>
    <col min="5638" max="5638" width="19" style="605" customWidth="1"/>
    <col min="5639" max="5639" width="1.7109375" style="605" customWidth="1"/>
    <col min="5640" max="5640" width="0.7109375" style="605" customWidth="1"/>
    <col min="5641" max="5887" width="7.5703125" style="605"/>
    <col min="5888" max="5888" width="1.28515625" style="605" customWidth="1"/>
    <col min="5889" max="5889" width="7.5703125" style="605"/>
    <col min="5890" max="5890" width="38.140625" style="605" customWidth="1"/>
    <col min="5891" max="5891" width="1.85546875" style="605" customWidth="1"/>
    <col min="5892" max="5892" width="10.28515625" style="605" customWidth="1"/>
    <col min="5893" max="5893" width="18.28515625" style="605" customWidth="1"/>
    <col min="5894" max="5894" width="19" style="605" customWidth="1"/>
    <col min="5895" max="5895" width="1.7109375" style="605" customWidth="1"/>
    <col min="5896" max="5896" width="0.7109375" style="605" customWidth="1"/>
    <col min="5897" max="6143" width="7.5703125" style="605"/>
    <col min="6144" max="6144" width="1.28515625" style="605" customWidth="1"/>
    <col min="6145" max="6145" width="7.5703125" style="605"/>
    <col min="6146" max="6146" width="38.140625" style="605" customWidth="1"/>
    <col min="6147" max="6147" width="1.85546875" style="605" customWidth="1"/>
    <col min="6148" max="6148" width="10.28515625" style="605" customWidth="1"/>
    <col min="6149" max="6149" width="18.28515625" style="605" customWidth="1"/>
    <col min="6150" max="6150" width="19" style="605" customWidth="1"/>
    <col min="6151" max="6151" width="1.7109375" style="605" customWidth="1"/>
    <col min="6152" max="6152" width="0.7109375" style="605" customWidth="1"/>
    <col min="6153" max="6399" width="7.5703125" style="605"/>
    <col min="6400" max="6400" width="1.28515625" style="605" customWidth="1"/>
    <col min="6401" max="6401" width="7.5703125" style="605"/>
    <col min="6402" max="6402" width="38.140625" style="605" customWidth="1"/>
    <col min="6403" max="6403" width="1.85546875" style="605" customWidth="1"/>
    <col min="6404" max="6404" width="10.28515625" style="605" customWidth="1"/>
    <col min="6405" max="6405" width="18.28515625" style="605" customWidth="1"/>
    <col min="6406" max="6406" width="19" style="605" customWidth="1"/>
    <col min="6407" max="6407" width="1.7109375" style="605" customWidth="1"/>
    <col min="6408" max="6408" width="0.7109375" style="605" customWidth="1"/>
    <col min="6409" max="6655" width="7.5703125" style="605"/>
    <col min="6656" max="6656" width="1.28515625" style="605" customWidth="1"/>
    <col min="6657" max="6657" width="7.5703125" style="605"/>
    <col min="6658" max="6658" width="38.140625" style="605" customWidth="1"/>
    <col min="6659" max="6659" width="1.85546875" style="605" customWidth="1"/>
    <col min="6660" max="6660" width="10.28515625" style="605" customWidth="1"/>
    <col min="6661" max="6661" width="18.28515625" style="605" customWidth="1"/>
    <col min="6662" max="6662" width="19" style="605" customWidth="1"/>
    <col min="6663" max="6663" width="1.7109375" style="605" customWidth="1"/>
    <col min="6664" max="6664" width="0.7109375" style="605" customWidth="1"/>
    <col min="6665" max="6911" width="7.5703125" style="605"/>
    <col min="6912" max="6912" width="1.28515625" style="605" customWidth="1"/>
    <col min="6913" max="6913" width="7.5703125" style="605"/>
    <col min="6914" max="6914" width="38.140625" style="605" customWidth="1"/>
    <col min="6915" max="6915" width="1.85546875" style="605" customWidth="1"/>
    <col min="6916" max="6916" width="10.28515625" style="605" customWidth="1"/>
    <col min="6917" max="6917" width="18.28515625" style="605" customWidth="1"/>
    <col min="6918" max="6918" width="19" style="605" customWidth="1"/>
    <col min="6919" max="6919" width="1.7109375" style="605" customWidth="1"/>
    <col min="6920" max="6920" width="0.7109375" style="605" customWidth="1"/>
    <col min="6921" max="7167" width="7.5703125" style="605"/>
    <col min="7168" max="7168" width="1.28515625" style="605" customWidth="1"/>
    <col min="7169" max="7169" width="7.5703125" style="605"/>
    <col min="7170" max="7170" width="38.140625" style="605" customWidth="1"/>
    <col min="7171" max="7171" width="1.85546875" style="605" customWidth="1"/>
    <col min="7172" max="7172" width="10.28515625" style="605" customWidth="1"/>
    <col min="7173" max="7173" width="18.28515625" style="605" customWidth="1"/>
    <col min="7174" max="7174" width="19" style="605" customWidth="1"/>
    <col min="7175" max="7175" width="1.7109375" style="605" customWidth="1"/>
    <col min="7176" max="7176" width="0.7109375" style="605" customWidth="1"/>
    <col min="7177" max="7423" width="7.5703125" style="605"/>
    <col min="7424" max="7424" width="1.28515625" style="605" customWidth="1"/>
    <col min="7425" max="7425" width="7.5703125" style="605"/>
    <col min="7426" max="7426" width="38.140625" style="605" customWidth="1"/>
    <col min="7427" max="7427" width="1.85546875" style="605" customWidth="1"/>
    <col min="7428" max="7428" width="10.28515625" style="605" customWidth="1"/>
    <col min="7429" max="7429" width="18.28515625" style="605" customWidth="1"/>
    <col min="7430" max="7430" width="19" style="605" customWidth="1"/>
    <col min="7431" max="7431" width="1.7109375" style="605" customWidth="1"/>
    <col min="7432" max="7432" width="0.7109375" style="605" customWidth="1"/>
    <col min="7433" max="7679" width="7.5703125" style="605"/>
    <col min="7680" max="7680" width="1.28515625" style="605" customWidth="1"/>
    <col min="7681" max="7681" width="7.5703125" style="605"/>
    <col min="7682" max="7682" width="38.140625" style="605" customWidth="1"/>
    <col min="7683" max="7683" width="1.85546875" style="605" customWidth="1"/>
    <col min="7684" max="7684" width="10.28515625" style="605" customWidth="1"/>
    <col min="7685" max="7685" width="18.28515625" style="605" customWidth="1"/>
    <col min="7686" max="7686" width="19" style="605" customWidth="1"/>
    <col min="7687" max="7687" width="1.7109375" style="605" customWidth="1"/>
    <col min="7688" max="7688" width="0.7109375" style="605" customWidth="1"/>
    <col min="7689" max="7935" width="7.5703125" style="605"/>
    <col min="7936" max="7936" width="1.28515625" style="605" customWidth="1"/>
    <col min="7937" max="7937" width="7.5703125" style="605"/>
    <col min="7938" max="7938" width="38.140625" style="605" customWidth="1"/>
    <col min="7939" max="7939" width="1.85546875" style="605" customWidth="1"/>
    <col min="7940" max="7940" width="10.28515625" style="605" customWidth="1"/>
    <col min="7941" max="7941" width="18.28515625" style="605" customWidth="1"/>
    <col min="7942" max="7942" width="19" style="605" customWidth="1"/>
    <col min="7943" max="7943" width="1.7109375" style="605" customWidth="1"/>
    <col min="7944" max="7944" width="0.7109375" style="605" customWidth="1"/>
    <col min="7945" max="8191" width="7.5703125" style="605"/>
    <col min="8192" max="8192" width="1.28515625" style="605" customWidth="1"/>
    <col min="8193" max="8193" width="7.5703125" style="605"/>
    <col min="8194" max="8194" width="38.140625" style="605" customWidth="1"/>
    <col min="8195" max="8195" width="1.85546875" style="605" customWidth="1"/>
    <col min="8196" max="8196" width="10.28515625" style="605" customWidth="1"/>
    <col min="8197" max="8197" width="18.28515625" style="605" customWidth="1"/>
    <col min="8198" max="8198" width="19" style="605" customWidth="1"/>
    <col min="8199" max="8199" width="1.7109375" style="605" customWidth="1"/>
    <col min="8200" max="8200" width="0.7109375" style="605" customWidth="1"/>
    <col min="8201" max="8447" width="7.5703125" style="605"/>
    <col min="8448" max="8448" width="1.28515625" style="605" customWidth="1"/>
    <col min="8449" max="8449" width="7.5703125" style="605"/>
    <col min="8450" max="8450" width="38.140625" style="605" customWidth="1"/>
    <col min="8451" max="8451" width="1.85546875" style="605" customWidth="1"/>
    <col min="8452" max="8452" width="10.28515625" style="605" customWidth="1"/>
    <col min="8453" max="8453" width="18.28515625" style="605" customWidth="1"/>
    <col min="8454" max="8454" width="19" style="605" customWidth="1"/>
    <col min="8455" max="8455" width="1.7109375" style="605" customWidth="1"/>
    <col min="8456" max="8456" width="0.7109375" style="605" customWidth="1"/>
    <col min="8457" max="8703" width="7.5703125" style="605"/>
    <col min="8704" max="8704" width="1.28515625" style="605" customWidth="1"/>
    <col min="8705" max="8705" width="7.5703125" style="605"/>
    <col min="8706" max="8706" width="38.140625" style="605" customWidth="1"/>
    <col min="8707" max="8707" width="1.85546875" style="605" customWidth="1"/>
    <col min="8708" max="8708" width="10.28515625" style="605" customWidth="1"/>
    <col min="8709" max="8709" width="18.28515625" style="605" customWidth="1"/>
    <col min="8710" max="8710" width="19" style="605" customWidth="1"/>
    <col min="8711" max="8711" width="1.7109375" style="605" customWidth="1"/>
    <col min="8712" max="8712" width="0.7109375" style="605" customWidth="1"/>
    <col min="8713" max="8959" width="7.5703125" style="605"/>
    <col min="8960" max="8960" width="1.28515625" style="605" customWidth="1"/>
    <col min="8961" max="8961" width="7.5703125" style="605"/>
    <col min="8962" max="8962" width="38.140625" style="605" customWidth="1"/>
    <col min="8963" max="8963" width="1.85546875" style="605" customWidth="1"/>
    <col min="8964" max="8964" width="10.28515625" style="605" customWidth="1"/>
    <col min="8965" max="8965" width="18.28515625" style="605" customWidth="1"/>
    <col min="8966" max="8966" width="19" style="605" customWidth="1"/>
    <col min="8967" max="8967" width="1.7109375" style="605" customWidth="1"/>
    <col min="8968" max="8968" width="0.7109375" style="605" customWidth="1"/>
    <col min="8969" max="9215" width="7.5703125" style="605"/>
    <col min="9216" max="9216" width="1.28515625" style="605" customWidth="1"/>
    <col min="9217" max="9217" width="7.5703125" style="605"/>
    <col min="9218" max="9218" width="38.140625" style="605" customWidth="1"/>
    <col min="9219" max="9219" width="1.85546875" style="605" customWidth="1"/>
    <col min="9220" max="9220" width="10.28515625" style="605" customWidth="1"/>
    <col min="9221" max="9221" width="18.28515625" style="605" customWidth="1"/>
    <col min="9222" max="9222" width="19" style="605" customWidth="1"/>
    <col min="9223" max="9223" width="1.7109375" style="605" customWidth="1"/>
    <col min="9224" max="9224" width="0.7109375" style="605" customWidth="1"/>
    <col min="9225" max="9471" width="7.5703125" style="605"/>
    <col min="9472" max="9472" width="1.28515625" style="605" customWidth="1"/>
    <col min="9473" max="9473" width="7.5703125" style="605"/>
    <col min="9474" max="9474" width="38.140625" style="605" customWidth="1"/>
    <col min="9475" max="9475" width="1.85546875" style="605" customWidth="1"/>
    <col min="9476" max="9476" width="10.28515625" style="605" customWidth="1"/>
    <col min="9477" max="9477" width="18.28515625" style="605" customWidth="1"/>
    <col min="9478" max="9478" width="19" style="605" customWidth="1"/>
    <col min="9479" max="9479" width="1.7109375" style="605" customWidth="1"/>
    <col min="9480" max="9480" width="0.7109375" style="605" customWidth="1"/>
    <col min="9481" max="9727" width="7.5703125" style="605"/>
    <col min="9728" max="9728" width="1.28515625" style="605" customWidth="1"/>
    <col min="9729" max="9729" width="7.5703125" style="605"/>
    <col min="9730" max="9730" width="38.140625" style="605" customWidth="1"/>
    <col min="9731" max="9731" width="1.85546875" style="605" customWidth="1"/>
    <col min="9732" max="9732" width="10.28515625" style="605" customWidth="1"/>
    <col min="9733" max="9733" width="18.28515625" style="605" customWidth="1"/>
    <col min="9734" max="9734" width="19" style="605" customWidth="1"/>
    <col min="9735" max="9735" width="1.7109375" style="605" customWidth="1"/>
    <col min="9736" max="9736" width="0.7109375" style="605" customWidth="1"/>
    <col min="9737" max="9983" width="7.5703125" style="605"/>
    <col min="9984" max="9984" width="1.28515625" style="605" customWidth="1"/>
    <col min="9985" max="9985" width="7.5703125" style="605"/>
    <col min="9986" max="9986" width="38.140625" style="605" customWidth="1"/>
    <col min="9987" max="9987" width="1.85546875" style="605" customWidth="1"/>
    <col min="9988" max="9988" width="10.28515625" style="605" customWidth="1"/>
    <col min="9989" max="9989" width="18.28515625" style="605" customWidth="1"/>
    <col min="9990" max="9990" width="19" style="605" customWidth="1"/>
    <col min="9991" max="9991" width="1.7109375" style="605" customWidth="1"/>
    <col min="9992" max="9992" width="0.7109375" style="605" customWidth="1"/>
    <col min="9993" max="10239" width="7.5703125" style="605"/>
    <col min="10240" max="10240" width="1.28515625" style="605" customWidth="1"/>
    <col min="10241" max="10241" width="7.5703125" style="605"/>
    <col min="10242" max="10242" width="38.140625" style="605" customWidth="1"/>
    <col min="10243" max="10243" width="1.85546875" style="605" customWidth="1"/>
    <col min="10244" max="10244" width="10.28515625" style="605" customWidth="1"/>
    <col min="10245" max="10245" width="18.28515625" style="605" customWidth="1"/>
    <col min="10246" max="10246" width="19" style="605" customWidth="1"/>
    <col min="10247" max="10247" width="1.7109375" style="605" customWidth="1"/>
    <col min="10248" max="10248" width="0.7109375" style="605" customWidth="1"/>
    <col min="10249" max="10495" width="7.5703125" style="605"/>
    <col min="10496" max="10496" width="1.28515625" style="605" customWidth="1"/>
    <col min="10497" max="10497" width="7.5703125" style="605"/>
    <col min="10498" max="10498" width="38.140625" style="605" customWidth="1"/>
    <col min="10499" max="10499" width="1.85546875" style="605" customWidth="1"/>
    <col min="10500" max="10500" width="10.28515625" style="605" customWidth="1"/>
    <col min="10501" max="10501" width="18.28515625" style="605" customWidth="1"/>
    <col min="10502" max="10502" width="19" style="605" customWidth="1"/>
    <col min="10503" max="10503" width="1.7109375" style="605" customWidth="1"/>
    <col min="10504" max="10504" width="0.7109375" style="605" customWidth="1"/>
    <col min="10505" max="10751" width="7.5703125" style="605"/>
    <col min="10752" max="10752" width="1.28515625" style="605" customWidth="1"/>
    <col min="10753" max="10753" width="7.5703125" style="605"/>
    <col min="10754" max="10754" width="38.140625" style="605" customWidth="1"/>
    <col min="10755" max="10755" width="1.85546875" style="605" customWidth="1"/>
    <col min="10756" max="10756" width="10.28515625" style="605" customWidth="1"/>
    <col min="10757" max="10757" width="18.28515625" style="605" customWidth="1"/>
    <col min="10758" max="10758" width="19" style="605" customWidth="1"/>
    <col min="10759" max="10759" width="1.7109375" style="605" customWidth="1"/>
    <col min="10760" max="10760" width="0.7109375" style="605" customWidth="1"/>
    <col min="10761" max="11007" width="7.5703125" style="605"/>
    <col min="11008" max="11008" width="1.28515625" style="605" customWidth="1"/>
    <col min="11009" max="11009" width="7.5703125" style="605"/>
    <col min="11010" max="11010" width="38.140625" style="605" customWidth="1"/>
    <col min="11011" max="11011" width="1.85546875" style="605" customWidth="1"/>
    <col min="11012" max="11012" width="10.28515625" style="605" customWidth="1"/>
    <col min="11013" max="11013" width="18.28515625" style="605" customWidth="1"/>
    <col min="11014" max="11014" width="19" style="605" customWidth="1"/>
    <col min="11015" max="11015" width="1.7109375" style="605" customWidth="1"/>
    <col min="11016" max="11016" width="0.7109375" style="605" customWidth="1"/>
    <col min="11017" max="11263" width="7.5703125" style="605"/>
    <col min="11264" max="11264" width="1.28515625" style="605" customWidth="1"/>
    <col min="11265" max="11265" width="7.5703125" style="605"/>
    <col min="11266" max="11266" width="38.140625" style="605" customWidth="1"/>
    <col min="11267" max="11267" width="1.85546875" style="605" customWidth="1"/>
    <col min="11268" max="11268" width="10.28515625" style="605" customWidth="1"/>
    <col min="11269" max="11269" width="18.28515625" style="605" customWidth="1"/>
    <col min="11270" max="11270" width="19" style="605" customWidth="1"/>
    <col min="11271" max="11271" width="1.7109375" style="605" customWidth="1"/>
    <col min="11272" max="11272" width="0.7109375" style="605" customWidth="1"/>
    <col min="11273" max="11519" width="7.5703125" style="605"/>
    <col min="11520" max="11520" width="1.28515625" style="605" customWidth="1"/>
    <col min="11521" max="11521" width="7.5703125" style="605"/>
    <col min="11522" max="11522" width="38.140625" style="605" customWidth="1"/>
    <col min="11523" max="11523" width="1.85546875" style="605" customWidth="1"/>
    <col min="11524" max="11524" width="10.28515625" style="605" customWidth="1"/>
    <col min="11525" max="11525" width="18.28515625" style="605" customWidth="1"/>
    <col min="11526" max="11526" width="19" style="605" customWidth="1"/>
    <col min="11527" max="11527" width="1.7109375" style="605" customWidth="1"/>
    <col min="11528" max="11528" width="0.7109375" style="605" customWidth="1"/>
    <col min="11529" max="11775" width="7.5703125" style="605"/>
    <col min="11776" max="11776" width="1.28515625" style="605" customWidth="1"/>
    <col min="11777" max="11777" width="7.5703125" style="605"/>
    <col min="11778" max="11778" width="38.140625" style="605" customWidth="1"/>
    <col min="11779" max="11779" width="1.85546875" style="605" customWidth="1"/>
    <col min="11780" max="11780" width="10.28515625" style="605" customWidth="1"/>
    <col min="11781" max="11781" width="18.28515625" style="605" customWidth="1"/>
    <col min="11782" max="11782" width="19" style="605" customWidth="1"/>
    <col min="11783" max="11783" width="1.7109375" style="605" customWidth="1"/>
    <col min="11784" max="11784" width="0.7109375" style="605" customWidth="1"/>
    <col min="11785" max="12031" width="7.5703125" style="605"/>
    <col min="12032" max="12032" width="1.28515625" style="605" customWidth="1"/>
    <col min="12033" max="12033" width="7.5703125" style="605"/>
    <col min="12034" max="12034" width="38.140625" style="605" customWidth="1"/>
    <col min="12035" max="12035" width="1.85546875" style="605" customWidth="1"/>
    <col min="12036" max="12036" width="10.28515625" style="605" customWidth="1"/>
    <col min="12037" max="12037" width="18.28515625" style="605" customWidth="1"/>
    <col min="12038" max="12038" width="19" style="605" customWidth="1"/>
    <col min="12039" max="12039" width="1.7109375" style="605" customWidth="1"/>
    <col min="12040" max="12040" width="0.7109375" style="605" customWidth="1"/>
    <col min="12041" max="12287" width="7.5703125" style="605"/>
    <col min="12288" max="12288" width="1.28515625" style="605" customWidth="1"/>
    <col min="12289" max="12289" width="7.5703125" style="605"/>
    <col min="12290" max="12290" width="38.140625" style="605" customWidth="1"/>
    <col min="12291" max="12291" width="1.85546875" style="605" customWidth="1"/>
    <col min="12292" max="12292" width="10.28515625" style="605" customWidth="1"/>
    <col min="12293" max="12293" width="18.28515625" style="605" customWidth="1"/>
    <col min="12294" max="12294" width="19" style="605" customWidth="1"/>
    <col min="12295" max="12295" width="1.7109375" style="605" customWidth="1"/>
    <col min="12296" max="12296" width="0.7109375" style="605" customWidth="1"/>
    <col min="12297" max="12543" width="7.5703125" style="605"/>
    <col min="12544" max="12544" width="1.28515625" style="605" customWidth="1"/>
    <col min="12545" max="12545" width="7.5703125" style="605"/>
    <col min="12546" max="12546" width="38.140625" style="605" customWidth="1"/>
    <col min="12547" max="12547" width="1.85546875" style="605" customWidth="1"/>
    <col min="12548" max="12548" width="10.28515625" style="605" customWidth="1"/>
    <col min="12549" max="12549" width="18.28515625" style="605" customWidth="1"/>
    <col min="12550" max="12550" width="19" style="605" customWidth="1"/>
    <col min="12551" max="12551" width="1.7109375" style="605" customWidth="1"/>
    <col min="12552" max="12552" width="0.7109375" style="605" customWidth="1"/>
    <col min="12553" max="12799" width="7.5703125" style="605"/>
    <col min="12800" max="12800" width="1.28515625" style="605" customWidth="1"/>
    <col min="12801" max="12801" width="7.5703125" style="605"/>
    <col min="12802" max="12802" width="38.140625" style="605" customWidth="1"/>
    <col min="12803" max="12803" width="1.85546875" style="605" customWidth="1"/>
    <col min="12804" max="12804" width="10.28515625" style="605" customWidth="1"/>
    <col min="12805" max="12805" width="18.28515625" style="605" customWidth="1"/>
    <col min="12806" max="12806" width="19" style="605" customWidth="1"/>
    <col min="12807" max="12807" width="1.7109375" style="605" customWidth="1"/>
    <col min="12808" max="12808" width="0.7109375" style="605" customWidth="1"/>
    <col min="12809" max="13055" width="7.5703125" style="605"/>
    <col min="13056" max="13056" width="1.28515625" style="605" customWidth="1"/>
    <col min="13057" max="13057" width="7.5703125" style="605"/>
    <col min="13058" max="13058" width="38.140625" style="605" customWidth="1"/>
    <col min="13059" max="13059" width="1.85546875" style="605" customWidth="1"/>
    <col min="13060" max="13060" width="10.28515625" style="605" customWidth="1"/>
    <col min="13061" max="13061" width="18.28515625" style="605" customWidth="1"/>
    <col min="13062" max="13062" width="19" style="605" customWidth="1"/>
    <col min="13063" max="13063" width="1.7109375" style="605" customWidth="1"/>
    <col min="13064" max="13064" width="0.7109375" style="605" customWidth="1"/>
    <col min="13065" max="13311" width="7.5703125" style="605"/>
    <col min="13312" max="13312" width="1.28515625" style="605" customWidth="1"/>
    <col min="13313" max="13313" width="7.5703125" style="605"/>
    <col min="13314" max="13314" width="38.140625" style="605" customWidth="1"/>
    <col min="13315" max="13315" width="1.85546875" style="605" customWidth="1"/>
    <col min="13316" max="13316" width="10.28515625" style="605" customWidth="1"/>
    <col min="13317" max="13317" width="18.28515625" style="605" customWidth="1"/>
    <col min="13318" max="13318" width="19" style="605" customWidth="1"/>
    <col min="13319" max="13319" width="1.7109375" style="605" customWidth="1"/>
    <col min="13320" max="13320" width="0.7109375" style="605" customWidth="1"/>
    <col min="13321" max="13567" width="7.5703125" style="605"/>
    <col min="13568" max="13568" width="1.28515625" style="605" customWidth="1"/>
    <col min="13569" max="13569" width="7.5703125" style="605"/>
    <col min="13570" max="13570" width="38.140625" style="605" customWidth="1"/>
    <col min="13571" max="13571" width="1.85546875" style="605" customWidth="1"/>
    <col min="13572" max="13572" width="10.28515625" style="605" customWidth="1"/>
    <col min="13573" max="13573" width="18.28515625" style="605" customWidth="1"/>
    <col min="13574" max="13574" width="19" style="605" customWidth="1"/>
    <col min="13575" max="13575" width="1.7109375" style="605" customWidth="1"/>
    <col min="13576" max="13576" width="0.7109375" style="605" customWidth="1"/>
    <col min="13577" max="13823" width="7.5703125" style="605"/>
    <col min="13824" max="13824" width="1.28515625" style="605" customWidth="1"/>
    <col min="13825" max="13825" width="7.5703125" style="605"/>
    <col min="13826" max="13826" width="38.140625" style="605" customWidth="1"/>
    <col min="13827" max="13827" width="1.85546875" style="605" customWidth="1"/>
    <col min="13828" max="13828" width="10.28515625" style="605" customWidth="1"/>
    <col min="13829" max="13829" width="18.28515625" style="605" customWidth="1"/>
    <col min="13830" max="13830" width="19" style="605" customWidth="1"/>
    <col min="13831" max="13831" width="1.7109375" style="605" customWidth="1"/>
    <col min="13832" max="13832" width="0.7109375" style="605" customWidth="1"/>
    <col min="13833" max="14079" width="7.5703125" style="605"/>
    <col min="14080" max="14080" width="1.28515625" style="605" customWidth="1"/>
    <col min="14081" max="14081" width="7.5703125" style="605"/>
    <col min="14082" max="14082" width="38.140625" style="605" customWidth="1"/>
    <col min="14083" max="14083" width="1.85546875" style="605" customWidth="1"/>
    <col min="14084" max="14084" width="10.28515625" style="605" customWidth="1"/>
    <col min="14085" max="14085" width="18.28515625" style="605" customWidth="1"/>
    <col min="14086" max="14086" width="19" style="605" customWidth="1"/>
    <col min="14087" max="14087" width="1.7109375" style="605" customWidth="1"/>
    <col min="14088" max="14088" width="0.7109375" style="605" customWidth="1"/>
    <col min="14089" max="14335" width="7.5703125" style="605"/>
    <col min="14336" max="14336" width="1.28515625" style="605" customWidth="1"/>
    <col min="14337" max="14337" width="7.5703125" style="605"/>
    <col min="14338" max="14338" width="38.140625" style="605" customWidth="1"/>
    <col min="14339" max="14339" width="1.85546875" style="605" customWidth="1"/>
    <col min="14340" max="14340" width="10.28515625" style="605" customWidth="1"/>
    <col min="14341" max="14341" width="18.28515625" style="605" customWidth="1"/>
    <col min="14342" max="14342" width="19" style="605" customWidth="1"/>
    <col min="14343" max="14343" width="1.7109375" style="605" customWidth="1"/>
    <col min="14344" max="14344" width="0.7109375" style="605" customWidth="1"/>
    <col min="14345" max="14591" width="7.5703125" style="605"/>
    <col min="14592" max="14592" width="1.28515625" style="605" customWidth="1"/>
    <col min="14593" max="14593" width="7.5703125" style="605"/>
    <col min="14594" max="14594" width="38.140625" style="605" customWidth="1"/>
    <col min="14595" max="14595" width="1.85546875" style="605" customWidth="1"/>
    <col min="14596" max="14596" width="10.28515625" style="605" customWidth="1"/>
    <col min="14597" max="14597" width="18.28515625" style="605" customWidth="1"/>
    <col min="14598" max="14598" width="19" style="605" customWidth="1"/>
    <col min="14599" max="14599" width="1.7109375" style="605" customWidth="1"/>
    <col min="14600" max="14600" width="0.7109375" style="605" customWidth="1"/>
    <col min="14601" max="14847" width="7.5703125" style="605"/>
    <col min="14848" max="14848" width="1.28515625" style="605" customWidth="1"/>
    <col min="14849" max="14849" width="7.5703125" style="605"/>
    <col min="14850" max="14850" width="38.140625" style="605" customWidth="1"/>
    <col min="14851" max="14851" width="1.85546875" style="605" customWidth="1"/>
    <col min="14852" max="14852" width="10.28515625" style="605" customWidth="1"/>
    <col min="14853" max="14853" width="18.28515625" style="605" customWidth="1"/>
    <col min="14854" max="14854" width="19" style="605" customWidth="1"/>
    <col min="14855" max="14855" width="1.7109375" style="605" customWidth="1"/>
    <col min="14856" max="14856" width="0.7109375" style="605" customWidth="1"/>
    <col min="14857" max="15103" width="7.5703125" style="605"/>
    <col min="15104" max="15104" width="1.28515625" style="605" customWidth="1"/>
    <col min="15105" max="15105" width="7.5703125" style="605"/>
    <col min="15106" max="15106" width="38.140625" style="605" customWidth="1"/>
    <col min="15107" max="15107" width="1.85546875" style="605" customWidth="1"/>
    <col min="15108" max="15108" width="10.28515625" style="605" customWidth="1"/>
    <col min="15109" max="15109" width="18.28515625" style="605" customWidth="1"/>
    <col min="15110" max="15110" width="19" style="605" customWidth="1"/>
    <col min="15111" max="15111" width="1.7109375" style="605" customWidth="1"/>
    <col min="15112" max="15112" width="0.7109375" style="605" customWidth="1"/>
    <col min="15113" max="15359" width="7.5703125" style="605"/>
    <col min="15360" max="15360" width="1.28515625" style="605" customWidth="1"/>
    <col min="15361" max="15361" width="7.5703125" style="605"/>
    <col min="15362" max="15362" width="38.140625" style="605" customWidth="1"/>
    <col min="15363" max="15363" width="1.85546875" style="605" customWidth="1"/>
    <col min="15364" max="15364" width="10.28515625" style="605" customWidth="1"/>
    <col min="15365" max="15365" width="18.28515625" style="605" customWidth="1"/>
    <col min="15366" max="15366" width="19" style="605" customWidth="1"/>
    <col min="15367" max="15367" width="1.7109375" style="605" customWidth="1"/>
    <col min="15368" max="15368" width="0.7109375" style="605" customWidth="1"/>
    <col min="15369" max="15615" width="7.5703125" style="605"/>
    <col min="15616" max="15616" width="1.28515625" style="605" customWidth="1"/>
    <col min="15617" max="15617" width="7.5703125" style="605"/>
    <col min="15618" max="15618" width="38.140625" style="605" customWidth="1"/>
    <col min="15619" max="15619" width="1.85546875" style="605" customWidth="1"/>
    <col min="15620" max="15620" width="10.28515625" style="605" customWidth="1"/>
    <col min="15621" max="15621" width="18.28515625" style="605" customWidth="1"/>
    <col min="15622" max="15622" width="19" style="605" customWidth="1"/>
    <col min="15623" max="15623" width="1.7109375" style="605" customWidth="1"/>
    <col min="15624" max="15624" width="0.7109375" style="605" customWidth="1"/>
    <col min="15625" max="15871" width="7.5703125" style="605"/>
    <col min="15872" max="15872" width="1.28515625" style="605" customWidth="1"/>
    <col min="15873" max="15873" width="7.5703125" style="605"/>
    <col min="15874" max="15874" width="38.140625" style="605" customWidth="1"/>
    <col min="15875" max="15875" width="1.85546875" style="605" customWidth="1"/>
    <col min="15876" max="15876" width="10.28515625" style="605" customWidth="1"/>
    <col min="15877" max="15877" width="18.28515625" style="605" customWidth="1"/>
    <col min="15878" max="15878" width="19" style="605" customWidth="1"/>
    <col min="15879" max="15879" width="1.7109375" style="605" customWidth="1"/>
    <col min="15880" max="15880" width="0.7109375" style="605" customWidth="1"/>
    <col min="15881" max="16127" width="7.5703125" style="605"/>
    <col min="16128" max="16128" width="1.28515625" style="605" customWidth="1"/>
    <col min="16129" max="16129" width="7.5703125" style="605"/>
    <col min="16130" max="16130" width="38.140625" style="605" customWidth="1"/>
    <col min="16131" max="16131" width="1.85546875" style="605" customWidth="1"/>
    <col min="16132" max="16132" width="10.28515625" style="605" customWidth="1"/>
    <col min="16133" max="16133" width="18.28515625" style="605" customWidth="1"/>
    <col min="16134" max="16134" width="19" style="605" customWidth="1"/>
    <col min="16135" max="16135" width="1.7109375" style="605" customWidth="1"/>
    <col min="16136" max="16136" width="0.7109375" style="605" customWidth="1"/>
    <col min="16137" max="16384" width="7.5703125" style="605"/>
  </cols>
  <sheetData>
    <row r="2" spans="1:8" ht="16.5" customHeight="1">
      <c r="B2" s="606" t="s">
        <v>807</v>
      </c>
      <c r="C2" s="607" t="s">
        <v>740</v>
      </c>
    </row>
    <row r="3" spans="1:8" ht="15" customHeight="1">
      <c r="B3" s="606"/>
      <c r="C3" s="607" t="s">
        <v>1134</v>
      </c>
    </row>
    <row r="4" spans="1:8" ht="16.5" customHeight="1">
      <c r="B4" s="609" t="s">
        <v>808</v>
      </c>
      <c r="C4" s="610" t="s">
        <v>742</v>
      </c>
    </row>
    <row r="5" spans="1:8" ht="15" customHeight="1">
      <c r="B5" s="609"/>
      <c r="C5" s="610" t="s">
        <v>971</v>
      </c>
    </row>
    <row r="6" spans="1:8" ht="10.15" customHeight="1" thickBot="1">
      <c r="A6" s="610"/>
    </row>
    <row r="7" spans="1:8" ht="3.75" customHeight="1" thickTop="1">
      <c r="A7" s="683"/>
      <c r="B7" s="683"/>
      <c r="C7" s="683"/>
      <c r="D7" s="684"/>
      <c r="E7" s="683"/>
      <c r="F7" s="683"/>
      <c r="G7" s="683"/>
      <c r="H7" s="683"/>
    </row>
    <row r="8" spans="1:8" ht="14.25" customHeight="1">
      <c r="A8" s="601"/>
      <c r="B8" s="733" t="s">
        <v>743</v>
      </c>
      <c r="C8" s="700"/>
      <c r="D8" s="734" t="s">
        <v>3</v>
      </c>
      <c r="E8" s="1906" t="s">
        <v>4</v>
      </c>
      <c r="F8" s="1906"/>
      <c r="G8" s="1906"/>
      <c r="H8" s="601"/>
    </row>
    <row r="9" spans="1:8">
      <c r="A9" s="601"/>
      <c r="B9" s="732" t="s">
        <v>746</v>
      </c>
      <c r="C9" s="700"/>
      <c r="D9" s="736" t="s">
        <v>8</v>
      </c>
      <c r="E9" s="1907" t="s">
        <v>9</v>
      </c>
      <c r="F9" s="1907"/>
      <c r="G9" s="1907"/>
      <c r="H9" s="601"/>
    </row>
    <row r="10" spans="1:8">
      <c r="A10" s="601"/>
      <c r="B10" s="601"/>
      <c r="C10" s="601"/>
      <c r="D10" s="736"/>
      <c r="E10" s="738" t="s">
        <v>4</v>
      </c>
      <c r="F10" s="738" t="s">
        <v>37</v>
      </c>
      <c r="G10" s="738" t="s">
        <v>38</v>
      </c>
      <c r="H10" s="601"/>
    </row>
    <row r="11" spans="1:8">
      <c r="A11" s="601"/>
      <c r="B11" s="601"/>
      <c r="C11" s="601"/>
      <c r="D11" s="736"/>
      <c r="E11" s="739" t="s">
        <v>9</v>
      </c>
      <c r="F11" s="739" t="s">
        <v>39</v>
      </c>
      <c r="G11" s="739" t="s">
        <v>40</v>
      </c>
      <c r="H11" s="601"/>
    </row>
    <row r="12" spans="1:8" ht="4.1500000000000004" customHeight="1">
      <c r="A12" s="626"/>
      <c r="B12" s="626"/>
      <c r="C12" s="626"/>
      <c r="D12" s="722"/>
      <c r="E12" s="626"/>
      <c r="F12" s="626"/>
      <c r="G12" s="626"/>
      <c r="H12" s="626"/>
    </row>
    <row r="13" spans="1:8" ht="6.75" customHeight="1">
      <c r="A13" s="601"/>
      <c r="B13" s="601"/>
      <c r="C13" s="601"/>
      <c r="D13" s="630"/>
      <c r="E13" s="601"/>
      <c r="F13" s="601"/>
      <c r="G13" s="601"/>
      <c r="H13" s="601"/>
    </row>
    <row r="14" spans="1:8" ht="15" customHeight="1">
      <c r="A14" s="601"/>
      <c r="B14" s="614" t="s">
        <v>782</v>
      </c>
      <c r="C14" s="591"/>
      <c r="D14" s="575">
        <v>2020</v>
      </c>
      <c r="E14" s="576">
        <f t="shared" ref="E14:G16" si="0">SUM(E18,E22,E26,E30,E34,E38,E42,E46,E50)</f>
        <v>584576</v>
      </c>
      <c r="F14" s="576">
        <f t="shared" si="0"/>
        <v>227620</v>
      </c>
      <c r="G14" s="576">
        <f t="shared" si="0"/>
        <v>356956</v>
      </c>
      <c r="H14" s="591"/>
    </row>
    <row r="15" spans="1:8" ht="15" customHeight="1">
      <c r="A15" s="601"/>
      <c r="B15" s="566" t="s">
        <v>783</v>
      </c>
      <c r="C15" s="591"/>
      <c r="D15" s="617">
        <v>2021</v>
      </c>
      <c r="E15" s="576">
        <f t="shared" si="0"/>
        <v>600899</v>
      </c>
      <c r="F15" s="576">
        <f t="shared" si="0"/>
        <v>234867</v>
      </c>
      <c r="G15" s="576">
        <f t="shared" si="0"/>
        <v>366032</v>
      </c>
      <c r="H15" s="591"/>
    </row>
    <row r="16" spans="1:8" ht="15" customHeight="1">
      <c r="A16" s="601"/>
      <c r="B16" s="566"/>
      <c r="C16" s="591"/>
      <c r="D16" s="1665">
        <v>2022</v>
      </c>
      <c r="E16" s="576">
        <f t="shared" si="0"/>
        <v>595148</v>
      </c>
      <c r="F16" s="576">
        <f t="shared" si="0"/>
        <v>229812</v>
      </c>
      <c r="G16" s="576">
        <f t="shared" si="0"/>
        <v>365336</v>
      </c>
      <c r="H16" s="591"/>
    </row>
    <row r="17" spans="1:8" ht="15" customHeight="1">
      <c r="A17" s="601"/>
      <c r="B17" s="566"/>
      <c r="C17" s="591"/>
      <c r="D17" s="580"/>
      <c r="E17" s="668"/>
      <c r="F17" s="668"/>
      <c r="G17" s="668"/>
      <c r="H17" s="591"/>
    </row>
    <row r="18" spans="1:8" ht="15" customHeight="1">
      <c r="A18" s="601"/>
      <c r="B18" s="614" t="s">
        <v>749</v>
      </c>
      <c r="C18" s="619"/>
      <c r="D18" s="580">
        <v>2020</v>
      </c>
      <c r="E18" s="668">
        <f>SUM('6.28'!E18,'6.28'!I18,'6.28 (samb)'!E18,'6.28 (samb)'!I18,'6.28 (3)'!E18,'6.28 (3)'!I18,'6.28 (4)'!E18,'6.28 (4)'!I18,)</f>
        <v>42069</v>
      </c>
      <c r="F18" s="668">
        <f>SUM('6.28'!F18,'6.28'!J18,'6.28 (samb)'!F18,'6.28 (samb)'!J18,'6.28 (3)'!F18,'6.28 (3)'!J18,'6.28 (4)'!F18,'6.28 (4)'!J18,)</f>
        <v>11804</v>
      </c>
      <c r="G18" s="668">
        <f>SUM('6.28'!G18,'6.28'!K18,'6.28 (samb)'!G18,'6.28 (samb)'!K18,'6.28 (3)'!G18,'6.28 (3)'!K18,'6.28 (4)'!G18,'6.28 (4)'!K18,)</f>
        <v>30265</v>
      </c>
      <c r="H18" s="591"/>
    </row>
    <row r="19" spans="1:8" ht="15" customHeight="1">
      <c r="A19" s="601"/>
      <c r="B19" s="566" t="s">
        <v>750</v>
      </c>
      <c r="C19" s="635"/>
      <c r="D19" s="580">
        <v>2021</v>
      </c>
      <c r="E19" s="668">
        <f>SUM('6.28'!E19,'6.28'!I19,'6.28 (samb)'!E19,'6.28 (samb)'!I19,'6.28 (3)'!E19,'6.28 (3)'!I19,'6.28 (4)'!E19,'6.28 (4)'!I19,)</f>
        <v>46342</v>
      </c>
      <c r="F19" s="668">
        <f>SUM('6.28'!F19,'6.28'!J19,'6.28 (samb)'!F19,'6.28 (samb)'!J19,'6.28 (3)'!F19,'6.28 (3)'!J19,'6.28 (4)'!F19,'6.28 (4)'!J19,)</f>
        <v>12876</v>
      </c>
      <c r="G19" s="668">
        <f>SUM('6.28'!G19,'6.28'!K19,'6.28 (samb)'!G19,'6.28 (samb)'!K19,'6.28 (3)'!G19,'6.28 (3)'!K19,'6.28 (4)'!G19,'6.28 (4)'!K19,)</f>
        <v>33466</v>
      </c>
      <c r="H19" s="591"/>
    </row>
    <row r="20" spans="1:8" ht="15" customHeight="1">
      <c r="A20" s="601"/>
      <c r="B20" s="566"/>
      <c r="C20" s="635"/>
      <c r="D20" s="580">
        <v>2022</v>
      </c>
      <c r="E20" s="668">
        <f>SUM('6.28'!E20,'6.28'!I20,'6.28 (samb)'!E20,'6.28 (samb)'!I20,'6.28 (3)'!E20,'6.28 (3)'!I20,'6.28 (4)'!E20,'6.28 (4)'!I20,)</f>
        <v>50123</v>
      </c>
      <c r="F20" s="668">
        <f>SUM('6.28'!F20,'6.28'!J20,'6.28 (samb)'!F20,'6.28 (samb)'!J20,'6.28 (3)'!F20,'6.28 (3)'!J20,'6.28 (4)'!F20,'6.28 (4)'!J20,)</f>
        <v>13771</v>
      </c>
      <c r="G20" s="668">
        <f>SUM('6.28'!G20,'6.28'!K20,'6.28 (samb)'!G20,'6.28 (samb)'!K20,'6.28 (3)'!G20,'6.28 (3)'!K20,'6.28 (4)'!G20,'6.28 (4)'!K20,)</f>
        <v>36352</v>
      </c>
      <c r="H20" s="591"/>
    </row>
    <row r="21" spans="1:8" ht="15" customHeight="1">
      <c r="A21" s="601"/>
      <c r="B21" s="566"/>
      <c r="C21" s="635"/>
      <c r="D21" s="580"/>
      <c r="E21" s="668"/>
      <c r="F21" s="668"/>
      <c r="G21" s="668"/>
      <c r="H21" s="591"/>
    </row>
    <row r="22" spans="1:8" ht="15" customHeight="1">
      <c r="A22" s="601"/>
      <c r="B22" s="614" t="s">
        <v>751</v>
      </c>
      <c r="C22" s="591"/>
      <c r="D22" s="580">
        <v>2020</v>
      </c>
      <c r="E22" s="668">
        <f>SUM('6.28'!E22,'6.28'!I22,'6.28 (samb)'!E22,'6.28 (samb)'!I22,'6.28 (3)'!E22,'6.28 (3)'!I22,'6.28 (4)'!E22,'6.28 (4)'!I22,)</f>
        <v>54362</v>
      </c>
      <c r="F22" s="668">
        <f>SUM('6.28'!F22,'6.28'!J22,'6.28 (samb)'!F22,'6.28 (samb)'!J22,'6.28 (3)'!F22,'6.28 (3)'!J22,'6.28 (4)'!F22,'6.28 (4)'!J22,)</f>
        <v>19667</v>
      </c>
      <c r="G22" s="668">
        <f>SUM('6.28'!G22,'6.28'!K22,'6.28 (samb)'!G22,'6.28 (samb)'!K22,'6.28 (3)'!G22,'6.28 (3)'!K22,'6.28 (4)'!G22,'6.28 (4)'!K22,)</f>
        <v>34695</v>
      </c>
      <c r="H22" s="591"/>
    </row>
    <row r="23" spans="1:8" ht="15" customHeight="1">
      <c r="A23" s="601"/>
      <c r="B23" s="566" t="s">
        <v>752</v>
      </c>
      <c r="C23" s="614"/>
      <c r="D23" s="580">
        <v>2021</v>
      </c>
      <c r="E23" s="668">
        <f>SUM('6.28'!E23,'6.28'!I23,'6.28 (samb)'!E23,'6.28 (samb)'!I23,'6.28 (3)'!E23,'6.28 (3)'!I23,'6.28 (4)'!E23,'6.28 (4)'!I23,)</f>
        <v>55104</v>
      </c>
      <c r="F23" s="668">
        <f>SUM('6.28'!F23,'6.28'!J23,'6.28 (samb)'!F23,'6.28 (samb)'!J23,'6.28 (3)'!F23,'6.28 (3)'!J23,'6.28 (4)'!F23,'6.28 (4)'!J23,)</f>
        <v>19610</v>
      </c>
      <c r="G23" s="668">
        <f>SUM('6.28'!G23,'6.28'!K23,'6.28 (samb)'!G23,'6.28 (samb)'!K23,'6.28 (3)'!G23,'6.28 (3)'!K23,'6.28 (4)'!G23,'6.28 (4)'!K23,)</f>
        <v>35494</v>
      </c>
      <c r="H23" s="591"/>
    </row>
    <row r="24" spans="1:8" ht="15" customHeight="1">
      <c r="A24" s="601"/>
      <c r="B24" s="566"/>
      <c r="C24" s="614"/>
      <c r="D24" s="580">
        <v>2022</v>
      </c>
      <c r="E24" s="668">
        <f>SUM('6.28'!E24,'6.28'!I24,'6.28 (samb)'!E24,'6.28 (samb)'!I24,'6.28 (3)'!E24,'6.28 (3)'!I24,'6.28 (4)'!E24,'6.28 (4)'!I24,)</f>
        <v>55714</v>
      </c>
      <c r="F24" s="668">
        <f>SUM('6.28'!F24,'6.28'!J24,'6.28 (samb)'!F24,'6.28 (samb)'!J24,'6.28 (3)'!F24,'6.28 (3)'!J24,'6.28 (4)'!F24,'6.28 (4)'!J24,)</f>
        <v>19531</v>
      </c>
      <c r="G24" s="668">
        <f>SUM('6.28'!G24,'6.28'!K24,'6.28 (samb)'!G24,'6.28 (samb)'!K24,'6.28 (3)'!G24,'6.28 (3)'!K24,'6.28 (4)'!G24,'6.28 (4)'!K24,)</f>
        <v>36183</v>
      </c>
      <c r="H24" s="591"/>
    </row>
    <row r="25" spans="1:8" ht="15" customHeight="1">
      <c r="A25" s="601"/>
      <c r="B25" s="566"/>
      <c r="C25" s="614"/>
      <c r="D25" s="580"/>
      <c r="E25" s="668"/>
      <c r="F25" s="668"/>
      <c r="G25" s="668"/>
      <c r="H25" s="591"/>
    </row>
    <row r="26" spans="1:8" ht="15" customHeight="1">
      <c r="A26" s="601"/>
      <c r="B26" s="614" t="s">
        <v>753</v>
      </c>
      <c r="C26" s="619"/>
      <c r="D26" s="580">
        <v>2020</v>
      </c>
      <c r="E26" s="668">
        <f>SUM('6.28'!E26,'6.28'!I26,'6.28 (samb)'!E26,'6.28 (samb)'!I26,'6.28 (3)'!E26,'6.28 (3)'!I26,'6.28 (4)'!E26,'6.28 (4)'!I26,)</f>
        <v>197889</v>
      </c>
      <c r="F26" s="668">
        <f>SUM('6.28'!F26,'6.28'!J26,'6.28 (samb)'!F26,'6.28 (samb)'!J26,'6.28 (3)'!F26,'6.28 (3)'!J26,'6.28 (4)'!F26,'6.28 (4)'!J26,)</f>
        <v>64372</v>
      </c>
      <c r="G26" s="668">
        <f>SUM('6.28'!G26,'6.28'!K26,'6.28 (samb)'!G26,'6.28 (samb)'!K26,'6.28 (3)'!G26,'6.28 (3)'!K26,'6.28 (4)'!G26,'6.28 (4)'!K26,)</f>
        <v>133517</v>
      </c>
      <c r="H26" s="591"/>
    </row>
    <row r="27" spans="1:8" ht="15" customHeight="1">
      <c r="A27" s="601"/>
      <c r="B27" s="566" t="s">
        <v>754</v>
      </c>
      <c r="C27" s="635"/>
      <c r="D27" s="580">
        <v>2021</v>
      </c>
      <c r="E27" s="668">
        <f>SUM('6.28'!E27,'6.28'!I27,'6.28 (samb)'!E27,'6.28 (samb)'!I27,'6.28 (3)'!E27,'6.28 (3)'!I27,'6.28 (4)'!E27,'6.28 (4)'!I27,)</f>
        <v>199948</v>
      </c>
      <c r="F27" s="668">
        <f>SUM('6.28'!F27,'6.28'!J27,'6.28 (samb)'!F27,'6.28 (samb)'!J27,'6.28 (3)'!F27,'6.28 (3)'!J27,'6.28 (4)'!F27,'6.28 (4)'!J27,)</f>
        <v>65098</v>
      </c>
      <c r="G27" s="668">
        <f>SUM('6.28'!G27,'6.28'!K27,'6.28 (samb)'!G27,'6.28 (samb)'!K27,'6.28 (3)'!G27,'6.28 (3)'!K27,'6.28 (4)'!G27,'6.28 (4)'!K27,)</f>
        <v>134850</v>
      </c>
      <c r="H27" s="591"/>
    </row>
    <row r="28" spans="1:8" ht="15" customHeight="1">
      <c r="A28" s="601"/>
      <c r="B28" s="566"/>
      <c r="C28" s="635"/>
      <c r="D28" s="580">
        <v>2022</v>
      </c>
      <c r="E28" s="668">
        <f>SUM('6.28'!E28,'6.28'!I28,'6.28 (samb)'!E28,'6.28 (samb)'!I28,'6.28 (3)'!E28,'6.28 (3)'!I28,'6.28 (4)'!E28,'6.28 (4)'!I28,)</f>
        <v>202394</v>
      </c>
      <c r="F28" s="668">
        <f>SUM('6.28'!F28,'6.28'!J28,'6.28 (samb)'!F28,'6.28 (samb)'!J28,'6.28 (3)'!F28,'6.28 (3)'!J28,'6.28 (4)'!F28,'6.28 (4)'!J28,)</f>
        <v>65095</v>
      </c>
      <c r="G28" s="668">
        <f>SUM('6.28'!G28,'6.28'!K28,'6.28 (samb)'!G28,'6.28 (samb)'!K28,'6.28 (3)'!G28,'6.28 (3)'!K28,'6.28 (4)'!G28,'6.28 (4)'!K28,)</f>
        <v>137299</v>
      </c>
      <c r="H28" s="591"/>
    </row>
    <row r="29" spans="1:8" ht="15" customHeight="1">
      <c r="A29" s="601"/>
      <c r="B29" s="566"/>
      <c r="C29" s="635"/>
      <c r="D29" s="580"/>
      <c r="E29" s="668"/>
      <c r="F29" s="668"/>
      <c r="G29" s="668"/>
      <c r="H29" s="591"/>
    </row>
    <row r="30" spans="1:8" ht="15" customHeight="1">
      <c r="A30" s="601"/>
      <c r="B30" s="614" t="s">
        <v>755</v>
      </c>
      <c r="C30" s="591"/>
      <c r="D30" s="580">
        <v>2020</v>
      </c>
      <c r="E30" s="668">
        <f>SUM('6.28'!E30,'6.28'!I30,'6.28 (samb)'!E30,'6.28 (samb)'!I30,'6.28 (3)'!E30,'6.28 (3)'!I30,'6.28 (4)'!E30,'6.28 (4)'!I30,)</f>
        <v>91453</v>
      </c>
      <c r="F30" s="668">
        <f>SUM('6.28'!F30,'6.28'!J30,'6.28 (samb)'!F30,'6.28 (samb)'!J30,'6.28 (3)'!F30,'6.28 (3)'!J30,'6.28 (4)'!F30,'6.28 (4)'!J30,)</f>
        <v>36136</v>
      </c>
      <c r="G30" s="668">
        <f>SUM('6.28'!G30,'6.28'!K30,'6.28 (samb)'!G30,'6.28 (samb)'!K30,'6.28 (3)'!G30,'6.28 (3)'!K30,'6.28 (4)'!G30,'6.28 (4)'!K30,)</f>
        <v>55317</v>
      </c>
      <c r="H30" s="591"/>
    </row>
    <row r="31" spans="1:8" ht="15" customHeight="1">
      <c r="A31" s="601"/>
      <c r="B31" s="566" t="s">
        <v>1261</v>
      </c>
      <c r="C31" s="591"/>
      <c r="D31" s="580">
        <v>2021</v>
      </c>
      <c r="E31" s="668">
        <f>SUM('6.28'!E31,'6.28'!I31,'6.28 (samb)'!E31,'6.28 (samb)'!I31,'6.28 (3)'!E31,'6.28 (3)'!I31,'6.28 (4)'!E31,'6.28 (4)'!I31,)</f>
        <v>90862</v>
      </c>
      <c r="F31" s="668">
        <f>SUM('6.28'!F31,'6.28'!J31,'6.28 (samb)'!F31,'6.28 (samb)'!J31,'6.28 (3)'!F31,'6.28 (3)'!J31,'6.28 (4)'!F31,'6.28 (4)'!J31,)</f>
        <v>36644</v>
      </c>
      <c r="G31" s="668">
        <f>SUM('6.28'!G31,'6.28'!K31,'6.28 (samb)'!G31,'6.28 (samb)'!K31,'6.28 (3)'!G31,'6.28 (3)'!K31,'6.28 (4)'!G31,'6.28 (4)'!K31,)</f>
        <v>54218</v>
      </c>
      <c r="H31" s="591"/>
    </row>
    <row r="32" spans="1:8" ht="15" customHeight="1">
      <c r="A32" s="601"/>
      <c r="B32" s="566"/>
      <c r="C32" s="591"/>
      <c r="D32" s="580">
        <v>2022</v>
      </c>
      <c r="E32" s="668">
        <f>SUM('6.28'!E32,'6.28'!I32,'6.28 (samb)'!E32,'6.28 (samb)'!I32,'6.28 (3)'!E32,'6.28 (3)'!I32,'6.28 (4)'!E32,'6.28 (4)'!I32,)</f>
        <v>94152</v>
      </c>
      <c r="F32" s="668">
        <f>SUM('6.28'!F32,'6.28'!J32,'6.28 (samb)'!F32,'6.28 (samb)'!J32,'6.28 (3)'!F32,'6.28 (3)'!J32,'6.28 (4)'!F32,'6.28 (4)'!J32,)</f>
        <v>38175</v>
      </c>
      <c r="G32" s="668">
        <f>SUM('6.28'!G32,'6.28'!K32,'6.28 (samb)'!G32,'6.28 (samb)'!K32,'6.28 (3)'!G32,'6.28 (3)'!K32,'6.28 (4)'!G32,'6.28 (4)'!K32,)</f>
        <v>55977</v>
      </c>
      <c r="H32" s="591"/>
    </row>
    <row r="33" spans="1:8" ht="15" customHeight="1">
      <c r="A33" s="601"/>
      <c r="B33" s="566"/>
      <c r="C33" s="591"/>
      <c r="D33" s="580"/>
      <c r="E33" s="668"/>
      <c r="F33" s="668"/>
      <c r="G33" s="668"/>
      <c r="H33" s="591"/>
    </row>
    <row r="34" spans="1:8" ht="15" customHeight="1">
      <c r="A34" s="601"/>
      <c r="B34" s="614" t="s">
        <v>756</v>
      </c>
      <c r="C34" s="619"/>
      <c r="D34" s="580">
        <v>2020</v>
      </c>
      <c r="E34" s="668">
        <f>SUM('6.28'!E34,'6.28'!I34,'6.28 (samb)'!E34,'6.28 (samb)'!I34,'6.28 (3)'!E34,'6.28 (3)'!I34,'6.28 (4)'!E34,'6.28 (4)'!I34,)</f>
        <v>129353</v>
      </c>
      <c r="F34" s="668">
        <f>SUM('6.28'!F34,'6.28'!J34,'6.28 (samb)'!F34,'6.28 (samb)'!J34,'6.28 (3)'!F34,'6.28 (3)'!J34,'6.28 (4)'!F34,'6.28 (4)'!J34,)</f>
        <v>72068</v>
      </c>
      <c r="G34" s="668">
        <f>SUM('6.28'!G34,'6.28'!K34,'6.28 (samb)'!G34,'6.28 (samb)'!K34,'6.28 (3)'!G34,'6.28 (3)'!K34,'6.28 (4)'!G34,'6.28 (4)'!K34,)</f>
        <v>57285</v>
      </c>
      <c r="H34" s="591"/>
    </row>
    <row r="35" spans="1:8" ht="15" customHeight="1">
      <c r="A35" s="601"/>
      <c r="B35" s="566" t="s">
        <v>757</v>
      </c>
      <c r="C35" s="635"/>
      <c r="D35" s="580">
        <v>2021</v>
      </c>
      <c r="E35" s="668">
        <f>SUM('6.28'!E35,'6.28'!I35,'6.28 (samb)'!E35,'6.28 (samb)'!I35,'6.28 (3)'!E35,'6.28 (3)'!I35,'6.28 (4)'!E35,'6.28 (4)'!I35,)</f>
        <v>126926</v>
      </c>
      <c r="F35" s="668">
        <f>SUM('6.28'!F35,'6.28'!J35,'6.28 (samb)'!F35,'6.28 (samb)'!J35,'6.28 (3)'!F35,'6.28 (3)'!J35,'6.28 (4)'!F35,'6.28 (4)'!J35,)</f>
        <v>71731</v>
      </c>
      <c r="G35" s="668">
        <f>SUM('6.28'!G35,'6.28'!K35,'6.28 (samb)'!G35,'6.28 (samb)'!K35,'6.28 (3)'!G35,'6.28 (3)'!K35,'6.28 (4)'!G35,'6.28 (4)'!K35,)</f>
        <v>55195</v>
      </c>
      <c r="H35" s="591"/>
    </row>
    <row r="36" spans="1:8" ht="15" customHeight="1">
      <c r="A36" s="601"/>
      <c r="B36" s="566"/>
      <c r="C36" s="635"/>
      <c r="D36" s="580">
        <v>2022</v>
      </c>
      <c r="E36" s="668">
        <f>SUM('6.28'!E36,'6.28'!I36,'6.28 (samb)'!E36,'6.28 (samb)'!I36,'6.28 (3)'!E36,'6.28 (3)'!I36,'6.28 (4)'!E36,'6.28 (4)'!I36,)</f>
        <v>120532</v>
      </c>
      <c r="F36" s="668">
        <f>SUM('6.28'!F36,'6.28'!J36,'6.28 (samb)'!F36,'6.28 (samb)'!J36,'6.28 (3)'!F36,'6.28 (3)'!J36,'6.28 (4)'!F36,'6.28 (4)'!J36,)</f>
        <v>68160</v>
      </c>
      <c r="G36" s="668">
        <f>SUM('6.28'!G36,'6.28'!K36,'6.28 (samb)'!G36,'6.28 (samb)'!K36,'6.28 (3)'!G36,'6.28 (3)'!K36,'6.28 (4)'!G36,'6.28 (4)'!K36,)</f>
        <v>52372</v>
      </c>
      <c r="H36" s="591"/>
    </row>
    <row r="37" spans="1:8" ht="15" customHeight="1">
      <c r="A37" s="601"/>
      <c r="B37" s="566"/>
      <c r="C37" s="635"/>
      <c r="D37" s="580"/>
      <c r="E37" s="668"/>
      <c r="F37" s="668"/>
      <c r="G37" s="668"/>
      <c r="H37" s="591"/>
    </row>
    <row r="38" spans="1:8" ht="15" customHeight="1">
      <c r="A38" s="601"/>
      <c r="B38" s="614" t="s">
        <v>758</v>
      </c>
      <c r="C38" s="591"/>
      <c r="D38" s="580">
        <v>2020</v>
      </c>
      <c r="E38" s="668">
        <f>SUM('6.28'!E38,'6.28'!I38,'6.28 (samb)'!E38,'6.28 (samb)'!I38,'6.28 (3)'!E38,'6.28 (3)'!I38,'6.28 (4)'!E38,'6.28 (4)'!I38,)</f>
        <v>11020</v>
      </c>
      <c r="F38" s="668">
        <f>SUM('6.28'!F38,'6.28'!J38,'6.28 (samb)'!F38,'6.28 (samb)'!J38,'6.28 (3)'!F38,'6.28 (3)'!J38,'6.28 (4)'!F38,'6.28 (4)'!J38,)</f>
        <v>4706</v>
      </c>
      <c r="G38" s="668">
        <f>SUM('6.28'!G38,'6.28'!K38,'6.28 (samb)'!G38,'6.28 (samb)'!K38,'6.28 (3)'!G38,'6.28 (3)'!K38,'6.28 (4)'!G38,'6.28 (4)'!K38,)</f>
        <v>6314</v>
      </c>
      <c r="H38" s="591"/>
    </row>
    <row r="39" spans="1:8" ht="15" customHeight="1">
      <c r="A39" s="601"/>
      <c r="B39" s="615" t="s">
        <v>759</v>
      </c>
      <c r="C39" s="619"/>
      <c r="D39" s="580">
        <v>2021</v>
      </c>
      <c r="E39" s="668">
        <f>SUM('6.28'!E39,'6.28'!I39,'6.28 (samb)'!E39,'6.28 (samb)'!I39,'6.28 (3)'!E39,'6.28 (3)'!I39,'6.28 (4)'!E39,'6.28 (4)'!I39,)</f>
        <v>21926</v>
      </c>
      <c r="F39" s="668">
        <f>SUM('6.28'!F39,'6.28'!J39,'6.28 (samb)'!F39,'6.28 (samb)'!J39,'6.28 (3)'!F39,'6.28 (3)'!J39,'6.28 (4)'!F39,'6.28 (4)'!J39,)</f>
        <v>9356</v>
      </c>
      <c r="G39" s="668">
        <f>SUM('6.28'!G39,'6.28'!K39,'6.28 (samb)'!G39,'6.28 (samb)'!K39,'6.28 (3)'!G39,'6.28 (3)'!K39,'6.28 (4)'!G39,'6.28 (4)'!K39,)</f>
        <v>12570</v>
      </c>
      <c r="H39" s="591"/>
    </row>
    <row r="40" spans="1:8" ht="15" customHeight="1">
      <c r="A40" s="601"/>
      <c r="B40" s="615"/>
      <c r="C40" s="619"/>
      <c r="D40" s="580">
        <v>2022</v>
      </c>
      <c r="E40" s="668">
        <f>SUM('6.28'!E40,'6.28'!I40,'6.28 (samb)'!E40,'6.28 (samb)'!I40,'6.28 (3)'!E40,'6.28 (3)'!I40,'6.28 (4)'!E40,'6.28 (4)'!I40,)</f>
        <v>10676</v>
      </c>
      <c r="F40" s="668">
        <f>SUM('6.28'!F40,'6.28'!J40,'6.28 (samb)'!F40,'6.28 (samb)'!J40,'6.28 (3)'!F40,'6.28 (3)'!J40,'6.28 (4)'!F40,'6.28 (4)'!J40,)</f>
        <v>4712</v>
      </c>
      <c r="G40" s="668">
        <f>SUM('6.28'!G40,'6.28'!K40,'6.28 (samb)'!G40,'6.28 (samb)'!K40,'6.28 (3)'!G40,'6.28 (3)'!K40,'6.28 (4)'!G40,'6.28 (4)'!K40,)</f>
        <v>5964</v>
      </c>
      <c r="H40" s="591"/>
    </row>
    <row r="41" spans="1:8" ht="15" customHeight="1">
      <c r="A41" s="601"/>
      <c r="B41" s="615"/>
      <c r="C41" s="619"/>
      <c r="D41" s="580"/>
      <c r="E41" s="668"/>
      <c r="F41" s="668"/>
      <c r="G41" s="668"/>
      <c r="H41" s="591"/>
    </row>
    <row r="42" spans="1:8" ht="15" customHeight="1">
      <c r="A42" s="601"/>
      <c r="B42" s="614" t="s">
        <v>760</v>
      </c>
      <c r="C42" s="619"/>
      <c r="D42" s="580">
        <v>2020</v>
      </c>
      <c r="E42" s="668">
        <f>SUM('6.28'!E42,'6.28'!I42,'6.28 (samb)'!E42,'6.28 (samb)'!I42,'6.28 (3)'!E42,'6.28 (3)'!I42,'6.28 (4)'!E42,'6.28 (4)'!I42,)</f>
        <v>35427</v>
      </c>
      <c r="F42" s="668">
        <f>SUM('6.28'!F42,'6.28'!J42,'6.28 (samb)'!F42,'6.28 (samb)'!J42,'6.28 (3)'!F42,'6.28 (3)'!J42,'6.28 (4)'!F42,'6.28 (4)'!J42,)</f>
        <v>9787</v>
      </c>
      <c r="G42" s="668">
        <f>SUM('6.28'!G42,'6.28'!K42,'6.28 (samb)'!G42,'6.28 (samb)'!K42,'6.28 (3)'!G42,'6.28 (3)'!K42,'6.28 (4)'!G42,'6.28 (4)'!K42,)</f>
        <v>25640</v>
      </c>
      <c r="H42" s="591"/>
    </row>
    <row r="43" spans="1:8" ht="15" customHeight="1">
      <c r="A43" s="601"/>
      <c r="B43" s="566" t="s">
        <v>761</v>
      </c>
      <c r="C43" s="635"/>
      <c r="D43" s="580">
        <v>2021</v>
      </c>
      <c r="E43" s="668">
        <f>SUM('6.28'!E43,'6.28'!I43,'6.28 (samb)'!E43,'6.28 (samb)'!I43,'6.28 (3)'!E43,'6.28 (3)'!I43,'6.28 (4)'!E43,'6.28 (4)'!I43,)</f>
        <v>36780</v>
      </c>
      <c r="F43" s="668">
        <f>SUM('6.28'!F43,'6.28'!J43,'6.28 (samb)'!F43,'6.28 (samb)'!J43,'6.28 (3)'!F43,'6.28 (3)'!J43,'6.28 (4)'!F43,'6.28 (4)'!J43,)</f>
        <v>10295</v>
      </c>
      <c r="G43" s="668">
        <f>SUM('6.28'!G43,'6.28'!K43,'6.28 (samb)'!G43,'6.28 (samb)'!K43,'6.28 (3)'!G43,'6.28 (3)'!K43,'6.28 (4)'!G43,'6.28 (4)'!K43,)</f>
        <v>26485</v>
      </c>
      <c r="H43" s="591"/>
    </row>
    <row r="44" spans="1:8" ht="15" customHeight="1">
      <c r="A44" s="601"/>
      <c r="B44" s="566"/>
      <c r="C44" s="635"/>
      <c r="D44" s="580">
        <v>2022</v>
      </c>
      <c r="E44" s="668">
        <f>SUM('6.28'!E44,'6.28'!I44,'6.28 (samb)'!E44,'6.28 (samb)'!I44,'6.28 (3)'!E44,'6.28 (3)'!I44,'6.28 (4)'!E44,'6.28 (4)'!I44,)</f>
        <v>37992</v>
      </c>
      <c r="F44" s="668">
        <f>SUM('6.28'!F44,'6.28'!J44,'6.28 (samb)'!F44,'6.28 (samb)'!J44,'6.28 (3)'!F44,'6.28 (3)'!J44,'6.28 (4)'!F44,'6.28 (4)'!J44,)</f>
        <v>10830</v>
      </c>
      <c r="G44" s="668">
        <f>SUM('6.28'!G44,'6.28'!K44,'6.28 (samb)'!G44,'6.28 (samb)'!K44,'6.28 (3)'!G44,'6.28 (3)'!K44,'6.28 (4)'!G44,'6.28 (4)'!K44,)</f>
        <v>27162</v>
      </c>
      <c r="H44" s="591"/>
    </row>
    <row r="45" spans="1:8" ht="15" customHeight="1">
      <c r="A45" s="601"/>
      <c r="B45" s="566"/>
      <c r="C45" s="635"/>
      <c r="D45" s="580"/>
      <c r="E45" s="668"/>
      <c r="F45" s="668"/>
      <c r="G45" s="668"/>
      <c r="H45" s="591"/>
    </row>
    <row r="46" spans="1:8" ht="15" customHeight="1">
      <c r="A46" s="601"/>
      <c r="B46" s="614" t="s">
        <v>762</v>
      </c>
      <c r="C46" s="591"/>
      <c r="D46" s="580">
        <v>2020</v>
      </c>
      <c r="E46" s="668">
        <f>SUM('6.28'!E46,'6.28'!I46,'6.28 (samb)'!E46,'6.28 (samb)'!I46,'6.28 (3)'!E46,'6.28 (3)'!I46,'6.28 (4)'!E46,'6.28 (4)'!I46,)</f>
        <v>21192</v>
      </c>
      <c r="F46" s="668">
        <f>SUM('6.28'!F46,'6.28'!J46,'6.28 (samb)'!F46,'6.28 (samb)'!J46,'6.28 (3)'!F46,'6.28 (3)'!J46,'6.28 (4)'!F46,'6.28 (4)'!J46,)</f>
        <v>8397</v>
      </c>
      <c r="G46" s="668">
        <f>SUM('6.28'!G46,'6.28'!K46,'6.28 (samb)'!G46,'6.28 (samb)'!K46,'6.28 (3)'!G46,'6.28 (3)'!K46,'6.28 (4)'!G46,'6.28 (4)'!K46,)</f>
        <v>12795</v>
      </c>
      <c r="H46" s="591"/>
    </row>
    <row r="47" spans="1:8" ht="15" customHeight="1">
      <c r="A47" s="601"/>
      <c r="B47" s="615" t="s">
        <v>763</v>
      </c>
      <c r="C47" s="619"/>
      <c r="D47" s="580">
        <v>2021</v>
      </c>
      <c r="E47" s="668">
        <f>SUM('6.28'!E47,'6.28'!I47,'6.28 (samb)'!E47,'6.28 (samb)'!I47,'6.28 (3)'!E47,'6.28 (3)'!I47,'6.28 (4)'!E47,'6.28 (4)'!I47,)</f>
        <v>21055</v>
      </c>
      <c r="F47" s="668">
        <f>SUM('6.28'!F47,'6.28'!J47,'6.28 (samb)'!F47,'6.28 (samb)'!J47,'6.28 (3)'!F47,'6.28 (3)'!J47,'6.28 (4)'!F47,'6.28 (4)'!J47,)</f>
        <v>8550</v>
      </c>
      <c r="G47" s="668">
        <f>SUM('6.28'!G47,'6.28'!K47,'6.28 (samb)'!G47,'6.28 (samb)'!K47,'6.28 (3)'!G47,'6.28 (3)'!K47,'6.28 (4)'!G47,'6.28 (4)'!K47,)</f>
        <v>12505</v>
      </c>
      <c r="H47" s="591"/>
    </row>
    <row r="48" spans="1:8" ht="15" customHeight="1">
      <c r="A48" s="601"/>
      <c r="B48" s="615"/>
      <c r="C48" s="619"/>
      <c r="D48" s="580">
        <v>2022</v>
      </c>
      <c r="E48" s="668">
        <f>SUM('6.28'!E48,'6.28'!I48,'6.28 (samb)'!E48,'6.28 (samb)'!I48,'6.28 (3)'!E48,'6.28 (3)'!I48,'6.28 (4)'!E48,'6.28 (4)'!I48,)</f>
        <v>20802</v>
      </c>
      <c r="F48" s="668">
        <f>SUM('6.28'!F48,'6.28'!J48,'6.28 (samb)'!F48,'6.28 (samb)'!J48,'6.28 (3)'!F48,'6.28 (3)'!J48,'6.28 (4)'!F48,'6.28 (4)'!J48,)</f>
        <v>8573</v>
      </c>
      <c r="G48" s="668">
        <f>SUM('6.28'!G48,'6.28'!K48,'6.28 (samb)'!G48,'6.28 (samb)'!K48,'6.28 (3)'!G48,'6.28 (3)'!K48,'6.28 (4)'!G48,'6.28 (4)'!K48,)</f>
        <v>12229</v>
      </c>
      <c r="H48" s="591"/>
    </row>
    <row r="49" spans="1:8" ht="15" customHeight="1">
      <c r="A49" s="601"/>
      <c r="B49" s="615"/>
      <c r="C49" s="619"/>
      <c r="D49" s="580"/>
      <c r="E49" s="668"/>
      <c r="F49" s="668"/>
      <c r="G49" s="668"/>
      <c r="H49" s="591"/>
    </row>
    <row r="50" spans="1:8" ht="15" customHeight="1">
      <c r="A50" s="601"/>
      <c r="B50" s="614" t="s">
        <v>764</v>
      </c>
      <c r="C50" s="619"/>
      <c r="D50" s="580">
        <v>2020</v>
      </c>
      <c r="E50" s="668">
        <f>SUM('6.28'!E50,'6.28'!I50,'6.28 (samb)'!E50,'6.28 (samb)'!I50,'6.28 (3)'!E50,'6.28 (3)'!I50,'6.28 (4)'!E50,'6.28 (4)'!I50,)</f>
        <v>1811</v>
      </c>
      <c r="F50" s="668">
        <f>SUM('6.28'!F50,'6.28'!J50,'6.28 (samb)'!F50,'6.28 (samb)'!J50,'6.28 (3)'!F50,'6.28 (3)'!J50,'6.28 (4)'!F50,'6.28 (4)'!J50,)</f>
        <v>683</v>
      </c>
      <c r="G50" s="668">
        <f>SUM('6.28'!G50,'6.28'!K50,'6.28 (samb)'!G50,'6.28 (samb)'!K50,'6.28 (3)'!G50,'6.28 (3)'!K50,'6.28 (4)'!G50,'6.28 (4)'!K50,)</f>
        <v>1128</v>
      </c>
      <c r="H50" s="591"/>
    </row>
    <row r="51" spans="1:8" ht="15" customHeight="1">
      <c r="A51" s="601"/>
      <c r="B51" s="566" t="s">
        <v>765</v>
      </c>
      <c r="C51" s="635"/>
      <c r="D51" s="580">
        <v>2021</v>
      </c>
      <c r="E51" s="668">
        <f>SUM('6.28'!E51,'6.28'!I51,'6.28 (samb)'!E51,'6.28 (samb)'!I51,'6.28 (3)'!E51,'6.28 (3)'!I51,'6.28 (4)'!E51,'6.28 (4)'!I51,)</f>
        <v>1956</v>
      </c>
      <c r="F51" s="668">
        <f>SUM('6.28'!F51,'6.28'!J51,'6.28 (samb)'!F51,'6.28 (samb)'!J51,'6.28 (3)'!F51,'6.28 (3)'!J51,'6.28 (4)'!F51,'6.28 (4)'!J51,)</f>
        <v>707</v>
      </c>
      <c r="G51" s="668">
        <f>SUM('6.28'!G51,'6.28'!K51,'6.28 (samb)'!G51,'6.28 (samb)'!K51,'6.28 (3)'!G51,'6.28 (3)'!K51,'6.28 (4)'!G51,'6.28 (4)'!K51,)</f>
        <v>1249</v>
      </c>
      <c r="H51" s="591"/>
    </row>
    <row r="52" spans="1:8" ht="15" customHeight="1">
      <c r="A52" s="601"/>
      <c r="B52" s="566"/>
      <c r="C52" s="635"/>
      <c r="D52" s="580">
        <v>2022</v>
      </c>
      <c r="E52" s="668">
        <f>SUM('6.28'!E52,'6.28'!I52,'6.28 (samb)'!E52,'6.28 (samb)'!I52,'6.28 (3)'!E52,'6.28 (3)'!I52,'6.28 (4)'!E52,'6.28 (4)'!I52,)</f>
        <v>2763</v>
      </c>
      <c r="F52" s="668">
        <f>SUM('6.28'!F52,'6.28'!J52,'6.28 (samb)'!F52,'6.28 (samb)'!J52,'6.28 (3)'!F52,'6.28 (3)'!J52,'6.28 (4)'!F52,'6.28 (4)'!J52,)</f>
        <v>965</v>
      </c>
      <c r="G52" s="668">
        <f>SUM('6.28'!G52,'6.28'!K52,'6.28 (samb)'!G52,'6.28 (samb)'!K52,'6.28 (3)'!G52,'6.28 (3)'!K52,'6.28 (4)'!G52,'6.28 (4)'!K52,)</f>
        <v>1798</v>
      </c>
    </row>
    <row r="53" spans="1:8" ht="15" customHeight="1">
      <c r="A53" s="601"/>
      <c r="B53" s="566"/>
      <c r="C53" s="635"/>
      <c r="D53" s="580"/>
      <c r="E53" s="668"/>
      <c r="F53" s="668"/>
      <c r="G53" s="668"/>
      <c r="H53" s="591"/>
    </row>
    <row r="54" spans="1:8" ht="3.75" customHeight="1" thickBot="1">
      <c r="A54" s="637"/>
      <c r="B54" s="725"/>
      <c r="C54" s="725"/>
      <c r="D54" s="693"/>
      <c r="E54" s="693"/>
      <c r="F54" s="693"/>
      <c r="G54" s="693"/>
      <c r="H54" s="693"/>
    </row>
    <row r="55" spans="1:8" s="698" customFormat="1" ht="15" customHeight="1">
      <c r="A55" s="590"/>
      <c r="B55" s="591"/>
      <c r="C55" s="591"/>
      <c r="D55" s="580"/>
      <c r="E55" s="591"/>
      <c r="F55" s="740"/>
      <c r="G55" s="679"/>
      <c r="H55" s="424" t="s">
        <v>909</v>
      </c>
    </row>
    <row r="56" spans="1:8" s="698" customFormat="1" ht="18" customHeight="1">
      <c r="B56" s="685"/>
      <c r="C56" s="685"/>
      <c r="D56" s="730"/>
      <c r="E56" s="685"/>
      <c r="F56" s="685"/>
      <c r="G56" s="680"/>
      <c r="H56" s="425" t="s">
        <v>885</v>
      </c>
    </row>
    <row r="57" spans="1:8" ht="14.25" customHeight="1">
      <c r="H57" s="741"/>
    </row>
    <row r="58" spans="1:8" ht="15" customHeight="1"/>
    <row r="59" spans="1:8" ht="6" customHeight="1">
      <c r="A59" s="607"/>
      <c r="B59" s="601"/>
    </row>
    <row r="60" spans="1:8" ht="4.5" customHeight="1">
      <c r="A60" s="610"/>
      <c r="B60" s="644"/>
      <c r="C60" s="742"/>
      <c r="D60" s="743"/>
      <c r="E60" s="742"/>
      <c r="F60" s="742"/>
      <c r="G60" s="742"/>
    </row>
    <row r="61" spans="1:8" ht="13.5" customHeight="1">
      <c r="A61" s="610"/>
      <c r="B61" s="644"/>
      <c r="C61" s="742"/>
      <c r="D61" s="743"/>
      <c r="E61" s="742"/>
      <c r="F61" s="742"/>
      <c r="G61" s="742"/>
    </row>
    <row r="62" spans="1:8" ht="15.75" customHeight="1">
      <c r="A62" s="607"/>
      <c r="B62" s="644"/>
      <c r="C62" s="742"/>
      <c r="D62" s="743"/>
      <c r="E62" s="742"/>
      <c r="F62" s="742"/>
      <c r="G62" s="742"/>
    </row>
    <row r="63" spans="1:8" ht="17.25" customHeight="1">
      <c r="A63" s="610"/>
      <c r="B63" s="644"/>
      <c r="C63" s="742"/>
      <c r="D63" s="743"/>
      <c r="E63" s="742"/>
      <c r="F63" s="742"/>
      <c r="G63" s="742"/>
    </row>
    <row r="64" spans="1:8">
      <c r="A64" s="607"/>
      <c r="B64" s="742"/>
      <c r="C64" s="742"/>
      <c r="D64" s="743"/>
      <c r="E64" s="742"/>
      <c r="F64" s="742"/>
      <c r="G64" s="742"/>
    </row>
    <row r="65" spans="1:7" ht="1.5" customHeight="1">
      <c r="A65" s="610"/>
      <c r="B65" s="742"/>
      <c r="C65" s="742"/>
      <c r="D65" s="743"/>
      <c r="E65" s="742"/>
      <c r="F65" s="742"/>
      <c r="G65" s="742"/>
    </row>
    <row r="66" spans="1:7" ht="6.75" customHeight="1">
      <c r="A66" s="607"/>
      <c r="B66" s="742"/>
      <c r="C66" s="742"/>
      <c r="D66" s="743"/>
      <c r="E66" s="742"/>
      <c r="F66" s="742"/>
      <c r="G66" s="742"/>
    </row>
    <row r="67" spans="1:7" ht="15" customHeight="1">
      <c r="A67" s="607"/>
      <c r="B67" s="742"/>
      <c r="C67" s="742"/>
      <c r="D67" s="743"/>
      <c r="E67" s="742"/>
      <c r="F67" s="742"/>
      <c r="G67" s="742"/>
    </row>
    <row r="68" spans="1:7" ht="15" customHeight="1">
      <c r="A68" s="607"/>
      <c r="B68" s="742"/>
      <c r="C68" s="742"/>
      <c r="D68" s="743"/>
      <c r="E68" s="742"/>
      <c r="F68" s="742"/>
      <c r="G68" s="742"/>
    </row>
    <row r="69" spans="1:7" ht="19.5" customHeight="1">
      <c r="A69" s="610"/>
      <c r="B69" s="742"/>
      <c r="C69" s="742"/>
      <c r="D69" s="743"/>
      <c r="E69" s="742"/>
      <c r="F69" s="742"/>
      <c r="G69" s="742"/>
    </row>
    <row r="70" spans="1:7" ht="13.5" customHeight="1">
      <c r="A70" s="607"/>
      <c r="B70" s="742"/>
      <c r="C70" s="742"/>
      <c r="D70" s="743"/>
      <c r="E70" s="742"/>
      <c r="F70" s="742"/>
      <c r="G70" s="742"/>
    </row>
    <row r="71" spans="1:7" ht="15" customHeight="1">
      <c r="A71" s="610"/>
      <c r="B71" s="742"/>
      <c r="C71" s="742"/>
      <c r="D71" s="743"/>
      <c r="E71" s="742"/>
      <c r="F71" s="742"/>
      <c r="G71" s="742"/>
    </row>
    <row r="72" spans="1:7" ht="13.5" customHeight="1">
      <c r="A72" s="742"/>
      <c r="B72" s="742"/>
      <c r="C72" s="742"/>
      <c r="D72" s="743"/>
      <c r="E72" s="742"/>
      <c r="F72" s="742"/>
      <c r="G72" s="742"/>
    </row>
    <row r="73" spans="1:7" ht="15" customHeight="1"/>
    <row r="74" spans="1:7" ht="13.5" customHeight="1"/>
    <row r="75" spans="1:7" ht="15" customHeight="1"/>
    <row r="76" spans="1:7" ht="13.5" customHeight="1"/>
    <row r="77" spans="1:7" ht="15" customHeight="1"/>
    <row r="78" spans="1:7" ht="13.5" customHeight="1"/>
    <row r="79" spans="1:7" ht="15" customHeight="1"/>
    <row r="80" spans="1:7" ht="13.5" customHeight="1"/>
    <row r="81" spans="4:4" ht="15" customHeight="1"/>
    <row r="82" spans="4:4" s="601" customFormat="1" ht="13.5" customHeight="1">
      <c r="D82" s="630"/>
    </row>
    <row r="83" spans="4:4" s="601" customFormat="1" ht="15" customHeight="1">
      <c r="D83" s="630"/>
    </row>
    <row r="84" spans="4:4" s="601" customFormat="1" ht="13.5" customHeight="1">
      <c r="D84" s="630"/>
    </row>
    <row r="85" spans="4:4" s="601" customFormat="1" ht="15" customHeight="1">
      <c r="D85" s="630"/>
    </row>
    <row r="86" spans="4:4" s="601" customFormat="1" ht="13.5" customHeight="1">
      <c r="D86" s="630"/>
    </row>
    <row r="87" spans="4:4" s="601" customFormat="1" ht="1.5" customHeight="1">
      <c r="D87" s="630"/>
    </row>
    <row r="88" spans="4:4" s="537" customFormat="1" ht="16.5" customHeight="1">
      <c r="D88" s="645"/>
    </row>
    <row r="89" spans="4:4" s="537" customFormat="1" ht="12" customHeight="1">
      <c r="D89" s="645"/>
    </row>
    <row r="90" spans="4:4" s="601" customFormat="1" ht="9.75" customHeight="1">
      <c r="D90" s="630"/>
    </row>
    <row r="91" spans="4:4" s="601" customFormat="1" ht="15" customHeight="1">
      <c r="D91" s="630"/>
    </row>
    <row r="92" spans="4:4" s="601" customFormat="1" ht="15" customHeight="1">
      <c r="D92" s="630"/>
    </row>
    <row r="93" spans="4:4" s="601" customFormat="1" ht="9.75" customHeight="1">
      <c r="D93" s="630"/>
    </row>
    <row r="94" spans="4:4" s="601" customFormat="1" ht="15" customHeight="1">
      <c r="D94" s="630"/>
    </row>
    <row r="95" spans="4:4" s="601" customFormat="1" ht="9.75" customHeight="1">
      <c r="D95" s="630"/>
    </row>
    <row r="96" spans="4:4" s="601" customFormat="1" ht="15" customHeight="1">
      <c r="D96" s="630"/>
    </row>
    <row r="97" spans="4:4" s="601" customFormat="1" ht="9.75" customHeight="1">
      <c r="D97" s="630"/>
    </row>
    <row r="98" spans="4:4" s="601" customFormat="1" ht="9.75" customHeight="1">
      <c r="D98" s="630"/>
    </row>
    <row r="99" spans="4:4" s="601" customFormat="1" ht="15" customHeight="1">
      <c r="D99" s="630"/>
    </row>
    <row r="100" spans="4:4" s="601" customFormat="1" ht="9.75" customHeight="1">
      <c r="D100" s="630"/>
    </row>
    <row r="101" spans="4:4" s="601" customFormat="1" ht="9.75" customHeight="1">
      <c r="D101" s="630"/>
    </row>
    <row r="102" spans="4:4" s="601" customFormat="1" ht="15" customHeight="1">
      <c r="D102" s="630"/>
    </row>
    <row r="103" spans="4:4" s="601" customFormat="1" ht="9.75" customHeight="1">
      <c r="D103" s="630"/>
    </row>
    <row r="104" spans="4:4" s="601" customFormat="1" ht="15" customHeight="1">
      <c r="D104" s="630"/>
    </row>
    <row r="105" spans="4:4" s="601" customFormat="1" ht="9.75" customHeight="1">
      <c r="D105" s="630"/>
    </row>
    <row r="106" spans="4:4" s="601" customFormat="1" ht="15" customHeight="1">
      <c r="D106" s="630"/>
    </row>
    <row r="107" spans="4:4" s="601" customFormat="1" ht="9.75" customHeight="1">
      <c r="D107" s="630"/>
    </row>
    <row r="108" spans="4:4" s="601" customFormat="1" ht="15" customHeight="1">
      <c r="D108" s="630"/>
    </row>
    <row r="109" spans="4:4" s="601" customFormat="1" ht="9.75" customHeight="1">
      <c r="D109" s="630"/>
    </row>
    <row r="110" spans="4:4" s="601" customFormat="1" ht="18" customHeight="1">
      <c r="D110" s="630"/>
    </row>
    <row r="111" spans="4:4" s="601" customFormat="1" ht="15" customHeight="1">
      <c r="D111" s="630"/>
    </row>
    <row r="112" spans="4:4" s="601" customFormat="1" ht="9.75" customHeight="1">
      <c r="D112" s="630"/>
    </row>
    <row r="113" spans="4:4" s="601" customFormat="1" ht="15" customHeight="1">
      <c r="D113" s="630"/>
    </row>
    <row r="114" spans="4:4" s="601" customFormat="1" ht="9.75" customHeight="1">
      <c r="D114" s="630"/>
    </row>
    <row r="115" spans="4:4" s="601" customFormat="1" ht="5.0999999999999996" customHeight="1">
      <c r="D115" s="630"/>
    </row>
    <row r="116" spans="4:4" s="601" customFormat="1" ht="11.1" customHeight="1">
      <c r="D116" s="630"/>
    </row>
    <row r="117" spans="4:4" s="601" customFormat="1" ht="11.1" customHeight="1">
      <c r="D117" s="630"/>
    </row>
    <row r="118" spans="4:4" s="601" customFormat="1" ht="11.25" customHeight="1">
      <c r="D118" s="630"/>
    </row>
    <row r="119" spans="4:4" s="601" customFormat="1" ht="5.25" customHeight="1">
      <c r="D119" s="630"/>
    </row>
    <row r="120" spans="4:4" s="601" customFormat="1" ht="4.1500000000000004" customHeight="1">
      <c r="D120" s="630"/>
    </row>
    <row r="121" spans="4:4" s="601" customFormat="1" ht="11.1" customHeight="1">
      <c r="D121" s="630"/>
    </row>
    <row r="122" spans="4:4" s="601" customFormat="1" ht="10.5" customHeight="1">
      <c r="D122" s="630"/>
    </row>
    <row r="123" spans="4:4" s="601" customFormat="1">
      <c r="D123" s="630"/>
    </row>
    <row r="124" spans="4:4" s="601" customFormat="1">
      <c r="D124" s="630"/>
    </row>
    <row r="125" spans="4:4" s="601" customFormat="1">
      <c r="D125" s="630"/>
    </row>
    <row r="126" spans="4:4" s="601" customFormat="1">
      <c r="D126" s="630"/>
    </row>
    <row r="127" spans="4:4" s="601" customFormat="1">
      <c r="D127" s="630"/>
    </row>
    <row r="128" spans="4:4" s="601" customFormat="1">
      <c r="D128" s="630"/>
    </row>
    <row r="129" spans="4:4" s="601" customFormat="1">
      <c r="D129" s="630"/>
    </row>
    <row r="130" spans="4:4" s="601" customFormat="1">
      <c r="D130" s="630"/>
    </row>
    <row r="131" spans="4:4" s="601" customFormat="1">
      <c r="D131" s="630"/>
    </row>
    <row r="132" spans="4:4" s="601" customFormat="1">
      <c r="D132" s="630"/>
    </row>
    <row r="133" spans="4:4" s="601" customFormat="1">
      <c r="D133" s="630"/>
    </row>
    <row r="134" spans="4:4" s="601" customFormat="1">
      <c r="D134" s="630"/>
    </row>
    <row r="135" spans="4:4" s="601" customFormat="1">
      <c r="D135" s="630"/>
    </row>
    <row r="136" spans="4:4" s="601" customFormat="1">
      <c r="D136" s="630"/>
    </row>
    <row r="137" spans="4:4" s="601" customFormat="1">
      <c r="D137" s="630"/>
    </row>
    <row r="138" spans="4:4" s="601" customFormat="1">
      <c r="D138" s="630"/>
    </row>
    <row r="139" spans="4:4" s="601" customFormat="1">
      <c r="D139" s="630"/>
    </row>
    <row r="140" spans="4:4" s="601" customFormat="1">
      <c r="D140" s="630"/>
    </row>
    <row r="141" spans="4:4" s="601" customFormat="1">
      <c r="D141" s="630"/>
    </row>
    <row r="142" spans="4:4" s="601" customFormat="1">
      <c r="D142" s="630"/>
    </row>
    <row r="143" spans="4:4" s="601" customFormat="1">
      <c r="D143" s="630"/>
    </row>
    <row r="144" spans="4:4" s="601" customFormat="1">
      <c r="D144" s="630"/>
    </row>
    <row r="145" spans="4:4" s="601" customFormat="1">
      <c r="D145" s="630"/>
    </row>
    <row r="146" spans="4:4" s="601" customFormat="1">
      <c r="D146" s="630"/>
    </row>
    <row r="147" spans="4:4" s="601" customFormat="1">
      <c r="D147" s="630"/>
    </row>
    <row r="148" spans="4:4" s="601" customFormat="1">
      <c r="D148" s="630"/>
    </row>
    <row r="149" spans="4:4" s="601" customFormat="1">
      <c r="D149" s="630"/>
    </row>
    <row r="150" spans="4:4" s="601" customFormat="1">
      <c r="D150" s="630"/>
    </row>
    <row r="151" spans="4:4" s="601" customFormat="1">
      <c r="D151" s="630"/>
    </row>
    <row r="152" spans="4:4" s="601" customFormat="1">
      <c r="D152" s="630"/>
    </row>
    <row r="153" spans="4:4" s="601" customFormat="1">
      <c r="D153" s="630"/>
    </row>
    <row r="154" spans="4:4" s="601" customFormat="1">
      <c r="D154" s="630"/>
    </row>
    <row r="155" spans="4:4" s="601" customFormat="1">
      <c r="D155" s="630"/>
    </row>
    <row r="156" spans="4:4" s="601" customFormat="1">
      <c r="D156" s="630"/>
    </row>
    <row r="157" spans="4:4" s="601" customFormat="1">
      <c r="D157" s="630"/>
    </row>
    <row r="158" spans="4:4" s="601" customFormat="1">
      <c r="D158" s="630"/>
    </row>
    <row r="159" spans="4:4" s="601" customFormat="1">
      <c r="D159" s="630"/>
    </row>
    <row r="160" spans="4:4" s="601" customFormat="1">
      <c r="D160" s="630"/>
    </row>
    <row r="161" spans="4:4" s="601" customFormat="1">
      <c r="D161" s="630"/>
    </row>
    <row r="162" spans="4:4" s="601" customFormat="1">
      <c r="D162" s="630"/>
    </row>
    <row r="163" spans="4:4" s="601" customFormat="1">
      <c r="D163" s="630"/>
    </row>
    <row r="164" spans="4:4" s="601" customFormat="1">
      <c r="D164" s="630"/>
    </row>
    <row r="165" spans="4:4" s="601" customFormat="1">
      <c r="D165" s="630"/>
    </row>
    <row r="166" spans="4:4" s="601" customFormat="1">
      <c r="D166" s="630"/>
    </row>
    <row r="167" spans="4:4" s="601" customFormat="1">
      <c r="D167" s="630"/>
    </row>
    <row r="168" spans="4:4" s="601" customFormat="1">
      <c r="D168" s="630"/>
    </row>
    <row r="169" spans="4:4" s="601" customFormat="1">
      <c r="D169" s="630"/>
    </row>
    <row r="170" spans="4:4" s="601" customFormat="1">
      <c r="D170" s="630"/>
    </row>
    <row r="171" spans="4:4" s="601" customFormat="1">
      <c r="D171" s="630"/>
    </row>
    <row r="172" spans="4:4" s="601" customFormat="1">
      <c r="D172" s="630"/>
    </row>
    <row r="173" spans="4:4" s="601" customFormat="1">
      <c r="D173" s="630"/>
    </row>
    <row r="174" spans="4:4" s="601" customFormat="1">
      <c r="D174" s="630"/>
    </row>
    <row r="175" spans="4:4" s="601" customFormat="1">
      <c r="D175" s="630"/>
    </row>
    <row r="176" spans="4:4" s="601" customFormat="1">
      <c r="D176" s="630"/>
    </row>
    <row r="177" spans="4:4" s="601" customFormat="1">
      <c r="D177" s="630"/>
    </row>
    <row r="178" spans="4:4" s="601" customFormat="1">
      <c r="D178" s="630"/>
    </row>
    <row r="179" spans="4:4" s="601" customFormat="1">
      <c r="D179" s="630"/>
    </row>
    <row r="180" spans="4:4" s="601" customFormat="1">
      <c r="D180" s="630"/>
    </row>
    <row r="181" spans="4:4" s="601" customFormat="1">
      <c r="D181" s="630"/>
    </row>
    <row r="182" spans="4:4" s="601" customFormat="1">
      <c r="D182" s="630"/>
    </row>
    <row r="183" spans="4:4" s="601" customFormat="1">
      <c r="D183" s="630"/>
    </row>
    <row r="184" spans="4:4" s="601" customFormat="1">
      <c r="D184" s="630"/>
    </row>
    <row r="185" spans="4:4" s="601" customFormat="1">
      <c r="D185" s="630"/>
    </row>
    <row r="186" spans="4:4" s="601" customFormat="1">
      <c r="D186" s="630"/>
    </row>
    <row r="187" spans="4:4" s="601" customFormat="1">
      <c r="D187" s="630"/>
    </row>
    <row r="188" spans="4:4" s="601" customFormat="1">
      <c r="D188" s="630"/>
    </row>
    <row r="189" spans="4:4" s="601" customFormat="1">
      <c r="D189" s="630"/>
    </row>
    <row r="190" spans="4:4" s="601" customFormat="1">
      <c r="D190" s="630"/>
    </row>
    <row r="191" spans="4:4" s="601" customFormat="1">
      <c r="D191" s="630"/>
    </row>
    <row r="192" spans="4:4" s="601" customFormat="1">
      <c r="D192" s="630"/>
    </row>
    <row r="193" spans="4:4" s="601" customFormat="1">
      <c r="D193" s="630"/>
    </row>
    <row r="194" spans="4:4" s="601" customFormat="1">
      <c r="D194" s="630"/>
    </row>
    <row r="195" spans="4:4" s="601" customFormat="1">
      <c r="D195" s="630"/>
    </row>
    <row r="196" spans="4:4" s="601" customFormat="1">
      <c r="D196" s="630"/>
    </row>
    <row r="197" spans="4:4" s="601" customFormat="1">
      <c r="D197" s="630"/>
    </row>
    <row r="198" spans="4:4" s="601" customFormat="1">
      <c r="D198" s="630"/>
    </row>
    <row r="199" spans="4:4" s="601" customFormat="1">
      <c r="D199" s="630"/>
    </row>
    <row r="200" spans="4:4" s="601" customFormat="1">
      <c r="D200" s="630"/>
    </row>
    <row r="201" spans="4:4" s="601" customFormat="1">
      <c r="D201" s="630"/>
    </row>
    <row r="202" spans="4:4" s="601" customFormat="1">
      <c r="D202" s="630"/>
    </row>
    <row r="203" spans="4:4" s="601" customFormat="1">
      <c r="D203" s="630"/>
    </row>
    <row r="204" spans="4:4" s="601" customFormat="1">
      <c r="D204" s="630"/>
    </row>
    <row r="205" spans="4:4" s="601" customFormat="1">
      <c r="D205" s="630"/>
    </row>
    <row r="206" spans="4:4" s="601" customFormat="1">
      <c r="D206" s="630"/>
    </row>
    <row r="207" spans="4:4" s="601" customFormat="1">
      <c r="D207" s="630"/>
    </row>
    <row r="208" spans="4:4" s="601" customFormat="1">
      <c r="D208" s="630"/>
    </row>
    <row r="209" spans="4:4" s="601" customFormat="1">
      <c r="D209" s="630"/>
    </row>
    <row r="210" spans="4:4" s="601" customFormat="1">
      <c r="D210" s="630"/>
    </row>
    <row r="211" spans="4:4" s="601" customFormat="1">
      <c r="D211" s="630"/>
    </row>
    <row r="212" spans="4:4" s="601" customFormat="1">
      <c r="D212" s="630"/>
    </row>
    <row r="213" spans="4:4" s="601" customFormat="1">
      <c r="D213" s="630"/>
    </row>
    <row r="214" spans="4:4" s="601" customFormat="1">
      <c r="D214" s="630"/>
    </row>
    <row r="215" spans="4:4" s="601" customFormat="1">
      <c r="D215" s="630"/>
    </row>
    <row r="216" spans="4:4" s="601" customFormat="1">
      <c r="D216" s="630"/>
    </row>
    <row r="217" spans="4:4" s="601" customFormat="1">
      <c r="D217" s="630"/>
    </row>
    <row r="218" spans="4:4" s="601" customFormat="1">
      <c r="D218" s="630"/>
    </row>
    <row r="219" spans="4:4" s="601" customFormat="1">
      <c r="D219" s="630"/>
    </row>
    <row r="220" spans="4:4" s="601" customFormat="1">
      <c r="D220" s="630"/>
    </row>
    <row r="221" spans="4:4" s="601" customFormat="1">
      <c r="D221" s="630"/>
    </row>
    <row r="222" spans="4:4" s="601" customFormat="1">
      <c r="D222" s="630"/>
    </row>
    <row r="223" spans="4:4" s="601" customFormat="1">
      <c r="D223" s="630"/>
    </row>
    <row r="224" spans="4:4" s="601" customFormat="1">
      <c r="D224" s="630"/>
    </row>
    <row r="225" spans="4:4" s="601" customFormat="1">
      <c r="D225" s="630"/>
    </row>
    <row r="226" spans="4:4" s="601" customFormat="1">
      <c r="D226" s="630"/>
    </row>
    <row r="227" spans="4:4" s="601" customFormat="1">
      <c r="D227" s="630"/>
    </row>
    <row r="228" spans="4:4" s="601" customFormat="1">
      <c r="D228" s="630"/>
    </row>
    <row r="229" spans="4:4" s="601" customFormat="1">
      <c r="D229" s="630"/>
    </row>
    <row r="230" spans="4:4" s="601" customFormat="1">
      <c r="D230" s="630"/>
    </row>
    <row r="231" spans="4:4" s="601" customFormat="1">
      <c r="D231" s="630"/>
    </row>
    <row r="232" spans="4:4" s="601" customFormat="1">
      <c r="D232" s="630"/>
    </row>
    <row r="233" spans="4:4" s="601" customFormat="1">
      <c r="D233" s="630"/>
    </row>
    <row r="234" spans="4:4" s="601" customFormat="1">
      <c r="D234" s="630"/>
    </row>
    <row r="235" spans="4:4" s="601" customFormat="1">
      <c r="D235" s="630"/>
    </row>
    <row r="236" spans="4:4" s="601" customFormat="1">
      <c r="D236" s="630"/>
    </row>
    <row r="237" spans="4:4" s="601" customFormat="1">
      <c r="D237" s="630"/>
    </row>
    <row r="238" spans="4:4" s="601" customFormat="1">
      <c r="D238" s="630"/>
    </row>
    <row r="239" spans="4:4" s="601" customFormat="1">
      <c r="D239" s="630"/>
    </row>
    <row r="240" spans="4:4" s="601" customFormat="1">
      <c r="D240" s="630"/>
    </row>
    <row r="241" spans="4:4" s="601" customFormat="1">
      <c r="D241" s="630"/>
    </row>
    <row r="242" spans="4:4" s="601" customFormat="1">
      <c r="D242" s="630"/>
    </row>
    <row r="243" spans="4:4" s="601" customFormat="1">
      <c r="D243" s="630"/>
    </row>
    <row r="244" spans="4:4" s="601" customFormat="1">
      <c r="D244" s="630"/>
    </row>
    <row r="245" spans="4:4" s="601" customFormat="1">
      <c r="D245" s="630"/>
    </row>
    <row r="246" spans="4:4" s="601" customFormat="1">
      <c r="D246" s="630"/>
    </row>
    <row r="247" spans="4:4" s="601" customFormat="1">
      <c r="D247" s="630"/>
    </row>
    <row r="248" spans="4:4" s="601" customFormat="1">
      <c r="D248" s="630"/>
    </row>
    <row r="249" spans="4:4" s="601" customFormat="1">
      <c r="D249" s="630"/>
    </row>
    <row r="250" spans="4:4" s="601" customFormat="1">
      <c r="D250" s="630"/>
    </row>
    <row r="251" spans="4:4" s="601" customFormat="1">
      <c r="D251" s="630"/>
    </row>
    <row r="252" spans="4:4" s="601" customFormat="1">
      <c r="D252" s="630"/>
    </row>
    <row r="253" spans="4:4" s="601" customFormat="1">
      <c r="D253" s="630"/>
    </row>
    <row r="254" spans="4:4" s="601" customFormat="1">
      <c r="D254" s="630"/>
    </row>
    <row r="255" spans="4:4" s="601" customFormat="1">
      <c r="D255" s="630"/>
    </row>
    <row r="256" spans="4:4" s="601" customFormat="1">
      <c r="D256" s="630"/>
    </row>
    <row r="257" spans="4:4" s="601" customFormat="1">
      <c r="D257" s="630"/>
    </row>
    <row r="258" spans="4:4" s="601" customFormat="1">
      <c r="D258" s="630"/>
    </row>
    <row r="259" spans="4:4" s="601" customFormat="1">
      <c r="D259" s="630"/>
    </row>
    <row r="260" spans="4:4" s="601" customFormat="1">
      <c r="D260" s="630"/>
    </row>
    <row r="261" spans="4:4" s="601" customFormat="1">
      <c r="D261" s="630"/>
    </row>
    <row r="262" spans="4:4" s="601" customFormat="1">
      <c r="D262" s="630"/>
    </row>
    <row r="263" spans="4:4" s="601" customFormat="1">
      <c r="D263" s="630"/>
    </row>
    <row r="264" spans="4:4" s="601" customFormat="1">
      <c r="D264" s="630"/>
    </row>
    <row r="265" spans="4:4" s="601" customFormat="1">
      <c r="D265" s="630"/>
    </row>
    <row r="266" spans="4:4" s="601" customFormat="1">
      <c r="D266" s="630"/>
    </row>
    <row r="267" spans="4:4" s="601" customFormat="1">
      <c r="D267" s="630"/>
    </row>
    <row r="268" spans="4:4" s="601" customFormat="1">
      <c r="D268" s="630"/>
    </row>
    <row r="269" spans="4:4" s="601" customFormat="1">
      <c r="D269" s="630"/>
    </row>
    <row r="270" spans="4:4" s="601" customFormat="1">
      <c r="D270" s="630"/>
    </row>
    <row r="271" spans="4:4" s="601" customFormat="1">
      <c r="D271" s="630"/>
    </row>
    <row r="272" spans="4:4" s="601" customFormat="1">
      <c r="D272" s="630"/>
    </row>
    <row r="273" spans="4:4" s="601" customFormat="1">
      <c r="D273" s="630"/>
    </row>
    <row r="274" spans="4:4" s="601" customFormat="1">
      <c r="D274" s="630"/>
    </row>
    <row r="275" spans="4:4" s="601" customFormat="1">
      <c r="D275" s="630"/>
    </row>
    <row r="276" spans="4:4" s="601" customFormat="1">
      <c r="D276" s="630"/>
    </row>
    <row r="277" spans="4:4" s="601" customFormat="1">
      <c r="D277" s="630"/>
    </row>
    <row r="278" spans="4:4" s="601" customFormat="1">
      <c r="D278" s="630"/>
    </row>
    <row r="279" spans="4:4" s="601" customFormat="1">
      <c r="D279" s="630"/>
    </row>
    <row r="280" spans="4:4" s="601" customFormat="1">
      <c r="D280" s="630"/>
    </row>
    <row r="281" spans="4:4" s="601" customFormat="1">
      <c r="D281" s="630"/>
    </row>
    <row r="282" spans="4:4" s="601" customFormat="1">
      <c r="D282" s="630"/>
    </row>
    <row r="283" spans="4:4" s="601" customFormat="1">
      <c r="D283" s="630"/>
    </row>
    <row r="284" spans="4:4" s="601" customFormat="1">
      <c r="D284" s="630"/>
    </row>
    <row r="285" spans="4:4" s="601" customFormat="1">
      <c r="D285" s="630"/>
    </row>
    <row r="286" spans="4:4" s="601" customFormat="1">
      <c r="D286" s="630"/>
    </row>
    <row r="287" spans="4:4" s="601" customFormat="1">
      <c r="D287" s="630"/>
    </row>
    <row r="288" spans="4:4" s="601" customFormat="1">
      <c r="D288" s="630"/>
    </row>
    <row r="289" spans="4:4" s="601" customFormat="1">
      <c r="D289" s="630"/>
    </row>
    <row r="290" spans="4:4" s="601" customFormat="1">
      <c r="D290" s="630"/>
    </row>
    <row r="291" spans="4:4" s="601" customFormat="1">
      <c r="D291" s="630"/>
    </row>
    <row r="292" spans="4:4" s="601" customFormat="1">
      <c r="D292" s="630"/>
    </row>
    <row r="293" spans="4:4" s="601" customFormat="1">
      <c r="D293" s="630"/>
    </row>
    <row r="294" spans="4:4" s="601" customFormat="1">
      <c r="D294" s="630"/>
    </row>
    <row r="295" spans="4:4" s="601" customFormat="1">
      <c r="D295" s="630"/>
    </row>
    <row r="296" spans="4:4" s="601" customFormat="1">
      <c r="D296" s="630"/>
    </row>
    <row r="297" spans="4:4" s="601" customFormat="1">
      <c r="D297" s="630"/>
    </row>
    <row r="298" spans="4:4" s="601" customFormat="1">
      <c r="D298" s="630"/>
    </row>
    <row r="299" spans="4:4" s="601" customFormat="1">
      <c r="D299" s="630"/>
    </row>
    <row r="300" spans="4:4" s="601" customFormat="1">
      <c r="D300" s="630"/>
    </row>
    <row r="301" spans="4:4" s="601" customFormat="1">
      <c r="D301" s="630"/>
    </row>
    <row r="302" spans="4:4" s="601" customFormat="1">
      <c r="D302" s="630"/>
    </row>
    <row r="303" spans="4:4" s="601" customFormat="1">
      <c r="D303" s="630"/>
    </row>
    <row r="304" spans="4:4" s="601" customFormat="1">
      <c r="D304" s="630"/>
    </row>
    <row r="305" spans="4:4" s="601" customFormat="1">
      <c r="D305" s="630"/>
    </row>
    <row r="306" spans="4:4" s="601" customFormat="1">
      <c r="D306" s="630"/>
    </row>
    <row r="307" spans="4:4" s="601" customFormat="1">
      <c r="D307" s="630"/>
    </row>
    <row r="308" spans="4:4" s="601" customFormat="1">
      <c r="D308" s="630"/>
    </row>
    <row r="309" spans="4:4" s="601" customFormat="1">
      <c r="D309" s="630"/>
    </row>
    <row r="310" spans="4:4" s="601" customFormat="1">
      <c r="D310" s="630"/>
    </row>
    <row r="311" spans="4:4" s="601" customFormat="1">
      <c r="D311" s="630"/>
    </row>
    <row r="312" spans="4:4" s="601" customFormat="1">
      <c r="D312" s="630"/>
    </row>
    <row r="313" spans="4:4" s="601" customFormat="1">
      <c r="D313" s="630"/>
    </row>
    <row r="314" spans="4:4" s="601" customFormat="1">
      <c r="D314" s="630"/>
    </row>
    <row r="315" spans="4:4" s="601" customFormat="1">
      <c r="D315" s="630"/>
    </row>
    <row r="316" spans="4:4" s="601" customFormat="1">
      <c r="D316" s="630"/>
    </row>
    <row r="317" spans="4:4" s="601" customFormat="1">
      <c r="D317" s="630"/>
    </row>
    <row r="318" spans="4:4" s="601" customFormat="1">
      <c r="D318" s="630"/>
    </row>
    <row r="319" spans="4:4" s="601" customFormat="1">
      <c r="D319" s="630"/>
    </row>
    <row r="320" spans="4:4" s="601" customFormat="1">
      <c r="D320" s="630"/>
    </row>
    <row r="321" spans="4:4" s="601" customFormat="1">
      <c r="D321" s="630"/>
    </row>
    <row r="322" spans="4:4" s="601" customFormat="1">
      <c r="D322" s="630"/>
    </row>
    <row r="323" spans="4:4" s="601" customFormat="1">
      <c r="D323" s="630"/>
    </row>
    <row r="324" spans="4:4" s="601" customFormat="1">
      <c r="D324" s="630"/>
    </row>
    <row r="325" spans="4:4" s="601" customFormat="1">
      <c r="D325" s="630"/>
    </row>
    <row r="326" spans="4:4" s="601" customFormat="1">
      <c r="D326" s="630"/>
    </row>
    <row r="327" spans="4:4" s="601" customFormat="1">
      <c r="D327" s="630"/>
    </row>
    <row r="328" spans="4:4" s="601" customFormat="1">
      <c r="D328" s="630"/>
    </row>
    <row r="329" spans="4:4" s="601" customFormat="1">
      <c r="D329" s="630"/>
    </row>
    <row r="330" spans="4:4" s="601" customFormat="1">
      <c r="D330" s="630"/>
    </row>
    <row r="331" spans="4:4" s="601" customFormat="1">
      <c r="D331" s="630"/>
    </row>
    <row r="332" spans="4:4" s="601" customFormat="1">
      <c r="D332" s="630"/>
    </row>
    <row r="333" spans="4:4" s="601" customFormat="1">
      <c r="D333" s="630"/>
    </row>
    <row r="334" spans="4:4" s="601" customFormat="1">
      <c r="D334" s="630"/>
    </row>
    <row r="335" spans="4:4" s="601" customFormat="1">
      <c r="D335" s="630"/>
    </row>
    <row r="336" spans="4:4" s="601" customFormat="1">
      <c r="D336" s="630"/>
    </row>
    <row r="337" spans="4:4" s="601" customFormat="1">
      <c r="D337" s="630"/>
    </row>
    <row r="338" spans="4:4" s="601" customFormat="1">
      <c r="D338" s="630"/>
    </row>
    <row r="339" spans="4:4" s="601" customFormat="1">
      <c r="D339" s="630"/>
    </row>
    <row r="340" spans="4:4" s="601" customFormat="1">
      <c r="D340" s="630"/>
    </row>
    <row r="341" spans="4:4" s="601" customFormat="1">
      <c r="D341" s="630"/>
    </row>
    <row r="342" spans="4:4" s="601" customFormat="1">
      <c r="D342" s="630"/>
    </row>
    <row r="343" spans="4:4" s="601" customFormat="1">
      <c r="D343" s="630"/>
    </row>
    <row r="344" spans="4:4" s="601" customFormat="1">
      <c r="D344" s="630"/>
    </row>
    <row r="345" spans="4:4" s="601" customFormat="1">
      <c r="D345" s="630"/>
    </row>
    <row r="346" spans="4:4" s="601" customFormat="1">
      <c r="D346" s="630"/>
    </row>
    <row r="347" spans="4:4" s="601" customFormat="1">
      <c r="D347" s="630"/>
    </row>
    <row r="348" spans="4:4" s="601" customFormat="1">
      <c r="D348" s="630"/>
    </row>
    <row r="349" spans="4:4" s="601" customFormat="1">
      <c r="D349" s="630"/>
    </row>
    <row r="350" spans="4:4" s="601" customFormat="1">
      <c r="D350" s="630"/>
    </row>
    <row r="351" spans="4:4" s="601" customFormat="1">
      <c r="D351" s="630"/>
    </row>
    <row r="352" spans="4:4" s="601" customFormat="1">
      <c r="D352" s="630"/>
    </row>
    <row r="353" spans="4:4" s="601" customFormat="1">
      <c r="D353" s="630"/>
    </row>
    <row r="354" spans="4:4" s="601" customFormat="1">
      <c r="D354" s="630"/>
    </row>
    <row r="355" spans="4:4" s="601" customFormat="1">
      <c r="D355" s="630"/>
    </row>
    <row r="356" spans="4:4" s="601" customFormat="1">
      <c r="D356" s="630"/>
    </row>
    <row r="357" spans="4:4" s="601" customFormat="1">
      <c r="D357" s="630"/>
    </row>
    <row r="358" spans="4:4" s="601" customFormat="1">
      <c r="D358" s="630"/>
    </row>
    <row r="359" spans="4:4" s="601" customFormat="1">
      <c r="D359" s="630"/>
    </row>
    <row r="360" spans="4:4" s="601" customFormat="1">
      <c r="D360" s="630"/>
    </row>
    <row r="361" spans="4:4" s="601" customFormat="1">
      <c r="D361" s="630"/>
    </row>
    <row r="362" spans="4:4" s="601" customFormat="1">
      <c r="D362" s="630"/>
    </row>
    <row r="363" spans="4:4" s="601" customFormat="1">
      <c r="D363" s="630"/>
    </row>
    <row r="364" spans="4:4" s="601" customFormat="1">
      <c r="D364" s="630"/>
    </row>
    <row r="365" spans="4:4" s="601" customFormat="1">
      <c r="D365" s="630"/>
    </row>
    <row r="366" spans="4:4" s="601" customFormat="1">
      <c r="D366" s="630"/>
    </row>
    <row r="367" spans="4:4" s="601" customFormat="1">
      <c r="D367" s="630"/>
    </row>
    <row r="368" spans="4:4" s="601" customFormat="1">
      <c r="D368" s="630"/>
    </row>
    <row r="369" spans="4:4" s="601" customFormat="1">
      <c r="D369" s="630"/>
    </row>
    <row r="370" spans="4:4" s="601" customFormat="1">
      <c r="D370" s="630"/>
    </row>
    <row r="371" spans="4:4" s="601" customFormat="1">
      <c r="D371" s="630"/>
    </row>
    <row r="372" spans="4:4" s="601" customFormat="1">
      <c r="D372" s="630"/>
    </row>
    <row r="373" spans="4:4" s="601" customFormat="1">
      <c r="D373" s="630"/>
    </row>
    <row r="374" spans="4:4" s="601" customFormat="1">
      <c r="D374" s="630"/>
    </row>
    <row r="375" spans="4:4" s="601" customFormat="1">
      <c r="D375" s="630"/>
    </row>
    <row r="376" spans="4:4" s="601" customFormat="1">
      <c r="D376" s="630"/>
    </row>
    <row r="377" spans="4:4" s="601" customFormat="1">
      <c r="D377" s="630"/>
    </row>
    <row r="378" spans="4:4" s="601" customFormat="1">
      <c r="D378" s="630"/>
    </row>
    <row r="379" spans="4:4" s="601" customFormat="1">
      <c r="D379" s="630"/>
    </row>
    <row r="380" spans="4:4" s="601" customFormat="1">
      <c r="D380" s="630"/>
    </row>
    <row r="381" spans="4:4" s="601" customFormat="1">
      <c r="D381" s="630"/>
    </row>
    <row r="382" spans="4:4" s="601" customFormat="1">
      <c r="D382" s="630"/>
    </row>
    <row r="383" spans="4:4" s="601" customFormat="1">
      <c r="D383" s="630"/>
    </row>
    <row r="384" spans="4:4" s="601" customFormat="1">
      <c r="D384" s="630"/>
    </row>
    <row r="385" spans="4:4" s="601" customFormat="1">
      <c r="D385" s="630"/>
    </row>
    <row r="386" spans="4:4" s="601" customFormat="1">
      <c r="D386" s="630"/>
    </row>
    <row r="387" spans="4:4" s="601" customFormat="1">
      <c r="D387" s="630"/>
    </row>
    <row r="388" spans="4:4" s="601" customFormat="1">
      <c r="D388" s="630"/>
    </row>
    <row r="389" spans="4:4" s="601" customFormat="1">
      <c r="D389" s="630"/>
    </row>
    <row r="390" spans="4:4" s="601" customFormat="1">
      <c r="D390" s="630"/>
    </row>
    <row r="391" spans="4:4" s="601" customFormat="1">
      <c r="D391" s="630"/>
    </row>
    <row r="392" spans="4:4" s="601" customFormat="1">
      <c r="D392" s="630"/>
    </row>
    <row r="393" spans="4:4" s="601" customFormat="1">
      <c r="D393" s="630"/>
    </row>
    <row r="394" spans="4:4" s="601" customFormat="1">
      <c r="D394" s="630"/>
    </row>
    <row r="395" spans="4:4" s="601" customFormat="1">
      <c r="D395" s="630"/>
    </row>
    <row r="396" spans="4:4" s="601" customFormat="1">
      <c r="D396" s="630"/>
    </row>
    <row r="397" spans="4:4" s="601" customFormat="1">
      <c r="D397" s="630"/>
    </row>
    <row r="398" spans="4:4" s="601" customFormat="1">
      <c r="D398" s="630"/>
    </row>
    <row r="399" spans="4:4" s="601" customFormat="1">
      <c r="D399" s="630"/>
    </row>
    <row r="400" spans="4:4" s="601" customFormat="1">
      <c r="D400" s="630"/>
    </row>
    <row r="401" spans="4:4" s="601" customFormat="1">
      <c r="D401" s="630"/>
    </row>
    <row r="402" spans="4:4" s="601" customFormat="1">
      <c r="D402" s="630"/>
    </row>
    <row r="403" spans="4:4" s="601" customFormat="1">
      <c r="D403" s="630"/>
    </row>
    <row r="404" spans="4:4" s="601" customFormat="1">
      <c r="D404" s="630"/>
    </row>
    <row r="405" spans="4:4" s="601" customFormat="1">
      <c r="D405" s="630"/>
    </row>
    <row r="406" spans="4:4" s="601" customFormat="1">
      <c r="D406" s="630"/>
    </row>
    <row r="407" spans="4:4" s="601" customFormat="1">
      <c r="D407" s="630"/>
    </row>
    <row r="408" spans="4:4" s="601" customFormat="1">
      <c r="D408" s="630"/>
    </row>
    <row r="409" spans="4:4" s="601" customFormat="1">
      <c r="D409" s="630"/>
    </row>
    <row r="410" spans="4:4" s="601" customFormat="1">
      <c r="D410" s="630"/>
    </row>
    <row r="411" spans="4:4" s="601" customFormat="1">
      <c r="D411" s="630"/>
    </row>
    <row r="412" spans="4:4" s="601" customFormat="1">
      <c r="D412" s="630"/>
    </row>
    <row r="413" spans="4:4" s="601" customFormat="1">
      <c r="D413" s="630"/>
    </row>
    <row r="414" spans="4:4" s="601" customFormat="1">
      <c r="D414" s="630"/>
    </row>
    <row r="415" spans="4:4" s="601" customFormat="1">
      <c r="D415" s="630"/>
    </row>
    <row r="416" spans="4:4" s="601" customFormat="1">
      <c r="D416" s="630"/>
    </row>
    <row r="417" spans="4:4" s="601" customFormat="1">
      <c r="D417" s="630"/>
    </row>
    <row r="418" spans="4:4" s="601" customFormat="1">
      <c r="D418" s="630"/>
    </row>
    <row r="419" spans="4:4" s="601" customFormat="1">
      <c r="D419" s="630"/>
    </row>
    <row r="420" spans="4:4" s="601" customFormat="1">
      <c r="D420" s="630"/>
    </row>
    <row r="421" spans="4:4" s="601" customFormat="1">
      <c r="D421" s="630"/>
    </row>
    <row r="422" spans="4:4" s="601" customFormat="1">
      <c r="D422" s="630"/>
    </row>
    <row r="423" spans="4:4" s="601" customFormat="1">
      <c r="D423" s="630"/>
    </row>
    <row r="424" spans="4:4" s="601" customFormat="1">
      <c r="D424" s="630"/>
    </row>
    <row r="425" spans="4:4" s="601" customFormat="1">
      <c r="D425" s="630"/>
    </row>
    <row r="426" spans="4:4" s="601" customFormat="1">
      <c r="D426" s="630"/>
    </row>
    <row r="427" spans="4:4" s="601" customFormat="1">
      <c r="D427" s="630"/>
    </row>
    <row r="428" spans="4:4" s="601" customFormat="1">
      <c r="D428" s="630"/>
    </row>
    <row r="429" spans="4:4" s="601" customFormat="1">
      <c r="D429" s="630"/>
    </row>
    <row r="430" spans="4:4" s="601" customFormat="1">
      <c r="D430" s="630"/>
    </row>
    <row r="431" spans="4:4" s="601" customFormat="1">
      <c r="D431" s="630"/>
    </row>
    <row r="432" spans="4:4" s="601" customFormat="1">
      <c r="D432" s="630"/>
    </row>
    <row r="433" spans="4:4" s="601" customFormat="1">
      <c r="D433" s="630"/>
    </row>
    <row r="434" spans="4:4" s="601" customFormat="1">
      <c r="D434" s="630"/>
    </row>
    <row r="435" spans="4:4" s="601" customFormat="1">
      <c r="D435" s="630"/>
    </row>
    <row r="436" spans="4:4" s="601" customFormat="1">
      <c r="D436" s="630"/>
    </row>
    <row r="437" spans="4:4" s="601" customFormat="1">
      <c r="D437" s="630"/>
    </row>
    <row r="438" spans="4:4" s="601" customFormat="1">
      <c r="D438" s="630"/>
    </row>
    <row r="439" spans="4:4" s="601" customFormat="1">
      <c r="D439" s="630"/>
    </row>
    <row r="440" spans="4:4" s="601" customFormat="1">
      <c r="D440" s="630"/>
    </row>
    <row r="441" spans="4:4" s="601" customFormat="1">
      <c r="D441" s="630"/>
    </row>
    <row r="442" spans="4:4" s="601" customFormat="1">
      <c r="D442" s="630"/>
    </row>
    <row r="443" spans="4:4" s="601" customFormat="1">
      <c r="D443" s="630"/>
    </row>
    <row r="444" spans="4:4" s="601" customFormat="1">
      <c r="D444" s="630"/>
    </row>
    <row r="445" spans="4:4" s="601" customFormat="1">
      <c r="D445" s="630"/>
    </row>
    <row r="446" spans="4:4" s="601" customFormat="1">
      <c r="D446" s="630"/>
    </row>
    <row r="447" spans="4:4" s="601" customFormat="1">
      <c r="D447" s="630"/>
    </row>
    <row r="448" spans="4:4" s="601" customFormat="1">
      <c r="D448" s="630"/>
    </row>
    <row r="449" spans="4:4" s="601" customFormat="1">
      <c r="D449" s="630"/>
    </row>
    <row r="450" spans="4:4" s="601" customFormat="1">
      <c r="D450" s="630"/>
    </row>
    <row r="451" spans="4:4" s="601" customFormat="1">
      <c r="D451" s="630"/>
    </row>
    <row r="452" spans="4:4" s="601" customFormat="1">
      <c r="D452" s="630"/>
    </row>
    <row r="453" spans="4:4" s="601" customFormat="1">
      <c r="D453" s="630"/>
    </row>
    <row r="454" spans="4:4" s="601" customFormat="1">
      <c r="D454" s="630"/>
    </row>
    <row r="455" spans="4:4" s="601" customFormat="1">
      <c r="D455" s="630"/>
    </row>
    <row r="456" spans="4:4" s="601" customFormat="1">
      <c r="D456" s="630"/>
    </row>
    <row r="457" spans="4:4" s="601" customFormat="1">
      <c r="D457" s="630"/>
    </row>
    <row r="458" spans="4:4" s="601" customFormat="1">
      <c r="D458" s="630"/>
    </row>
    <row r="459" spans="4:4" s="601" customFormat="1">
      <c r="D459" s="630"/>
    </row>
    <row r="460" spans="4:4" s="601" customFormat="1">
      <c r="D460" s="630"/>
    </row>
    <row r="461" spans="4:4" s="601" customFormat="1">
      <c r="D461" s="630"/>
    </row>
    <row r="462" spans="4:4" s="601" customFormat="1">
      <c r="D462" s="630"/>
    </row>
    <row r="463" spans="4:4" s="601" customFormat="1">
      <c r="D463" s="630"/>
    </row>
    <row r="464" spans="4:4" s="601" customFormat="1">
      <c r="D464" s="630"/>
    </row>
    <row r="465" spans="4:4" s="601" customFormat="1">
      <c r="D465" s="630"/>
    </row>
    <row r="466" spans="4:4" s="601" customFormat="1">
      <c r="D466" s="630"/>
    </row>
    <row r="467" spans="4:4" s="601" customFormat="1">
      <c r="D467" s="630"/>
    </row>
    <row r="468" spans="4:4" s="601" customFormat="1">
      <c r="D468" s="630"/>
    </row>
    <row r="469" spans="4:4" s="601" customFormat="1">
      <c r="D469" s="630"/>
    </row>
    <row r="470" spans="4:4" s="601" customFormat="1">
      <c r="D470" s="630"/>
    </row>
    <row r="471" spans="4:4" s="601" customFormat="1">
      <c r="D471" s="630"/>
    </row>
    <row r="472" spans="4:4" s="601" customFormat="1">
      <c r="D472" s="630"/>
    </row>
    <row r="473" spans="4:4" s="601" customFormat="1">
      <c r="D473" s="630"/>
    </row>
    <row r="474" spans="4:4" s="601" customFormat="1">
      <c r="D474" s="630"/>
    </row>
    <row r="475" spans="4:4" s="601" customFormat="1">
      <c r="D475" s="630"/>
    </row>
    <row r="476" spans="4:4" s="601" customFormat="1">
      <c r="D476" s="630"/>
    </row>
    <row r="477" spans="4:4" s="601" customFormat="1">
      <c r="D477" s="630"/>
    </row>
    <row r="478" spans="4:4" s="601" customFormat="1">
      <c r="D478" s="630"/>
    </row>
    <row r="479" spans="4:4" s="601" customFormat="1">
      <c r="D479" s="630"/>
    </row>
    <row r="480" spans="4:4" s="601" customFormat="1">
      <c r="D480" s="630"/>
    </row>
    <row r="481" spans="4:4" s="601" customFormat="1">
      <c r="D481" s="630"/>
    </row>
    <row r="482" spans="4:4" s="601" customFormat="1">
      <c r="D482" s="630"/>
    </row>
    <row r="483" spans="4:4" s="601" customFormat="1">
      <c r="D483" s="630"/>
    </row>
    <row r="484" spans="4:4" s="601" customFormat="1">
      <c r="D484" s="630"/>
    </row>
    <row r="485" spans="4:4" s="601" customFormat="1">
      <c r="D485" s="630"/>
    </row>
    <row r="486" spans="4:4" s="601" customFormat="1">
      <c r="D486" s="630"/>
    </row>
    <row r="487" spans="4:4" s="601" customFormat="1">
      <c r="D487" s="630"/>
    </row>
    <row r="488" spans="4:4" s="601" customFormat="1">
      <c r="D488" s="630"/>
    </row>
    <row r="489" spans="4:4" s="601" customFormat="1">
      <c r="D489" s="630"/>
    </row>
    <row r="490" spans="4:4" s="601" customFormat="1">
      <c r="D490" s="630"/>
    </row>
    <row r="491" spans="4:4" s="601" customFormat="1">
      <c r="D491" s="630"/>
    </row>
    <row r="492" spans="4:4" s="601" customFormat="1">
      <c r="D492" s="630"/>
    </row>
    <row r="493" spans="4:4" s="601" customFormat="1">
      <c r="D493" s="630"/>
    </row>
    <row r="494" spans="4:4" s="601" customFormat="1">
      <c r="D494" s="630"/>
    </row>
    <row r="495" spans="4:4" s="601" customFormat="1">
      <c r="D495" s="630"/>
    </row>
    <row r="496" spans="4:4" s="601" customFormat="1">
      <c r="D496" s="630"/>
    </row>
    <row r="497" spans="4:4" s="601" customFormat="1">
      <c r="D497" s="630"/>
    </row>
    <row r="498" spans="4:4" s="601" customFormat="1">
      <c r="D498" s="630"/>
    </row>
    <row r="499" spans="4:4" s="601" customFormat="1">
      <c r="D499" s="630"/>
    </row>
    <row r="500" spans="4:4" s="601" customFormat="1">
      <c r="D500" s="630"/>
    </row>
    <row r="501" spans="4:4" s="601" customFormat="1">
      <c r="D501" s="630"/>
    </row>
    <row r="502" spans="4:4" s="601" customFormat="1">
      <c r="D502" s="630"/>
    </row>
    <row r="503" spans="4:4" s="601" customFormat="1">
      <c r="D503" s="630"/>
    </row>
    <row r="504" spans="4:4" s="601" customFormat="1">
      <c r="D504" s="630"/>
    </row>
    <row r="505" spans="4:4" s="601" customFormat="1">
      <c r="D505" s="630"/>
    </row>
    <row r="506" spans="4:4" s="601" customFormat="1">
      <c r="D506" s="630"/>
    </row>
    <row r="507" spans="4:4" s="601" customFormat="1">
      <c r="D507" s="630"/>
    </row>
    <row r="508" spans="4:4" s="601" customFormat="1">
      <c r="D508" s="630"/>
    </row>
    <row r="509" spans="4:4" s="601" customFormat="1">
      <c r="D509" s="630"/>
    </row>
    <row r="510" spans="4:4" s="601" customFormat="1">
      <c r="D510" s="630"/>
    </row>
    <row r="511" spans="4:4" s="601" customFormat="1">
      <c r="D511" s="630"/>
    </row>
    <row r="512" spans="4:4" s="601" customFormat="1">
      <c r="D512" s="630"/>
    </row>
    <row r="513" spans="4:4" s="601" customFormat="1">
      <c r="D513" s="630"/>
    </row>
    <row r="514" spans="4:4" s="601" customFormat="1">
      <c r="D514" s="630"/>
    </row>
    <row r="515" spans="4:4" s="601" customFormat="1">
      <c r="D515" s="630"/>
    </row>
    <row r="516" spans="4:4" s="601" customFormat="1">
      <c r="D516" s="630"/>
    </row>
    <row r="517" spans="4:4" s="601" customFormat="1">
      <c r="D517" s="630"/>
    </row>
    <row r="518" spans="4:4" s="601" customFormat="1">
      <c r="D518" s="630"/>
    </row>
    <row r="519" spans="4:4" s="601" customFormat="1">
      <c r="D519" s="630"/>
    </row>
    <row r="520" spans="4:4" s="601" customFormat="1">
      <c r="D520" s="630"/>
    </row>
    <row r="521" spans="4:4" s="601" customFormat="1">
      <c r="D521" s="630"/>
    </row>
    <row r="522" spans="4:4" s="601" customFormat="1">
      <c r="D522" s="630"/>
    </row>
    <row r="523" spans="4:4" s="601" customFormat="1">
      <c r="D523" s="630"/>
    </row>
    <row r="524" spans="4:4" s="601" customFormat="1">
      <c r="D524" s="630"/>
    </row>
    <row r="525" spans="4:4" s="601" customFormat="1">
      <c r="D525" s="630"/>
    </row>
    <row r="526" spans="4:4" s="601" customFormat="1">
      <c r="D526" s="630"/>
    </row>
    <row r="527" spans="4:4" s="601" customFormat="1">
      <c r="D527" s="630"/>
    </row>
    <row r="528" spans="4:4" s="601" customFormat="1">
      <c r="D528" s="630"/>
    </row>
    <row r="529" spans="4:4" s="601" customFormat="1">
      <c r="D529" s="630"/>
    </row>
    <row r="530" spans="4:4" s="601" customFormat="1">
      <c r="D530" s="630"/>
    </row>
    <row r="531" spans="4:4" s="601" customFormat="1">
      <c r="D531" s="630"/>
    </row>
    <row r="532" spans="4:4" s="601" customFormat="1">
      <c r="D532" s="630"/>
    </row>
    <row r="533" spans="4:4" s="601" customFormat="1">
      <c r="D533" s="630"/>
    </row>
    <row r="534" spans="4:4" s="601" customFormat="1">
      <c r="D534" s="630"/>
    </row>
    <row r="535" spans="4:4" s="601" customFormat="1">
      <c r="D535" s="630"/>
    </row>
    <row r="536" spans="4:4" s="601" customFormat="1">
      <c r="D536" s="630"/>
    </row>
    <row r="537" spans="4:4" s="601" customFormat="1">
      <c r="D537" s="630"/>
    </row>
    <row r="538" spans="4:4" s="601" customFormat="1">
      <c r="D538" s="630"/>
    </row>
    <row r="539" spans="4:4" s="601" customFormat="1">
      <c r="D539" s="630"/>
    </row>
    <row r="540" spans="4:4" s="601" customFormat="1">
      <c r="D540" s="630"/>
    </row>
    <row r="541" spans="4:4" s="601" customFormat="1">
      <c r="D541" s="630"/>
    </row>
    <row r="542" spans="4:4" s="601" customFormat="1">
      <c r="D542" s="630"/>
    </row>
    <row r="543" spans="4:4" s="601" customFormat="1">
      <c r="D543" s="630"/>
    </row>
  </sheetData>
  <mergeCells count="2">
    <mergeCell ref="E8:G8"/>
    <mergeCell ref="E9:G9"/>
  </mergeCells>
  <printOptions horizontalCentered="1"/>
  <pageMargins left="0.55118110236220474" right="0.55118110236220474" top="0.39370078740157483" bottom="0.39370078740157483" header="0.39370078740157483" footer="0.39370078740157483"/>
  <pageSetup paperSize="9" scale="80" orientation="portrait" r:id="rId1"/>
  <headerFooter scaleWithDoc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57">
    <tabColor rgb="FF92D050"/>
  </sheetPr>
  <dimension ref="A1:R409"/>
  <sheetViews>
    <sheetView showGridLines="0" tabSelected="1" view="pageBreakPreview" topLeftCell="A10" zoomScale="80" zoomScaleNormal="120" zoomScaleSheetLayoutView="80" workbookViewId="0">
      <selection activeCell="O48" sqref="O48"/>
    </sheetView>
  </sheetViews>
  <sheetFormatPr defaultColWidth="7.5703125" defaultRowHeight="16.5"/>
  <cols>
    <col min="1" max="1" width="1.85546875" style="605" customWidth="1"/>
    <col min="2" max="2" width="12.28515625" style="605" customWidth="1"/>
    <col min="3" max="3" width="29.5703125" style="605" customWidth="1"/>
    <col min="4" max="4" width="8.140625" style="612" customWidth="1"/>
    <col min="5" max="5" width="8.140625" style="605" customWidth="1"/>
    <col min="6" max="6" width="8.28515625" style="605" customWidth="1"/>
    <col min="7" max="7" width="12.140625" style="605" customWidth="1"/>
    <col min="8" max="8" width="1.85546875" style="605" customWidth="1"/>
    <col min="9" max="9" width="8.140625" style="605" customWidth="1"/>
    <col min="10" max="10" width="8.28515625" style="605" customWidth="1"/>
    <col min="11" max="11" width="12.140625" style="605" customWidth="1"/>
    <col min="12" max="12" width="1.85546875" style="605" customWidth="1"/>
    <col min="13" max="14" width="7.5703125" style="605" customWidth="1"/>
    <col min="15" max="17" width="7.5703125" style="605"/>
    <col min="18" max="18" width="7.5703125" style="605" customWidth="1"/>
    <col min="19" max="16384" width="7.5703125" style="605"/>
  </cols>
  <sheetData>
    <row r="1" spans="1:12" ht="10.15" customHeight="1"/>
    <row r="2" spans="1:12" ht="10.15" customHeight="1"/>
    <row r="3" spans="1:12" ht="16.5" customHeight="1">
      <c r="B3" s="606" t="s">
        <v>813</v>
      </c>
      <c r="C3" s="607" t="s">
        <v>785</v>
      </c>
      <c r="D3" s="608"/>
    </row>
    <row r="4" spans="1:12" ht="16.5" customHeight="1">
      <c r="B4" s="606"/>
      <c r="C4" s="607" t="s">
        <v>1143</v>
      </c>
      <c r="D4" s="608"/>
    </row>
    <row r="5" spans="1:12" ht="16.5" customHeight="1">
      <c r="B5" s="609" t="s">
        <v>814</v>
      </c>
      <c r="C5" s="610" t="s">
        <v>787</v>
      </c>
      <c r="D5" s="611"/>
    </row>
    <row r="6" spans="1:12" ht="16.5" customHeight="1">
      <c r="B6" s="609"/>
      <c r="C6" s="610" t="s">
        <v>1143</v>
      </c>
      <c r="D6" s="611"/>
    </row>
    <row r="7" spans="1:12" ht="10.15" customHeight="1" thickBot="1">
      <c r="A7" s="610" t="s">
        <v>788</v>
      </c>
      <c r="L7" s="610" t="s">
        <v>788</v>
      </c>
    </row>
    <row r="8" spans="1:12" ht="15" customHeight="1" thickTop="1">
      <c r="A8" s="683"/>
      <c r="B8" s="1232" t="s">
        <v>743</v>
      </c>
      <c r="C8" s="1233"/>
      <c r="D8" s="1234" t="s">
        <v>3</v>
      </c>
      <c r="E8" s="1908" t="s">
        <v>744</v>
      </c>
      <c r="F8" s="1908"/>
      <c r="G8" s="1908"/>
      <c r="H8" s="1235"/>
      <c r="I8" s="1908" t="s">
        <v>745</v>
      </c>
      <c r="J8" s="1908"/>
      <c r="K8" s="1908"/>
      <c r="L8" s="683"/>
    </row>
    <row r="9" spans="1:12" ht="15" customHeight="1">
      <c r="A9" s="601"/>
      <c r="B9" s="566" t="s">
        <v>746</v>
      </c>
      <c r="C9" s="619"/>
      <c r="D9" s="783" t="s">
        <v>8</v>
      </c>
      <c r="E9" s="1905" t="s">
        <v>747</v>
      </c>
      <c r="F9" s="1905"/>
      <c r="G9" s="1905"/>
      <c r="H9" s="617"/>
      <c r="I9" s="1905" t="s">
        <v>748</v>
      </c>
      <c r="J9" s="1905"/>
      <c r="K9" s="1905"/>
      <c r="L9" s="601"/>
    </row>
    <row r="10" spans="1:12" ht="15" customHeight="1">
      <c r="A10" s="601"/>
      <c r="B10" s="591"/>
      <c r="C10" s="615"/>
      <c r="D10" s="575"/>
      <c r="E10" s="623" t="s">
        <v>4</v>
      </c>
      <c r="F10" s="623" t="s">
        <v>37</v>
      </c>
      <c r="G10" s="623" t="s">
        <v>38</v>
      </c>
      <c r="H10" s="591"/>
      <c r="I10" s="623" t="s">
        <v>4</v>
      </c>
      <c r="J10" s="623" t="s">
        <v>37</v>
      </c>
      <c r="K10" s="623" t="s">
        <v>38</v>
      </c>
      <c r="L10" s="601"/>
    </row>
    <row r="11" spans="1:12" ht="15" customHeight="1">
      <c r="A11" s="601"/>
      <c r="B11" s="591"/>
      <c r="C11" s="591"/>
      <c r="D11" s="618"/>
      <c r="E11" s="624" t="s">
        <v>9</v>
      </c>
      <c r="F11" s="624" t="s">
        <v>39</v>
      </c>
      <c r="G11" s="624" t="s">
        <v>40</v>
      </c>
      <c r="H11" s="710"/>
      <c r="I11" s="624" t="s">
        <v>9</v>
      </c>
      <c r="J11" s="624" t="s">
        <v>39</v>
      </c>
      <c r="K11" s="624" t="s">
        <v>40</v>
      </c>
      <c r="L11" s="704"/>
    </row>
    <row r="12" spans="1:12" ht="2.25" customHeight="1">
      <c r="A12" s="626"/>
      <c r="B12" s="626"/>
      <c r="C12" s="626"/>
      <c r="D12" s="722"/>
      <c r="E12" s="626"/>
      <c r="F12" s="626"/>
      <c r="G12" s="626"/>
      <c r="H12" s="626"/>
      <c r="I12" s="626"/>
      <c r="J12" s="626"/>
      <c r="K12" s="626"/>
      <c r="L12" s="626"/>
    </row>
    <row r="13" spans="1:12" ht="3" customHeight="1">
      <c r="A13" s="601"/>
      <c r="B13" s="601"/>
      <c r="C13" s="601"/>
      <c r="D13" s="630"/>
      <c r="E13" s="601"/>
      <c r="F13" s="601"/>
      <c r="G13" s="601"/>
      <c r="H13" s="601"/>
      <c r="I13" s="601"/>
      <c r="J13" s="601"/>
      <c r="K13" s="601"/>
      <c r="L13" s="601"/>
    </row>
    <row r="14" spans="1:12" ht="16.5" customHeight="1">
      <c r="A14" s="601"/>
      <c r="B14" s="614" t="s">
        <v>4</v>
      </c>
      <c r="C14" s="591"/>
      <c r="D14" s="1665">
        <v>2020</v>
      </c>
      <c r="E14" s="723">
        <f t="shared" ref="E14:G16" si="0">SUM(E18,E22,E26,E30,E34,E38,E42,E46,E50)</f>
        <v>3407</v>
      </c>
      <c r="F14" s="723">
        <f t="shared" si="0"/>
        <v>1843</v>
      </c>
      <c r="G14" s="723">
        <f t="shared" si="0"/>
        <v>1564</v>
      </c>
      <c r="H14" s="724"/>
      <c r="I14" s="723">
        <f t="shared" ref="I14:K16" si="1">SUM(I18,I22,I26,I30,I34,I38,I42,I46,I50)</f>
        <v>13360</v>
      </c>
      <c r="J14" s="723">
        <f t="shared" si="1"/>
        <v>5244</v>
      </c>
      <c r="K14" s="723">
        <f t="shared" si="1"/>
        <v>8116</v>
      </c>
      <c r="L14" s="601"/>
    </row>
    <row r="15" spans="1:12" ht="15" customHeight="1">
      <c r="A15" s="601"/>
      <c r="B15" s="705" t="s">
        <v>9</v>
      </c>
      <c r="C15" s="591"/>
      <c r="D15" s="1665">
        <v>2021</v>
      </c>
      <c r="E15" s="723">
        <f t="shared" si="0"/>
        <v>3681</v>
      </c>
      <c r="F15" s="723">
        <f t="shared" si="0"/>
        <v>1968</v>
      </c>
      <c r="G15" s="723">
        <f t="shared" si="0"/>
        <v>1713</v>
      </c>
      <c r="H15" s="724"/>
      <c r="I15" s="723">
        <f t="shared" si="1"/>
        <v>15721</v>
      </c>
      <c r="J15" s="723">
        <f t="shared" si="1"/>
        <v>6139</v>
      </c>
      <c r="K15" s="723">
        <f t="shared" si="1"/>
        <v>9582</v>
      </c>
      <c r="L15" s="601"/>
    </row>
    <row r="16" spans="1:12" ht="15" customHeight="1">
      <c r="A16" s="601"/>
      <c r="B16" s="705"/>
      <c r="C16" s="591"/>
      <c r="D16" s="1665">
        <v>2022</v>
      </c>
      <c r="E16" s="723">
        <f t="shared" si="0"/>
        <v>3814</v>
      </c>
      <c r="F16" s="723">
        <f t="shared" si="0"/>
        <v>2089</v>
      </c>
      <c r="G16" s="723">
        <f t="shared" si="0"/>
        <v>1725</v>
      </c>
      <c r="H16" s="633"/>
      <c r="I16" s="723">
        <f t="shared" si="1"/>
        <v>15030</v>
      </c>
      <c r="J16" s="723">
        <f t="shared" si="1"/>
        <v>5820</v>
      </c>
      <c r="K16" s="723">
        <f t="shared" si="1"/>
        <v>9210</v>
      </c>
      <c r="L16" s="601"/>
    </row>
    <row r="17" spans="1:12" ht="15" customHeight="1">
      <c r="A17" s="601"/>
      <c r="B17" s="566"/>
      <c r="C17" s="591"/>
      <c r="D17" s="580"/>
      <c r="E17" s="633"/>
      <c r="F17" s="633"/>
      <c r="G17" s="633"/>
      <c r="H17" s="633"/>
      <c r="I17" s="633"/>
      <c r="J17" s="633"/>
      <c r="K17" s="633"/>
      <c r="L17" s="601"/>
    </row>
    <row r="18" spans="1:12" ht="15" customHeight="1">
      <c r="A18" s="601"/>
      <c r="B18" s="614" t="s">
        <v>749</v>
      </c>
      <c r="C18" s="591"/>
      <c r="D18" s="580">
        <v>2020</v>
      </c>
      <c r="E18" s="633">
        <f>SUM(F18:G18)</f>
        <v>334</v>
      </c>
      <c r="F18" s="633">
        <v>138</v>
      </c>
      <c r="G18" s="633">
        <v>196</v>
      </c>
      <c r="H18" s="633"/>
      <c r="I18" s="633">
        <f>SUM(J18:K18)</f>
        <v>2780</v>
      </c>
      <c r="J18" s="633">
        <v>719</v>
      </c>
      <c r="K18" s="633">
        <v>2061</v>
      </c>
      <c r="L18" s="601"/>
    </row>
    <row r="19" spans="1:12" ht="15" customHeight="1">
      <c r="A19" s="601"/>
      <c r="B19" s="566" t="s">
        <v>750</v>
      </c>
      <c r="C19" s="591"/>
      <c r="D19" s="580">
        <v>2021</v>
      </c>
      <c r="E19" s="633">
        <f t="shared" ref="E19:E20" si="2">SUM(F19:G19)</f>
        <v>441</v>
      </c>
      <c r="F19" s="633">
        <v>202</v>
      </c>
      <c r="G19" s="633">
        <v>239</v>
      </c>
      <c r="H19" s="633"/>
      <c r="I19" s="633">
        <f t="shared" ref="I19:I20" si="3">SUM(J19:K19)</f>
        <v>2997</v>
      </c>
      <c r="J19" s="633">
        <v>773</v>
      </c>
      <c r="K19" s="633">
        <v>2224</v>
      </c>
      <c r="L19" s="601"/>
    </row>
    <row r="20" spans="1:12" ht="15" customHeight="1">
      <c r="A20" s="601"/>
      <c r="B20" s="566"/>
      <c r="C20" s="591"/>
      <c r="D20" s="580">
        <v>2022</v>
      </c>
      <c r="E20" s="633">
        <f t="shared" si="2"/>
        <v>370</v>
      </c>
      <c r="F20" s="633">
        <v>171</v>
      </c>
      <c r="G20" s="633">
        <v>199</v>
      </c>
      <c r="H20" s="633"/>
      <c r="I20" s="633">
        <f t="shared" si="3"/>
        <v>2400</v>
      </c>
      <c r="J20" s="633">
        <v>532</v>
      </c>
      <c r="K20" s="633">
        <v>1868</v>
      </c>
      <c r="L20" s="601"/>
    </row>
    <row r="21" spans="1:12" ht="15" customHeight="1">
      <c r="A21" s="601"/>
      <c r="B21" s="566"/>
      <c r="C21" s="591"/>
      <c r="D21" s="580"/>
      <c r="E21" s="633"/>
      <c r="F21" s="633"/>
      <c r="G21" s="633"/>
      <c r="H21" s="633"/>
      <c r="I21" s="633"/>
      <c r="J21" s="633"/>
      <c r="K21" s="633"/>
      <c r="L21" s="601"/>
    </row>
    <row r="22" spans="1:12" ht="15" customHeight="1">
      <c r="A22" s="601"/>
      <c r="B22" s="614" t="s">
        <v>751</v>
      </c>
      <c r="C22" s="591"/>
      <c r="D22" s="580">
        <v>2020</v>
      </c>
      <c r="E22" s="633">
        <f>SUM(F22:G22)</f>
        <v>356</v>
      </c>
      <c r="F22" s="633">
        <v>219</v>
      </c>
      <c r="G22" s="633">
        <v>137</v>
      </c>
      <c r="H22" s="633"/>
      <c r="I22" s="633">
        <f>SUM(J22:K22)</f>
        <v>1003</v>
      </c>
      <c r="J22" s="633">
        <v>360</v>
      </c>
      <c r="K22" s="633">
        <v>643</v>
      </c>
      <c r="L22" s="601"/>
    </row>
    <row r="23" spans="1:12" ht="15" customHeight="1">
      <c r="A23" s="601"/>
      <c r="B23" s="566" t="s">
        <v>752</v>
      </c>
      <c r="C23" s="614"/>
      <c r="D23" s="580">
        <v>2021</v>
      </c>
      <c r="E23" s="633">
        <f t="shared" ref="E23:E24" si="4">SUM(F23:G23)</f>
        <v>367</v>
      </c>
      <c r="F23" s="633">
        <v>205</v>
      </c>
      <c r="G23" s="633">
        <v>162</v>
      </c>
      <c r="H23" s="633"/>
      <c r="I23" s="633">
        <f t="shared" ref="I23:I24" si="5">SUM(J23:K23)</f>
        <v>1092</v>
      </c>
      <c r="J23" s="633">
        <v>399</v>
      </c>
      <c r="K23" s="633">
        <v>693</v>
      </c>
      <c r="L23" s="601"/>
    </row>
    <row r="24" spans="1:12" ht="15" customHeight="1">
      <c r="A24" s="601"/>
      <c r="B24" s="566"/>
      <c r="C24" s="614"/>
      <c r="D24" s="580">
        <v>2022</v>
      </c>
      <c r="E24" s="633">
        <f t="shared" si="4"/>
        <v>382</v>
      </c>
      <c r="F24" s="633">
        <v>229</v>
      </c>
      <c r="G24" s="633">
        <v>153</v>
      </c>
      <c r="H24" s="633"/>
      <c r="I24" s="633">
        <f t="shared" si="5"/>
        <v>1056</v>
      </c>
      <c r="J24" s="633">
        <v>382</v>
      </c>
      <c r="K24" s="633">
        <v>674</v>
      </c>
      <c r="L24" s="601"/>
    </row>
    <row r="25" spans="1:12" ht="15" customHeight="1">
      <c r="A25" s="601"/>
      <c r="B25" s="566"/>
      <c r="C25" s="614"/>
      <c r="D25" s="580"/>
      <c r="E25" s="633"/>
      <c r="F25" s="633"/>
      <c r="G25" s="633"/>
      <c r="H25" s="633"/>
      <c r="I25" s="633"/>
      <c r="J25" s="633"/>
      <c r="K25" s="633"/>
      <c r="L25" s="601"/>
    </row>
    <row r="26" spans="1:12" ht="15" customHeight="1">
      <c r="A26" s="601"/>
      <c r="B26" s="614" t="s">
        <v>753</v>
      </c>
      <c r="C26" s="591"/>
      <c r="D26" s="580">
        <v>2020</v>
      </c>
      <c r="E26" s="633">
        <f>SUM(F26:G26)</f>
        <v>847</v>
      </c>
      <c r="F26" s="633">
        <v>500</v>
      </c>
      <c r="G26" s="633">
        <v>347</v>
      </c>
      <c r="H26" s="633"/>
      <c r="I26" s="633">
        <f>SUM(J26:K26)</f>
        <v>3918</v>
      </c>
      <c r="J26" s="633">
        <v>1541</v>
      </c>
      <c r="K26" s="633">
        <v>2377</v>
      </c>
      <c r="L26" s="601"/>
    </row>
    <row r="27" spans="1:12" ht="15" customHeight="1">
      <c r="A27" s="601"/>
      <c r="B27" s="566" t="s">
        <v>754</v>
      </c>
      <c r="C27" s="591"/>
      <c r="D27" s="580">
        <v>2021</v>
      </c>
      <c r="E27" s="633">
        <f t="shared" ref="E27:E28" si="6">SUM(F27:G27)</f>
        <v>876</v>
      </c>
      <c r="F27" s="633">
        <v>512</v>
      </c>
      <c r="G27" s="633">
        <v>364</v>
      </c>
      <c r="H27" s="633"/>
      <c r="I27" s="633">
        <f t="shared" ref="I27:I28" si="7">SUM(J27:K27)</f>
        <v>4538</v>
      </c>
      <c r="J27" s="633">
        <v>1722</v>
      </c>
      <c r="K27" s="633">
        <v>2816</v>
      </c>
      <c r="L27" s="601"/>
    </row>
    <row r="28" spans="1:12" ht="15" customHeight="1">
      <c r="A28" s="601"/>
      <c r="B28" s="566"/>
      <c r="C28" s="591"/>
      <c r="D28" s="580">
        <v>2022</v>
      </c>
      <c r="E28" s="633">
        <f t="shared" si="6"/>
        <v>979</v>
      </c>
      <c r="F28" s="633">
        <v>578</v>
      </c>
      <c r="G28" s="633">
        <v>401</v>
      </c>
      <c r="H28" s="633"/>
      <c r="I28" s="633">
        <f t="shared" si="7"/>
        <v>4632</v>
      </c>
      <c r="J28" s="633">
        <v>1816</v>
      </c>
      <c r="K28" s="633">
        <v>2816</v>
      </c>
      <c r="L28" s="601"/>
    </row>
    <row r="29" spans="1:12" ht="15" customHeight="1">
      <c r="A29" s="601"/>
      <c r="B29" s="566"/>
      <c r="C29" s="591"/>
      <c r="D29" s="580"/>
      <c r="E29" s="633"/>
      <c r="F29" s="633"/>
      <c r="G29" s="633"/>
      <c r="H29" s="633"/>
      <c r="I29" s="633"/>
      <c r="J29" s="633"/>
      <c r="K29" s="633"/>
      <c r="L29" s="601"/>
    </row>
    <row r="30" spans="1:12" ht="15" customHeight="1">
      <c r="A30" s="601"/>
      <c r="B30" s="614" t="s">
        <v>755</v>
      </c>
      <c r="C30" s="591"/>
      <c r="D30" s="580">
        <v>2020</v>
      </c>
      <c r="E30" s="633">
        <f>SUM(F30:G30)</f>
        <v>674</v>
      </c>
      <c r="F30" s="633">
        <v>347</v>
      </c>
      <c r="G30" s="633">
        <v>327</v>
      </c>
      <c r="H30" s="633"/>
      <c r="I30" s="633">
        <f>SUM(J30:K30)</f>
        <v>1587</v>
      </c>
      <c r="J30" s="633">
        <v>675</v>
      </c>
      <c r="K30" s="633">
        <v>912</v>
      </c>
      <c r="L30" s="601"/>
    </row>
    <row r="31" spans="1:12" ht="15" customHeight="1">
      <c r="A31" s="601"/>
      <c r="B31" s="566" t="s">
        <v>1261</v>
      </c>
      <c r="C31" s="591"/>
      <c r="D31" s="580">
        <v>2021</v>
      </c>
      <c r="E31" s="633">
        <f t="shared" ref="E31:E32" si="8">SUM(F31:G31)</f>
        <v>790</v>
      </c>
      <c r="F31" s="633">
        <v>424</v>
      </c>
      <c r="G31" s="633">
        <v>366</v>
      </c>
      <c r="H31" s="633"/>
      <c r="I31" s="633">
        <f t="shared" ref="I31:I32" si="9">SUM(J31:K31)</f>
        <v>1633</v>
      </c>
      <c r="J31" s="633">
        <v>664</v>
      </c>
      <c r="K31" s="633">
        <v>969</v>
      </c>
      <c r="L31" s="601"/>
    </row>
    <row r="32" spans="1:12" ht="15" customHeight="1">
      <c r="A32" s="601"/>
      <c r="B32" s="566"/>
      <c r="C32" s="591"/>
      <c r="D32" s="580">
        <v>2022</v>
      </c>
      <c r="E32" s="633">
        <f t="shared" si="8"/>
        <v>690</v>
      </c>
      <c r="F32" s="633">
        <v>352</v>
      </c>
      <c r="G32" s="633">
        <v>338</v>
      </c>
      <c r="H32" s="633"/>
      <c r="I32" s="633">
        <f t="shared" si="9"/>
        <v>2069</v>
      </c>
      <c r="J32" s="633">
        <v>855</v>
      </c>
      <c r="K32" s="633">
        <v>1214</v>
      </c>
      <c r="L32" s="601"/>
    </row>
    <row r="33" spans="1:12" ht="15" customHeight="1">
      <c r="A33" s="601"/>
      <c r="B33" s="566"/>
      <c r="C33" s="591"/>
      <c r="D33" s="580"/>
      <c r="E33" s="633"/>
      <c r="F33" s="633"/>
      <c r="G33" s="633"/>
      <c r="H33" s="633"/>
      <c r="I33" s="633"/>
      <c r="J33" s="633"/>
      <c r="K33" s="633"/>
      <c r="L33" s="601"/>
    </row>
    <row r="34" spans="1:12" ht="15" customHeight="1">
      <c r="A34" s="601"/>
      <c r="B34" s="614" t="s">
        <v>756</v>
      </c>
      <c r="C34" s="591"/>
      <c r="D34" s="580">
        <v>2020</v>
      </c>
      <c r="E34" s="633">
        <f>SUM(F34:G34)</f>
        <v>819</v>
      </c>
      <c r="F34" s="633">
        <v>493</v>
      </c>
      <c r="G34" s="633">
        <v>326</v>
      </c>
      <c r="H34" s="633"/>
      <c r="I34" s="633">
        <f>SUM(J34:K34)</f>
        <v>2340</v>
      </c>
      <c r="J34" s="633">
        <v>1246</v>
      </c>
      <c r="K34" s="633">
        <v>1094</v>
      </c>
      <c r="L34" s="601"/>
    </row>
    <row r="35" spans="1:12" ht="15" customHeight="1">
      <c r="A35" s="601"/>
      <c r="B35" s="566" t="s">
        <v>757</v>
      </c>
      <c r="C35" s="591"/>
      <c r="D35" s="580">
        <v>2021</v>
      </c>
      <c r="E35" s="633">
        <f t="shared" ref="E35:E36" si="10">SUM(F35:G35)</f>
        <v>830</v>
      </c>
      <c r="F35" s="633">
        <v>465</v>
      </c>
      <c r="G35" s="633">
        <v>365</v>
      </c>
      <c r="H35" s="633"/>
      <c r="I35" s="633">
        <f t="shared" ref="I35:I36" si="11">SUM(J35:K35)</f>
        <v>2763</v>
      </c>
      <c r="J35" s="633">
        <v>1494</v>
      </c>
      <c r="K35" s="633">
        <v>1269</v>
      </c>
      <c r="L35" s="601"/>
    </row>
    <row r="36" spans="1:12" ht="15" customHeight="1">
      <c r="A36" s="601"/>
      <c r="B36" s="566"/>
      <c r="C36" s="591"/>
      <c r="D36" s="580">
        <v>2022</v>
      </c>
      <c r="E36" s="633">
        <f t="shared" si="10"/>
        <v>903</v>
      </c>
      <c r="F36" s="633">
        <v>541</v>
      </c>
      <c r="G36" s="633">
        <v>362</v>
      </c>
      <c r="H36" s="633"/>
      <c r="I36" s="633">
        <f t="shared" si="11"/>
        <v>2615</v>
      </c>
      <c r="J36" s="633">
        <v>1388</v>
      </c>
      <c r="K36" s="633">
        <v>1227</v>
      </c>
      <c r="L36" s="601"/>
    </row>
    <row r="37" spans="1:12" ht="15" customHeight="1">
      <c r="A37" s="601"/>
      <c r="B37" s="566"/>
      <c r="C37" s="591"/>
      <c r="D37" s="580"/>
      <c r="E37" s="633"/>
      <c r="F37" s="633"/>
      <c r="G37" s="633"/>
      <c r="H37" s="633"/>
      <c r="I37" s="633"/>
      <c r="J37" s="633"/>
      <c r="K37" s="633"/>
      <c r="L37" s="601"/>
    </row>
    <row r="38" spans="1:12" ht="15" customHeight="1">
      <c r="A38" s="601"/>
      <c r="B38" s="614" t="s">
        <v>758</v>
      </c>
      <c r="C38" s="591"/>
      <c r="D38" s="580">
        <v>2020</v>
      </c>
      <c r="E38" s="633">
        <f>SUM(F38:G38)</f>
        <v>48</v>
      </c>
      <c r="F38" s="633">
        <v>25</v>
      </c>
      <c r="G38" s="633">
        <v>23</v>
      </c>
      <c r="H38" s="633"/>
      <c r="I38" s="633">
        <f>SUM(J38:K38)</f>
        <v>183</v>
      </c>
      <c r="J38" s="633">
        <v>74</v>
      </c>
      <c r="K38" s="633">
        <v>109</v>
      </c>
      <c r="L38" s="601"/>
    </row>
    <row r="39" spans="1:12" ht="15" customHeight="1">
      <c r="A39" s="601"/>
      <c r="B39" s="615" t="s">
        <v>759</v>
      </c>
      <c r="C39" s="566"/>
      <c r="D39" s="580">
        <v>2021</v>
      </c>
      <c r="E39" s="633">
        <f t="shared" ref="E39:E40" si="12">SUM(F39:G39)</f>
        <v>60</v>
      </c>
      <c r="F39" s="633">
        <v>37</v>
      </c>
      <c r="G39" s="633">
        <v>23</v>
      </c>
      <c r="H39" s="633"/>
      <c r="I39" s="633">
        <f t="shared" ref="I39:I40" si="13">SUM(J39:K39)</f>
        <v>176</v>
      </c>
      <c r="J39" s="633">
        <v>66</v>
      </c>
      <c r="K39" s="633">
        <v>110</v>
      </c>
      <c r="L39" s="601"/>
    </row>
    <row r="40" spans="1:12" ht="15" customHeight="1">
      <c r="A40" s="601"/>
      <c r="B40" s="615"/>
      <c r="C40" s="566"/>
      <c r="D40" s="580">
        <v>2022</v>
      </c>
      <c r="E40" s="633">
        <f t="shared" si="12"/>
        <v>136</v>
      </c>
      <c r="F40" s="633">
        <v>78</v>
      </c>
      <c r="G40" s="633">
        <v>58</v>
      </c>
      <c r="H40" s="633"/>
      <c r="I40" s="633">
        <f t="shared" si="13"/>
        <v>337</v>
      </c>
      <c r="J40" s="633">
        <v>123</v>
      </c>
      <c r="K40" s="633">
        <v>214</v>
      </c>
      <c r="L40" s="601"/>
    </row>
    <row r="41" spans="1:12" ht="15" customHeight="1">
      <c r="A41" s="601"/>
      <c r="B41" s="615"/>
      <c r="C41" s="566"/>
      <c r="D41" s="580"/>
      <c r="E41" s="633"/>
      <c r="F41" s="633"/>
      <c r="G41" s="633"/>
      <c r="H41" s="633"/>
      <c r="I41" s="633"/>
      <c r="J41" s="633"/>
      <c r="K41" s="633"/>
      <c r="L41" s="601"/>
    </row>
    <row r="42" spans="1:12" ht="15" customHeight="1">
      <c r="A42" s="601"/>
      <c r="B42" s="614" t="s">
        <v>760</v>
      </c>
      <c r="C42" s="591"/>
      <c r="D42" s="580">
        <v>2020</v>
      </c>
      <c r="E42" s="633">
        <f>SUM(F42:G42)</f>
        <v>288</v>
      </c>
      <c r="F42" s="633">
        <v>108</v>
      </c>
      <c r="G42" s="633">
        <v>180</v>
      </c>
      <c r="H42" s="633"/>
      <c r="I42" s="633">
        <f>SUM(J42:K42)</f>
        <v>1187</v>
      </c>
      <c r="J42" s="633">
        <v>409</v>
      </c>
      <c r="K42" s="633">
        <v>778</v>
      </c>
      <c r="L42" s="601"/>
    </row>
    <row r="43" spans="1:12" ht="15" customHeight="1">
      <c r="A43" s="601"/>
      <c r="B43" s="566" t="s">
        <v>761</v>
      </c>
      <c r="C43" s="591"/>
      <c r="D43" s="580">
        <v>2021</v>
      </c>
      <c r="E43" s="633">
        <f t="shared" ref="E43:E44" si="14">SUM(F43:G43)</f>
        <v>267</v>
      </c>
      <c r="F43" s="633">
        <v>99</v>
      </c>
      <c r="G43" s="633">
        <v>168</v>
      </c>
      <c r="H43" s="633"/>
      <c r="I43" s="633">
        <f t="shared" ref="I43:I44" si="15">SUM(J43:K43)</f>
        <v>2142</v>
      </c>
      <c r="J43" s="633">
        <v>840</v>
      </c>
      <c r="K43" s="633">
        <v>1302</v>
      </c>
      <c r="L43" s="601"/>
    </row>
    <row r="44" spans="1:12" ht="15" customHeight="1">
      <c r="A44" s="601"/>
      <c r="B44" s="566"/>
      <c r="C44" s="591"/>
      <c r="D44" s="580">
        <v>2022</v>
      </c>
      <c r="E44" s="633">
        <f t="shared" si="14"/>
        <v>300</v>
      </c>
      <c r="F44" s="633">
        <v>120</v>
      </c>
      <c r="G44" s="633">
        <v>180</v>
      </c>
      <c r="H44" s="633"/>
      <c r="I44" s="633">
        <f t="shared" si="15"/>
        <v>1471</v>
      </c>
      <c r="J44" s="633">
        <v>514</v>
      </c>
      <c r="K44" s="633">
        <v>957</v>
      </c>
      <c r="L44" s="601"/>
    </row>
    <row r="45" spans="1:12" ht="15" customHeight="1">
      <c r="A45" s="601"/>
      <c r="B45" s="566"/>
      <c r="C45" s="591"/>
      <c r="D45" s="580"/>
      <c r="E45" s="633"/>
      <c r="F45" s="633"/>
      <c r="G45" s="633"/>
      <c r="H45" s="633"/>
      <c r="I45" s="633"/>
      <c r="J45" s="633"/>
      <c r="K45" s="633"/>
      <c r="L45" s="601"/>
    </row>
    <row r="46" spans="1:12" ht="15" customHeight="1">
      <c r="A46" s="601"/>
      <c r="B46" s="614" t="s">
        <v>762</v>
      </c>
      <c r="C46" s="566"/>
      <c r="D46" s="580">
        <v>2020</v>
      </c>
      <c r="E46" s="633">
        <f>SUM(F46:G46)</f>
        <v>37</v>
      </c>
      <c r="F46" s="633">
        <v>10</v>
      </c>
      <c r="G46" s="633">
        <v>27</v>
      </c>
      <c r="H46" s="633"/>
      <c r="I46" s="633">
        <f>SUM(J46:K46)</f>
        <v>357</v>
      </c>
      <c r="J46" s="633">
        <v>219</v>
      </c>
      <c r="K46" s="633">
        <v>138</v>
      </c>
      <c r="L46" s="601"/>
    </row>
    <row r="47" spans="1:12" ht="15" customHeight="1">
      <c r="A47" s="601"/>
      <c r="B47" s="615" t="s">
        <v>763</v>
      </c>
      <c r="C47" s="566"/>
      <c r="D47" s="580">
        <v>2021</v>
      </c>
      <c r="E47" s="633">
        <f t="shared" ref="E47:E48" si="16">SUM(F47:G47)</f>
        <v>43</v>
      </c>
      <c r="F47" s="633">
        <v>18</v>
      </c>
      <c r="G47" s="633">
        <v>25</v>
      </c>
      <c r="H47" s="633"/>
      <c r="I47" s="633">
        <f t="shared" ref="I47:I48" si="17">SUM(J47:K47)</f>
        <v>321</v>
      </c>
      <c r="J47" s="633">
        <v>164</v>
      </c>
      <c r="K47" s="633">
        <v>157</v>
      </c>
      <c r="L47" s="601"/>
    </row>
    <row r="48" spans="1:12" ht="15" customHeight="1">
      <c r="A48" s="601"/>
      <c r="B48" s="615"/>
      <c r="C48" s="566"/>
      <c r="D48" s="580">
        <v>2022</v>
      </c>
      <c r="E48" s="633">
        <f t="shared" si="16"/>
        <v>45</v>
      </c>
      <c r="F48" s="633">
        <v>15</v>
      </c>
      <c r="G48" s="633">
        <v>30</v>
      </c>
      <c r="H48" s="633"/>
      <c r="I48" s="633">
        <f t="shared" si="17"/>
        <v>414</v>
      </c>
      <c r="J48" s="633">
        <v>207</v>
      </c>
      <c r="K48" s="633">
        <v>207</v>
      </c>
      <c r="L48" s="601"/>
    </row>
    <row r="49" spans="1:18" ht="15" customHeight="1">
      <c r="A49" s="601"/>
      <c r="B49" s="615"/>
      <c r="C49" s="566"/>
      <c r="D49" s="580"/>
      <c r="E49" s="633"/>
      <c r="F49" s="633"/>
      <c r="G49" s="633"/>
      <c r="H49" s="633"/>
      <c r="I49" s="633"/>
      <c r="J49" s="633"/>
      <c r="K49" s="633"/>
      <c r="L49" s="601"/>
    </row>
    <row r="50" spans="1:18" ht="15" customHeight="1">
      <c r="A50" s="601"/>
      <c r="B50" s="614" t="s">
        <v>764</v>
      </c>
      <c r="C50" s="591"/>
      <c r="D50" s="580">
        <v>2020</v>
      </c>
      <c r="E50" s="633">
        <f>SUM(F50:G50)</f>
        <v>4</v>
      </c>
      <c r="F50" s="633">
        <v>3</v>
      </c>
      <c r="G50" s="633">
        <v>1</v>
      </c>
      <c r="H50" s="633"/>
      <c r="I50" s="633">
        <f>SUM(J50:K50)</f>
        <v>5</v>
      </c>
      <c r="J50" s="633">
        <v>1</v>
      </c>
      <c r="K50" s="633">
        <v>4</v>
      </c>
      <c r="L50" s="601"/>
    </row>
    <row r="51" spans="1:18" ht="15" customHeight="1">
      <c r="A51" s="601"/>
      <c r="B51" s="566" t="s">
        <v>789</v>
      </c>
      <c r="C51" s="591"/>
      <c r="D51" s="580">
        <v>2021</v>
      </c>
      <c r="E51" s="633">
        <f t="shared" ref="E51:E52" si="18">SUM(F51:G51)</f>
        <v>7</v>
      </c>
      <c r="F51" s="633">
        <v>6</v>
      </c>
      <c r="G51" s="633">
        <v>1</v>
      </c>
      <c r="H51" s="633"/>
      <c r="I51" s="633">
        <f t="shared" ref="I51:I52" si="19">SUM(J51:K51)</f>
        <v>59</v>
      </c>
      <c r="J51" s="633">
        <v>17</v>
      </c>
      <c r="K51" s="633">
        <v>42</v>
      </c>
      <c r="L51" s="601"/>
    </row>
    <row r="52" spans="1:18" ht="15" customHeight="1">
      <c r="A52" s="601"/>
      <c r="B52" s="566"/>
      <c r="C52" s="591"/>
      <c r="D52" s="580">
        <v>2022</v>
      </c>
      <c r="E52" s="633">
        <f t="shared" si="18"/>
        <v>9</v>
      </c>
      <c r="F52" s="633">
        <v>5</v>
      </c>
      <c r="G52" s="633">
        <v>4</v>
      </c>
      <c r="H52" s="633"/>
      <c r="I52" s="633">
        <f t="shared" si="19"/>
        <v>36</v>
      </c>
      <c r="J52" s="633">
        <v>3</v>
      </c>
      <c r="K52" s="633">
        <v>33</v>
      </c>
      <c r="L52" s="601"/>
    </row>
    <row r="53" spans="1:18" ht="15" customHeight="1" thickBot="1">
      <c r="A53" s="637"/>
      <c r="B53" s="691"/>
      <c r="C53" s="692"/>
      <c r="D53" s="693"/>
      <c r="E53" s="692"/>
      <c r="F53" s="677"/>
      <c r="G53" s="677"/>
      <c r="H53" s="677"/>
      <c r="I53" s="725"/>
      <c r="J53" s="726"/>
      <c r="K53" s="727"/>
      <c r="L53" s="637"/>
    </row>
    <row r="54" spans="1:18" s="680" customFormat="1" ht="15" customHeight="1">
      <c r="A54" s="537"/>
      <c r="B54" s="537"/>
      <c r="C54" s="537"/>
      <c r="D54" s="645"/>
      <c r="E54" s="645"/>
      <c r="F54" s="645"/>
      <c r="G54" s="645"/>
      <c r="H54" s="645"/>
      <c r="I54" s="645"/>
      <c r="J54" s="728"/>
      <c r="L54" s="424" t="s">
        <v>909</v>
      </c>
    </row>
    <row r="55" spans="1:18" s="729" customFormat="1" ht="15" customHeight="1">
      <c r="F55" s="682"/>
      <c r="G55" s="680"/>
      <c r="H55" s="680"/>
      <c r="I55" s="680"/>
      <c r="J55" s="680"/>
      <c r="L55" s="425" t="s">
        <v>885</v>
      </c>
      <c r="M55" s="645"/>
      <c r="N55" s="537"/>
      <c r="O55" s="537"/>
      <c r="P55" s="679"/>
      <c r="Q55" s="679"/>
    </row>
    <row r="56" spans="1:18" ht="3" customHeight="1">
      <c r="A56" s="698"/>
      <c r="B56" s="685"/>
      <c r="C56" s="685"/>
      <c r="D56" s="730"/>
      <c r="E56" s="685"/>
      <c r="F56" s="685"/>
      <c r="G56" s="685"/>
      <c r="H56" s="685"/>
      <c r="I56" s="731" t="s">
        <v>790</v>
      </c>
      <c r="J56" s="601"/>
      <c r="K56" s="685"/>
      <c r="L56" s="698"/>
      <c r="M56" s="730"/>
      <c r="N56" s="685"/>
      <c r="O56" s="685"/>
      <c r="P56" s="685"/>
      <c r="Q56" s="685"/>
      <c r="R56" s="731" t="s">
        <v>790</v>
      </c>
    </row>
    <row r="57" spans="1:18" ht="15" customHeight="1"/>
    <row r="58" spans="1:18" ht="15" customHeight="1"/>
    <row r="59" spans="1:18" ht="15" customHeight="1"/>
    <row r="60" spans="1:18" ht="15" customHeight="1"/>
    <row r="61" spans="1:18" ht="3.75" customHeight="1"/>
    <row r="62" spans="1:18" ht="3" customHeight="1"/>
    <row r="63" spans="1:18" ht="16.5" customHeight="1"/>
    <row r="64" spans="1:18" ht="15" customHeight="1"/>
    <row r="65" spans="4:4" ht="5.25" customHeight="1"/>
    <row r="66" spans="4:4" ht="15" customHeight="1"/>
    <row r="67" spans="4:4" ht="15" customHeight="1"/>
    <row r="68" spans="4:4" ht="15" customHeight="1"/>
    <row r="69" spans="4:4" ht="15" customHeight="1"/>
    <row r="70" spans="4:4" ht="15" customHeight="1"/>
    <row r="71" spans="4:4" ht="15" customHeight="1"/>
    <row r="72" spans="4:4" ht="15" customHeight="1"/>
    <row r="73" spans="4:4" ht="15" customHeight="1"/>
    <row r="74" spans="4:4" ht="15" customHeight="1"/>
    <row r="75" spans="4:4" ht="15" customHeight="1"/>
    <row r="76" spans="4:4" ht="15" customHeight="1"/>
    <row r="77" spans="4:4" ht="15" customHeight="1"/>
    <row r="78" spans="4:4" ht="15" customHeight="1"/>
    <row r="79" spans="4:4" s="601" customFormat="1" ht="15" customHeight="1">
      <c r="D79" s="630"/>
    </row>
    <row r="80" spans="4:4" s="601" customFormat="1" ht="15" customHeight="1">
      <c r="D80" s="630"/>
    </row>
    <row r="81" spans="2:4" s="601" customFormat="1" ht="15" customHeight="1">
      <c r="D81" s="630"/>
    </row>
    <row r="82" spans="2:4" s="601" customFormat="1" ht="15" customHeight="1">
      <c r="D82" s="630"/>
    </row>
    <row r="83" spans="2:4" s="601" customFormat="1" ht="15" customHeight="1">
      <c r="D83" s="630"/>
    </row>
    <row r="84" spans="2:4" s="601" customFormat="1" ht="3" customHeight="1">
      <c r="D84" s="630"/>
    </row>
    <row r="85" spans="2:4" s="601" customFormat="1" ht="3" customHeight="1">
      <c r="D85" s="630"/>
    </row>
    <row r="86" spans="2:4" s="698" customFormat="1" ht="13.15" customHeight="1">
      <c r="D86" s="697"/>
    </row>
    <row r="87" spans="2:4" s="698" customFormat="1" ht="13.15" customHeight="1">
      <c r="D87" s="697"/>
    </row>
    <row r="88" spans="2:4" s="601" customFormat="1" ht="6.75" customHeight="1">
      <c r="B88" s="602"/>
      <c r="C88" s="732"/>
      <c r="D88" s="699"/>
    </row>
    <row r="89" spans="2:4" s="601" customFormat="1">
      <c r="D89" s="630"/>
    </row>
    <row r="90" spans="2:4" s="601" customFormat="1">
      <c r="D90" s="630"/>
    </row>
    <row r="91" spans="2:4" s="601" customFormat="1">
      <c r="D91" s="630"/>
    </row>
    <row r="92" spans="2:4" s="601" customFormat="1">
      <c r="D92" s="630"/>
    </row>
    <row r="93" spans="2:4" s="601" customFormat="1">
      <c r="D93" s="630"/>
    </row>
    <row r="94" spans="2:4" s="601" customFormat="1">
      <c r="D94" s="630"/>
    </row>
    <row r="95" spans="2:4" s="601" customFormat="1">
      <c r="D95" s="630"/>
    </row>
    <row r="96" spans="2:4" s="601" customFormat="1">
      <c r="D96" s="630"/>
    </row>
    <row r="97" spans="4:4" s="601" customFormat="1">
      <c r="D97" s="630"/>
    </row>
    <row r="98" spans="4:4" s="601" customFormat="1">
      <c r="D98" s="630"/>
    </row>
    <row r="99" spans="4:4" s="601" customFormat="1">
      <c r="D99" s="630"/>
    </row>
    <row r="100" spans="4:4" s="601" customFormat="1">
      <c r="D100" s="630"/>
    </row>
    <row r="101" spans="4:4" s="601" customFormat="1">
      <c r="D101" s="630"/>
    </row>
    <row r="102" spans="4:4" s="601" customFormat="1">
      <c r="D102" s="630"/>
    </row>
    <row r="103" spans="4:4" s="601" customFormat="1">
      <c r="D103" s="630"/>
    </row>
    <row r="104" spans="4:4" s="601" customFormat="1">
      <c r="D104" s="630"/>
    </row>
    <row r="105" spans="4:4" s="601" customFormat="1">
      <c r="D105" s="630"/>
    </row>
    <row r="106" spans="4:4" s="601" customFormat="1">
      <c r="D106" s="630"/>
    </row>
    <row r="107" spans="4:4" s="601" customFormat="1">
      <c r="D107" s="630"/>
    </row>
    <row r="108" spans="4:4" s="601" customFormat="1">
      <c r="D108" s="630"/>
    </row>
    <row r="109" spans="4:4" s="601" customFormat="1">
      <c r="D109" s="630"/>
    </row>
    <row r="110" spans="4:4" s="601" customFormat="1">
      <c r="D110" s="630"/>
    </row>
    <row r="111" spans="4:4" s="601" customFormat="1">
      <c r="D111" s="630"/>
    </row>
    <row r="112" spans="4:4" s="601" customFormat="1">
      <c r="D112" s="630"/>
    </row>
    <row r="113" spans="4:4" s="601" customFormat="1">
      <c r="D113" s="630"/>
    </row>
    <row r="114" spans="4:4" s="601" customFormat="1">
      <c r="D114" s="630"/>
    </row>
    <row r="115" spans="4:4" s="601" customFormat="1">
      <c r="D115" s="630"/>
    </row>
    <row r="116" spans="4:4" s="601" customFormat="1">
      <c r="D116" s="630"/>
    </row>
    <row r="117" spans="4:4" s="601" customFormat="1">
      <c r="D117" s="630"/>
    </row>
    <row r="118" spans="4:4" s="601" customFormat="1">
      <c r="D118" s="630"/>
    </row>
    <row r="119" spans="4:4" s="601" customFormat="1">
      <c r="D119" s="630"/>
    </row>
    <row r="120" spans="4:4" s="601" customFormat="1">
      <c r="D120" s="630"/>
    </row>
    <row r="121" spans="4:4" s="601" customFormat="1">
      <c r="D121" s="630"/>
    </row>
    <row r="122" spans="4:4" s="601" customFormat="1">
      <c r="D122" s="630"/>
    </row>
    <row r="123" spans="4:4" s="601" customFormat="1">
      <c r="D123" s="630"/>
    </row>
    <row r="124" spans="4:4" s="601" customFormat="1">
      <c r="D124" s="630"/>
    </row>
    <row r="125" spans="4:4" s="601" customFormat="1">
      <c r="D125" s="630"/>
    </row>
    <row r="126" spans="4:4" s="601" customFormat="1">
      <c r="D126" s="630"/>
    </row>
    <row r="127" spans="4:4" s="601" customFormat="1">
      <c r="D127" s="630"/>
    </row>
    <row r="128" spans="4:4" s="601" customFormat="1">
      <c r="D128" s="630"/>
    </row>
    <row r="129" spans="4:4" s="601" customFormat="1">
      <c r="D129" s="630"/>
    </row>
    <row r="130" spans="4:4" s="601" customFormat="1">
      <c r="D130" s="630"/>
    </row>
    <row r="131" spans="4:4" s="601" customFormat="1">
      <c r="D131" s="630"/>
    </row>
    <row r="132" spans="4:4" s="601" customFormat="1">
      <c r="D132" s="630"/>
    </row>
    <row r="133" spans="4:4" s="601" customFormat="1">
      <c r="D133" s="630"/>
    </row>
    <row r="134" spans="4:4" s="601" customFormat="1">
      <c r="D134" s="630"/>
    </row>
    <row r="135" spans="4:4" s="601" customFormat="1">
      <c r="D135" s="630"/>
    </row>
    <row r="136" spans="4:4" s="601" customFormat="1">
      <c r="D136" s="630"/>
    </row>
    <row r="137" spans="4:4" s="601" customFormat="1">
      <c r="D137" s="630"/>
    </row>
    <row r="138" spans="4:4" s="601" customFormat="1">
      <c r="D138" s="630"/>
    </row>
    <row r="139" spans="4:4" s="601" customFormat="1">
      <c r="D139" s="630"/>
    </row>
    <row r="140" spans="4:4" s="601" customFormat="1">
      <c r="D140" s="630"/>
    </row>
    <row r="141" spans="4:4" s="601" customFormat="1">
      <c r="D141" s="630"/>
    </row>
    <row r="142" spans="4:4" s="601" customFormat="1">
      <c r="D142" s="630"/>
    </row>
    <row r="143" spans="4:4" s="601" customFormat="1">
      <c r="D143" s="630"/>
    </row>
    <row r="144" spans="4:4" s="601" customFormat="1">
      <c r="D144" s="630"/>
    </row>
    <row r="145" spans="4:4" s="601" customFormat="1">
      <c r="D145" s="630"/>
    </row>
    <row r="146" spans="4:4" s="601" customFormat="1">
      <c r="D146" s="630"/>
    </row>
    <row r="147" spans="4:4" s="601" customFormat="1">
      <c r="D147" s="630"/>
    </row>
    <row r="148" spans="4:4" s="601" customFormat="1">
      <c r="D148" s="630"/>
    </row>
    <row r="149" spans="4:4" s="601" customFormat="1">
      <c r="D149" s="630"/>
    </row>
    <row r="150" spans="4:4" s="601" customFormat="1">
      <c r="D150" s="630"/>
    </row>
    <row r="151" spans="4:4" s="601" customFormat="1">
      <c r="D151" s="630"/>
    </row>
    <row r="152" spans="4:4" s="601" customFormat="1">
      <c r="D152" s="630"/>
    </row>
    <row r="153" spans="4:4" s="601" customFormat="1">
      <c r="D153" s="630"/>
    </row>
    <row r="154" spans="4:4" s="601" customFormat="1">
      <c r="D154" s="630"/>
    </row>
    <row r="155" spans="4:4" s="601" customFormat="1">
      <c r="D155" s="630"/>
    </row>
    <row r="156" spans="4:4" s="601" customFormat="1">
      <c r="D156" s="630"/>
    </row>
    <row r="157" spans="4:4" s="601" customFormat="1">
      <c r="D157" s="630"/>
    </row>
    <row r="158" spans="4:4" s="601" customFormat="1">
      <c r="D158" s="630"/>
    </row>
    <row r="159" spans="4:4" s="601" customFormat="1">
      <c r="D159" s="630"/>
    </row>
    <row r="160" spans="4:4" s="601" customFormat="1">
      <c r="D160" s="630"/>
    </row>
    <row r="161" spans="4:4" s="601" customFormat="1">
      <c r="D161" s="630"/>
    </row>
    <row r="162" spans="4:4" s="601" customFormat="1">
      <c r="D162" s="630"/>
    </row>
    <row r="163" spans="4:4" s="601" customFormat="1">
      <c r="D163" s="630"/>
    </row>
    <row r="164" spans="4:4" s="601" customFormat="1">
      <c r="D164" s="630"/>
    </row>
    <row r="165" spans="4:4" s="601" customFormat="1">
      <c r="D165" s="630"/>
    </row>
    <row r="166" spans="4:4" s="601" customFormat="1">
      <c r="D166" s="630"/>
    </row>
    <row r="167" spans="4:4" s="601" customFormat="1">
      <c r="D167" s="630"/>
    </row>
    <row r="168" spans="4:4" s="601" customFormat="1">
      <c r="D168" s="630"/>
    </row>
    <row r="169" spans="4:4" s="601" customFormat="1">
      <c r="D169" s="630"/>
    </row>
    <row r="170" spans="4:4" s="601" customFormat="1">
      <c r="D170" s="630"/>
    </row>
    <row r="171" spans="4:4" s="601" customFormat="1">
      <c r="D171" s="630"/>
    </row>
    <row r="172" spans="4:4" s="601" customFormat="1">
      <c r="D172" s="630"/>
    </row>
    <row r="173" spans="4:4" s="601" customFormat="1">
      <c r="D173" s="630"/>
    </row>
    <row r="174" spans="4:4" s="601" customFormat="1">
      <c r="D174" s="630"/>
    </row>
    <row r="175" spans="4:4" s="601" customFormat="1">
      <c r="D175" s="630"/>
    </row>
    <row r="176" spans="4:4" s="601" customFormat="1">
      <c r="D176" s="630"/>
    </row>
    <row r="177" spans="4:4" s="601" customFormat="1">
      <c r="D177" s="630"/>
    </row>
    <row r="178" spans="4:4" s="601" customFormat="1">
      <c r="D178" s="630"/>
    </row>
    <row r="179" spans="4:4" s="601" customFormat="1">
      <c r="D179" s="630"/>
    </row>
    <row r="180" spans="4:4" s="601" customFormat="1">
      <c r="D180" s="630"/>
    </row>
    <row r="181" spans="4:4" s="601" customFormat="1">
      <c r="D181" s="630"/>
    </row>
    <row r="182" spans="4:4" s="601" customFormat="1">
      <c r="D182" s="630"/>
    </row>
    <row r="183" spans="4:4" s="601" customFormat="1">
      <c r="D183" s="630"/>
    </row>
    <row r="184" spans="4:4" s="601" customFormat="1">
      <c r="D184" s="630"/>
    </row>
    <row r="185" spans="4:4" s="601" customFormat="1">
      <c r="D185" s="630"/>
    </row>
    <row r="186" spans="4:4" s="601" customFormat="1">
      <c r="D186" s="630"/>
    </row>
    <row r="187" spans="4:4" s="601" customFormat="1">
      <c r="D187" s="630"/>
    </row>
    <row r="188" spans="4:4" s="601" customFormat="1">
      <c r="D188" s="630"/>
    </row>
    <row r="189" spans="4:4" s="601" customFormat="1">
      <c r="D189" s="630"/>
    </row>
    <row r="190" spans="4:4" s="601" customFormat="1">
      <c r="D190" s="630"/>
    </row>
    <row r="191" spans="4:4" s="601" customFormat="1">
      <c r="D191" s="630"/>
    </row>
    <row r="192" spans="4:4" s="601" customFormat="1">
      <c r="D192" s="630"/>
    </row>
    <row r="193" spans="4:4" s="601" customFormat="1">
      <c r="D193" s="630"/>
    </row>
    <row r="194" spans="4:4" s="601" customFormat="1">
      <c r="D194" s="630"/>
    </row>
    <row r="195" spans="4:4" s="601" customFormat="1">
      <c r="D195" s="630"/>
    </row>
    <row r="196" spans="4:4" s="601" customFormat="1">
      <c r="D196" s="630"/>
    </row>
    <row r="197" spans="4:4" s="601" customFormat="1">
      <c r="D197" s="630"/>
    </row>
    <row r="198" spans="4:4" s="601" customFormat="1">
      <c r="D198" s="630"/>
    </row>
    <row r="199" spans="4:4" s="601" customFormat="1">
      <c r="D199" s="630"/>
    </row>
    <row r="200" spans="4:4" s="601" customFormat="1">
      <c r="D200" s="630"/>
    </row>
    <row r="201" spans="4:4" s="601" customFormat="1">
      <c r="D201" s="630"/>
    </row>
    <row r="202" spans="4:4" s="601" customFormat="1">
      <c r="D202" s="630"/>
    </row>
    <row r="203" spans="4:4" s="601" customFormat="1">
      <c r="D203" s="630"/>
    </row>
    <row r="204" spans="4:4" s="601" customFormat="1">
      <c r="D204" s="630"/>
    </row>
    <row r="205" spans="4:4" s="601" customFormat="1">
      <c r="D205" s="630"/>
    </row>
    <row r="206" spans="4:4" s="601" customFormat="1">
      <c r="D206" s="630"/>
    </row>
    <row r="207" spans="4:4" s="601" customFormat="1">
      <c r="D207" s="630"/>
    </row>
    <row r="208" spans="4:4" s="601" customFormat="1">
      <c r="D208" s="630"/>
    </row>
    <row r="209" spans="4:4" s="601" customFormat="1">
      <c r="D209" s="630"/>
    </row>
    <row r="210" spans="4:4" s="601" customFormat="1">
      <c r="D210" s="630"/>
    </row>
    <row r="211" spans="4:4" s="601" customFormat="1">
      <c r="D211" s="630"/>
    </row>
    <row r="212" spans="4:4" s="601" customFormat="1">
      <c r="D212" s="630"/>
    </row>
    <row r="213" spans="4:4" s="601" customFormat="1">
      <c r="D213" s="630"/>
    </row>
    <row r="214" spans="4:4" s="601" customFormat="1">
      <c r="D214" s="630"/>
    </row>
    <row r="215" spans="4:4" s="601" customFormat="1">
      <c r="D215" s="630"/>
    </row>
    <row r="216" spans="4:4" s="601" customFormat="1">
      <c r="D216" s="630"/>
    </row>
    <row r="217" spans="4:4" s="601" customFormat="1">
      <c r="D217" s="630"/>
    </row>
    <row r="218" spans="4:4" s="601" customFormat="1">
      <c r="D218" s="630"/>
    </row>
    <row r="219" spans="4:4" s="601" customFormat="1">
      <c r="D219" s="630"/>
    </row>
    <row r="220" spans="4:4" s="601" customFormat="1">
      <c r="D220" s="630"/>
    </row>
    <row r="221" spans="4:4" s="601" customFormat="1">
      <c r="D221" s="630"/>
    </row>
    <row r="222" spans="4:4" s="601" customFormat="1">
      <c r="D222" s="630"/>
    </row>
    <row r="223" spans="4:4" s="601" customFormat="1">
      <c r="D223" s="630"/>
    </row>
    <row r="224" spans="4:4" s="601" customFormat="1">
      <c r="D224" s="630"/>
    </row>
    <row r="225" spans="4:4" s="601" customFormat="1">
      <c r="D225" s="630"/>
    </row>
    <row r="226" spans="4:4" s="601" customFormat="1">
      <c r="D226" s="630"/>
    </row>
    <row r="227" spans="4:4" s="601" customFormat="1">
      <c r="D227" s="630"/>
    </row>
    <row r="228" spans="4:4" s="601" customFormat="1">
      <c r="D228" s="630"/>
    </row>
    <row r="229" spans="4:4" s="601" customFormat="1">
      <c r="D229" s="630"/>
    </row>
    <row r="230" spans="4:4" s="601" customFormat="1">
      <c r="D230" s="630"/>
    </row>
    <row r="231" spans="4:4" s="601" customFormat="1">
      <c r="D231" s="630"/>
    </row>
    <row r="232" spans="4:4" s="601" customFormat="1">
      <c r="D232" s="630"/>
    </row>
    <row r="233" spans="4:4" s="601" customFormat="1">
      <c r="D233" s="630"/>
    </row>
    <row r="234" spans="4:4" s="601" customFormat="1">
      <c r="D234" s="630"/>
    </row>
    <row r="235" spans="4:4" s="601" customFormat="1">
      <c r="D235" s="630"/>
    </row>
    <row r="236" spans="4:4" s="601" customFormat="1">
      <c r="D236" s="630"/>
    </row>
    <row r="237" spans="4:4" s="601" customFormat="1">
      <c r="D237" s="630"/>
    </row>
    <row r="238" spans="4:4" s="601" customFormat="1">
      <c r="D238" s="630"/>
    </row>
    <row r="239" spans="4:4" s="601" customFormat="1">
      <c r="D239" s="630"/>
    </row>
    <row r="240" spans="4:4" s="601" customFormat="1">
      <c r="D240" s="630"/>
    </row>
    <row r="241" spans="4:4" s="601" customFormat="1">
      <c r="D241" s="630"/>
    </row>
    <row r="242" spans="4:4" s="601" customFormat="1">
      <c r="D242" s="630"/>
    </row>
    <row r="243" spans="4:4" s="601" customFormat="1">
      <c r="D243" s="630"/>
    </row>
    <row r="244" spans="4:4" s="601" customFormat="1">
      <c r="D244" s="630"/>
    </row>
    <row r="245" spans="4:4" s="601" customFormat="1">
      <c r="D245" s="630"/>
    </row>
    <row r="246" spans="4:4" s="601" customFormat="1">
      <c r="D246" s="630"/>
    </row>
    <row r="247" spans="4:4" s="601" customFormat="1">
      <c r="D247" s="630"/>
    </row>
    <row r="248" spans="4:4" s="601" customFormat="1">
      <c r="D248" s="630"/>
    </row>
    <row r="249" spans="4:4" s="601" customFormat="1">
      <c r="D249" s="630"/>
    </row>
    <row r="250" spans="4:4" s="601" customFormat="1">
      <c r="D250" s="630"/>
    </row>
    <row r="251" spans="4:4" s="601" customFormat="1">
      <c r="D251" s="630"/>
    </row>
    <row r="252" spans="4:4" s="601" customFormat="1">
      <c r="D252" s="630"/>
    </row>
    <row r="253" spans="4:4" s="601" customFormat="1">
      <c r="D253" s="630"/>
    </row>
    <row r="254" spans="4:4" s="601" customFormat="1">
      <c r="D254" s="630"/>
    </row>
    <row r="255" spans="4:4" s="601" customFormat="1">
      <c r="D255" s="630"/>
    </row>
    <row r="256" spans="4:4" s="601" customFormat="1">
      <c r="D256" s="630"/>
    </row>
    <row r="257" spans="4:4" s="601" customFormat="1">
      <c r="D257" s="630"/>
    </row>
    <row r="258" spans="4:4" s="601" customFormat="1">
      <c r="D258" s="630"/>
    </row>
    <row r="259" spans="4:4" s="601" customFormat="1">
      <c r="D259" s="630"/>
    </row>
    <row r="260" spans="4:4" s="601" customFormat="1">
      <c r="D260" s="630"/>
    </row>
    <row r="261" spans="4:4" s="601" customFormat="1">
      <c r="D261" s="630"/>
    </row>
    <row r="262" spans="4:4" s="601" customFormat="1">
      <c r="D262" s="630"/>
    </row>
    <row r="263" spans="4:4" s="601" customFormat="1">
      <c r="D263" s="630"/>
    </row>
    <row r="264" spans="4:4" s="601" customFormat="1">
      <c r="D264" s="630"/>
    </row>
    <row r="265" spans="4:4" s="601" customFormat="1">
      <c r="D265" s="630"/>
    </row>
    <row r="266" spans="4:4" s="601" customFormat="1">
      <c r="D266" s="630"/>
    </row>
    <row r="267" spans="4:4" s="601" customFormat="1">
      <c r="D267" s="630"/>
    </row>
    <row r="268" spans="4:4" s="601" customFormat="1">
      <c r="D268" s="630"/>
    </row>
    <row r="269" spans="4:4" s="601" customFormat="1">
      <c r="D269" s="630"/>
    </row>
    <row r="270" spans="4:4" s="601" customFormat="1">
      <c r="D270" s="630"/>
    </row>
    <row r="271" spans="4:4" s="601" customFormat="1">
      <c r="D271" s="630"/>
    </row>
    <row r="272" spans="4:4" s="601" customFormat="1">
      <c r="D272" s="630"/>
    </row>
    <row r="273" spans="4:4" s="601" customFormat="1">
      <c r="D273" s="630"/>
    </row>
    <row r="274" spans="4:4" s="601" customFormat="1">
      <c r="D274" s="630"/>
    </row>
    <row r="275" spans="4:4" s="601" customFormat="1">
      <c r="D275" s="630"/>
    </row>
    <row r="276" spans="4:4" s="601" customFormat="1">
      <c r="D276" s="630"/>
    </row>
    <row r="277" spans="4:4" s="601" customFormat="1">
      <c r="D277" s="630"/>
    </row>
    <row r="278" spans="4:4" s="601" customFormat="1">
      <c r="D278" s="630"/>
    </row>
    <row r="279" spans="4:4" s="601" customFormat="1">
      <c r="D279" s="630"/>
    </row>
    <row r="280" spans="4:4" s="601" customFormat="1">
      <c r="D280" s="630"/>
    </row>
    <row r="281" spans="4:4" s="601" customFormat="1">
      <c r="D281" s="630"/>
    </row>
    <row r="282" spans="4:4" s="601" customFormat="1">
      <c r="D282" s="630"/>
    </row>
    <row r="283" spans="4:4" s="601" customFormat="1">
      <c r="D283" s="630"/>
    </row>
    <row r="284" spans="4:4" s="601" customFormat="1">
      <c r="D284" s="630"/>
    </row>
    <row r="285" spans="4:4" s="601" customFormat="1">
      <c r="D285" s="630"/>
    </row>
    <row r="286" spans="4:4" s="601" customFormat="1">
      <c r="D286" s="630"/>
    </row>
    <row r="287" spans="4:4" s="601" customFormat="1">
      <c r="D287" s="630"/>
    </row>
    <row r="288" spans="4:4" s="601" customFormat="1">
      <c r="D288" s="630"/>
    </row>
    <row r="289" spans="4:4" s="601" customFormat="1">
      <c r="D289" s="630"/>
    </row>
    <row r="290" spans="4:4" s="601" customFormat="1">
      <c r="D290" s="630"/>
    </row>
    <row r="291" spans="4:4" s="601" customFormat="1">
      <c r="D291" s="630"/>
    </row>
    <row r="292" spans="4:4" s="601" customFormat="1">
      <c r="D292" s="630"/>
    </row>
    <row r="293" spans="4:4" s="601" customFormat="1">
      <c r="D293" s="630"/>
    </row>
    <row r="294" spans="4:4" s="601" customFormat="1">
      <c r="D294" s="630"/>
    </row>
    <row r="295" spans="4:4" s="601" customFormat="1">
      <c r="D295" s="630"/>
    </row>
    <row r="296" spans="4:4" s="601" customFormat="1">
      <c r="D296" s="630"/>
    </row>
    <row r="297" spans="4:4" s="601" customFormat="1">
      <c r="D297" s="630"/>
    </row>
    <row r="298" spans="4:4" s="601" customFormat="1">
      <c r="D298" s="630"/>
    </row>
    <row r="299" spans="4:4" s="601" customFormat="1">
      <c r="D299" s="630"/>
    </row>
    <row r="300" spans="4:4" s="601" customFormat="1">
      <c r="D300" s="630"/>
    </row>
    <row r="301" spans="4:4" s="601" customFormat="1">
      <c r="D301" s="630"/>
    </row>
    <row r="302" spans="4:4" s="601" customFormat="1">
      <c r="D302" s="630"/>
    </row>
    <row r="303" spans="4:4" s="601" customFormat="1">
      <c r="D303" s="630"/>
    </row>
    <row r="304" spans="4:4" s="601" customFormat="1">
      <c r="D304" s="630"/>
    </row>
    <row r="305" spans="4:4" s="601" customFormat="1">
      <c r="D305" s="630"/>
    </row>
    <row r="306" spans="4:4" s="601" customFormat="1">
      <c r="D306" s="630"/>
    </row>
    <row r="307" spans="4:4" s="601" customFormat="1">
      <c r="D307" s="630"/>
    </row>
    <row r="308" spans="4:4" s="601" customFormat="1">
      <c r="D308" s="630"/>
    </row>
    <row r="309" spans="4:4" s="601" customFormat="1">
      <c r="D309" s="630"/>
    </row>
    <row r="310" spans="4:4" s="601" customFormat="1">
      <c r="D310" s="630"/>
    </row>
    <row r="311" spans="4:4" s="601" customFormat="1">
      <c r="D311" s="630"/>
    </row>
    <row r="312" spans="4:4" s="601" customFormat="1">
      <c r="D312" s="630"/>
    </row>
    <row r="313" spans="4:4" s="601" customFormat="1">
      <c r="D313" s="630"/>
    </row>
    <row r="314" spans="4:4" s="601" customFormat="1">
      <c r="D314" s="630"/>
    </row>
    <row r="315" spans="4:4" s="601" customFormat="1">
      <c r="D315" s="630"/>
    </row>
    <row r="316" spans="4:4" s="601" customFormat="1">
      <c r="D316" s="630"/>
    </row>
    <row r="317" spans="4:4" s="601" customFormat="1">
      <c r="D317" s="630"/>
    </row>
    <row r="318" spans="4:4" s="601" customFormat="1">
      <c r="D318" s="630"/>
    </row>
    <row r="319" spans="4:4" s="601" customFormat="1">
      <c r="D319" s="630"/>
    </row>
    <row r="320" spans="4:4" s="601" customFormat="1">
      <c r="D320" s="630"/>
    </row>
    <row r="321" spans="4:4" s="601" customFormat="1">
      <c r="D321" s="630"/>
    </row>
    <row r="322" spans="4:4" s="601" customFormat="1">
      <c r="D322" s="630"/>
    </row>
    <row r="323" spans="4:4" s="601" customFormat="1">
      <c r="D323" s="630"/>
    </row>
    <row r="324" spans="4:4" s="601" customFormat="1">
      <c r="D324" s="630"/>
    </row>
    <row r="325" spans="4:4" s="601" customFormat="1">
      <c r="D325" s="630"/>
    </row>
    <row r="326" spans="4:4" s="601" customFormat="1">
      <c r="D326" s="630"/>
    </row>
    <row r="327" spans="4:4" s="601" customFormat="1">
      <c r="D327" s="630"/>
    </row>
    <row r="328" spans="4:4" s="601" customFormat="1">
      <c r="D328" s="630"/>
    </row>
    <row r="329" spans="4:4" s="601" customFormat="1">
      <c r="D329" s="630"/>
    </row>
    <row r="330" spans="4:4" s="601" customFormat="1">
      <c r="D330" s="630"/>
    </row>
    <row r="331" spans="4:4" s="601" customFormat="1">
      <c r="D331" s="630"/>
    </row>
    <row r="332" spans="4:4" s="601" customFormat="1">
      <c r="D332" s="630"/>
    </row>
    <row r="333" spans="4:4" s="601" customFormat="1">
      <c r="D333" s="630"/>
    </row>
    <row r="334" spans="4:4" s="601" customFormat="1">
      <c r="D334" s="630"/>
    </row>
    <row r="335" spans="4:4" s="601" customFormat="1">
      <c r="D335" s="630"/>
    </row>
    <row r="336" spans="4:4" s="601" customFormat="1">
      <c r="D336" s="630"/>
    </row>
    <row r="337" spans="4:4" s="601" customFormat="1">
      <c r="D337" s="630"/>
    </row>
    <row r="338" spans="4:4" s="601" customFormat="1">
      <c r="D338" s="630"/>
    </row>
    <row r="339" spans="4:4" s="601" customFormat="1">
      <c r="D339" s="630"/>
    </row>
    <row r="340" spans="4:4" s="601" customFormat="1">
      <c r="D340" s="630"/>
    </row>
    <row r="341" spans="4:4" s="601" customFormat="1">
      <c r="D341" s="630"/>
    </row>
    <row r="342" spans="4:4" s="601" customFormat="1">
      <c r="D342" s="630"/>
    </row>
    <row r="343" spans="4:4" s="601" customFormat="1">
      <c r="D343" s="630"/>
    </row>
    <row r="344" spans="4:4" s="601" customFormat="1">
      <c r="D344" s="630"/>
    </row>
    <row r="345" spans="4:4" s="601" customFormat="1">
      <c r="D345" s="630"/>
    </row>
    <row r="346" spans="4:4" s="601" customFormat="1">
      <c r="D346" s="630"/>
    </row>
    <row r="347" spans="4:4" s="601" customFormat="1">
      <c r="D347" s="630"/>
    </row>
    <row r="348" spans="4:4" s="601" customFormat="1">
      <c r="D348" s="630"/>
    </row>
    <row r="349" spans="4:4" s="601" customFormat="1">
      <c r="D349" s="630"/>
    </row>
    <row r="350" spans="4:4" s="601" customFormat="1">
      <c r="D350" s="630"/>
    </row>
    <row r="351" spans="4:4" s="601" customFormat="1">
      <c r="D351" s="630"/>
    </row>
    <row r="352" spans="4:4" s="601" customFormat="1">
      <c r="D352" s="630"/>
    </row>
    <row r="353" spans="4:4" s="601" customFormat="1">
      <c r="D353" s="630"/>
    </row>
    <row r="354" spans="4:4" s="601" customFormat="1">
      <c r="D354" s="630"/>
    </row>
    <row r="355" spans="4:4" s="601" customFormat="1">
      <c r="D355" s="630"/>
    </row>
    <row r="356" spans="4:4" s="601" customFormat="1">
      <c r="D356" s="630"/>
    </row>
    <row r="357" spans="4:4" s="601" customFormat="1">
      <c r="D357" s="630"/>
    </row>
    <row r="358" spans="4:4" s="601" customFormat="1">
      <c r="D358" s="630"/>
    </row>
    <row r="359" spans="4:4" s="601" customFormat="1">
      <c r="D359" s="630"/>
    </row>
    <row r="360" spans="4:4" s="601" customFormat="1">
      <c r="D360" s="630"/>
    </row>
    <row r="361" spans="4:4" s="601" customFormat="1">
      <c r="D361" s="630"/>
    </row>
    <row r="362" spans="4:4" s="601" customFormat="1">
      <c r="D362" s="630"/>
    </row>
    <row r="363" spans="4:4" s="601" customFormat="1">
      <c r="D363" s="630"/>
    </row>
    <row r="364" spans="4:4" s="601" customFormat="1">
      <c r="D364" s="630"/>
    </row>
    <row r="365" spans="4:4" s="601" customFormat="1">
      <c r="D365" s="630"/>
    </row>
    <row r="366" spans="4:4" s="601" customFormat="1">
      <c r="D366" s="630"/>
    </row>
    <row r="367" spans="4:4" s="601" customFormat="1">
      <c r="D367" s="630"/>
    </row>
    <row r="368" spans="4:4" s="601" customFormat="1">
      <c r="D368" s="630"/>
    </row>
    <row r="369" spans="4:4" s="601" customFormat="1">
      <c r="D369" s="630"/>
    </row>
    <row r="370" spans="4:4" s="601" customFormat="1">
      <c r="D370" s="630"/>
    </row>
    <row r="371" spans="4:4" s="601" customFormat="1">
      <c r="D371" s="630"/>
    </row>
    <row r="372" spans="4:4" s="601" customFormat="1">
      <c r="D372" s="630"/>
    </row>
    <row r="373" spans="4:4" s="601" customFormat="1">
      <c r="D373" s="630"/>
    </row>
    <row r="374" spans="4:4" s="601" customFormat="1">
      <c r="D374" s="630"/>
    </row>
    <row r="375" spans="4:4" s="601" customFormat="1">
      <c r="D375" s="630"/>
    </row>
    <row r="376" spans="4:4" s="601" customFormat="1">
      <c r="D376" s="630"/>
    </row>
    <row r="377" spans="4:4" s="601" customFormat="1">
      <c r="D377" s="630"/>
    </row>
    <row r="378" spans="4:4" s="601" customFormat="1">
      <c r="D378" s="630"/>
    </row>
    <row r="379" spans="4:4" s="601" customFormat="1">
      <c r="D379" s="630"/>
    </row>
    <row r="380" spans="4:4" s="601" customFormat="1">
      <c r="D380" s="630"/>
    </row>
    <row r="381" spans="4:4" s="601" customFormat="1">
      <c r="D381" s="630"/>
    </row>
    <row r="382" spans="4:4" s="601" customFormat="1">
      <c r="D382" s="630"/>
    </row>
    <row r="383" spans="4:4" s="601" customFormat="1">
      <c r="D383" s="630"/>
    </row>
    <row r="384" spans="4:4" s="601" customFormat="1">
      <c r="D384" s="630"/>
    </row>
    <row r="385" spans="4:4" s="601" customFormat="1">
      <c r="D385" s="630"/>
    </row>
    <row r="386" spans="4:4" s="601" customFormat="1">
      <c r="D386" s="630"/>
    </row>
    <row r="387" spans="4:4" s="601" customFormat="1">
      <c r="D387" s="630"/>
    </row>
    <row r="388" spans="4:4" s="601" customFormat="1">
      <c r="D388" s="630"/>
    </row>
    <row r="389" spans="4:4" s="601" customFormat="1">
      <c r="D389" s="630"/>
    </row>
    <row r="390" spans="4:4" s="601" customFormat="1">
      <c r="D390" s="630"/>
    </row>
    <row r="391" spans="4:4" s="601" customFormat="1">
      <c r="D391" s="630"/>
    </row>
    <row r="392" spans="4:4" s="601" customFormat="1">
      <c r="D392" s="630"/>
    </row>
    <row r="393" spans="4:4" s="601" customFormat="1">
      <c r="D393" s="630"/>
    </row>
    <row r="394" spans="4:4" s="601" customFormat="1">
      <c r="D394" s="630"/>
    </row>
    <row r="395" spans="4:4" s="601" customFormat="1">
      <c r="D395" s="630"/>
    </row>
    <row r="396" spans="4:4" s="601" customFormat="1">
      <c r="D396" s="630"/>
    </row>
    <row r="397" spans="4:4" s="601" customFormat="1">
      <c r="D397" s="630"/>
    </row>
    <row r="398" spans="4:4" s="601" customFormat="1">
      <c r="D398" s="630"/>
    </row>
    <row r="399" spans="4:4" s="601" customFormat="1">
      <c r="D399" s="630"/>
    </row>
    <row r="400" spans="4:4" s="601" customFormat="1">
      <c r="D400" s="630"/>
    </row>
    <row r="401" spans="4:4" s="601" customFormat="1">
      <c r="D401" s="630"/>
    </row>
    <row r="402" spans="4:4" s="601" customFormat="1">
      <c r="D402" s="630"/>
    </row>
    <row r="403" spans="4:4" s="601" customFormat="1">
      <c r="D403" s="630"/>
    </row>
    <row r="404" spans="4:4" s="601" customFormat="1">
      <c r="D404" s="630"/>
    </row>
    <row r="405" spans="4:4" s="601" customFormat="1">
      <c r="D405" s="630"/>
    </row>
    <row r="406" spans="4:4" s="601" customFormat="1">
      <c r="D406" s="630"/>
    </row>
    <row r="407" spans="4:4" s="601" customFormat="1">
      <c r="D407" s="630"/>
    </row>
    <row r="408" spans="4:4" s="601" customFormat="1">
      <c r="D408" s="630"/>
    </row>
    <row r="409" spans="4:4" s="601" customFormat="1">
      <c r="D409" s="630"/>
    </row>
  </sheetData>
  <mergeCells count="4">
    <mergeCell ref="E8:G8"/>
    <mergeCell ref="I8:K8"/>
    <mergeCell ref="E9:G9"/>
    <mergeCell ref="I9:K9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  <headerFooter scaleWithDoc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58">
    <tabColor rgb="FF92D050"/>
  </sheetPr>
  <dimension ref="A1:L55"/>
  <sheetViews>
    <sheetView tabSelected="1" view="pageBreakPreview" topLeftCell="A11" zoomScale="80" zoomScaleNormal="100" zoomScaleSheetLayoutView="80" workbookViewId="0">
      <selection activeCell="O48" sqref="O48"/>
    </sheetView>
  </sheetViews>
  <sheetFormatPr defaultColWidth="12.5703125" defaultRowHeight="17.25"/>
  <cols>
    <col min="1" max="1" width="1.85546875" style="654" customWidth="1"/>
    <col min="2" max="2" width="12.5703125" style="654"/>
    <col min="3" max="3" width="29.28515625" style="654" customWidth="1"/>
    <col min="4" max="4" width="9" style="702" customWidth="1"/>
    <col min="5" max="5" width="8.28515625" style="654" customWidth="1"/>
    <col min="6" max="6" width="8.140625" style="654" customWidth="1"/>
    <col min="7" max="7" width="11.7109375" style="654" customWidth="1"/>
    <col min="8" max="8" width="1.85546875" style="654" customWidth="1"/>
    <col min="9" max="9" width="8.28515625" style="654" customWidth="1"/>
    <col min="10" max="10" width="8.140625" style="654" customWidth="1"/>
    <col min="11" max="11" width="11.7109375" style="654" customWidth="1"/>
    <col min="12" max="12" width="1.85546875" style="654" customWidth="1"/>
    <col min="13" max="16384" width="12.5703125" style="654"/>
  </cols>
  <sheetData>
    <row r="1" spans="1:12" ht="10.15" customHeight="1"/>
    <row r="2" spans="1:12" ht="10.15" customHeight="1"/>
    <row r="3" spans="1:12" s="605" customFormat="1" ht="16.5" customHeight="1">
      <c r="B3" s="606" t="s">
        <v>813</v>
      </c>
      <c r="C3" s="607" t="s">
        <v>785</v>
      </c>
      <c r="D3" s="608"/>
    </row>
    <row r="4" spans="1:12" s="605" customFormat="1" ht="15" customHeight="1">
      <c r="B4" s="606"/>
      <c r="C4" s="607" t="s">
        <v>1134</v>
      </c>
      <c r="D4" s="608"/>
    </row>
    <row r="5" spans="1:12" s="605" customFormat="1" ht="16.5" customHeight="1">
      <c r="B5" s="609" t="s">
        <v>814</v>
      </c>
      <c r="C5" s="610" t="s">
        <v>787</v>
      </c>
      <c r="D5" s="611"/>
    </row>
    <row r="6" spans="1:12" s="605" customFormat="1" ht="15" customHeight="1">
      <c r="B6" s="609"/>
      <c r="C6" s="610" t="s">
        <v>1135</v>
      </c>
      <c r="D6" s="611"/>
    </row>
    <row r="7" spans="1:12" s="605" customFormat="1" ht="10.15" customHeight="1" thickBot="1">
      <c r="A7" s="656"/>
      <c r="B7" s="657"/>
      <c r="C7" s="658"/>
      <c r="D7" s="703"/>
      <c r="E7" s="656"/>
      <c r="F7" s="656"/>
      <c r="G7" s="656"/>
      <c r="H7" s="656"/>
      <c r="I7" s="656"/>
      <c r="J7" s="656"/>
      <c r="K7" s="656"/>
      <c r="L7" s="656"/>
    </row>
    <row r="8" spans="1:12" ht="18" thickTop="1">
      <c r="A8" s="601"/>
      <c r="B8" s="614" t="s">
        <v>743</v>
      </c>
      <c r="C8" s="615"/>
      <c r="D8" s="616" t="s">
        <v>3</v>
      </c>
      <c r="E8" s="1902" t="s">
        <v>768</v>
      </c>
      <c r="F8" s="1902"/>
      <c r="G8" s="1902"/>
      <c r="H8" s="635"/>
      <c r="I8" s="1902" t="s">
        <v>769</v>
      </c>
      <c r="J8" s="1902"/>
      <c r="K8" s="1902"/>
      <c r="L8" s="601"/>
    </row>
    <row r="9" spans="1:12" s="709" customFormat="1">
      <c r="A9" s="704"/>
      <c r="B9" s="705" t="s">
        <v>746</v>
      </c>
      <c r="C9" s="706"/>
      <c r="D9" s="707" t="s">
        <v>8</v>
      </c>
      <c r="E9" s="1904" t="s">
        <v>770</v>
      </c>
      <c r="F9" s="1904"/>
      <c r="G9" s="1904"/>
      <c r="H9" s="708"/>
      <c r="I9" s="1904" t="s">
        <v>771</v>
      </c>
      <c r="J9" s="1904"/>
      <c r="K9" s="1904"/>
      <c r="L9" s="704"/>
    </row>
    <row r="10" spans="1:12">
      <c r="A10" s="601"/>
      <c r="B10" s="591"/>
      <c r="C10" s="615"/>
      <c r="D10" s="622"/>
      <c r="E10" s="623" t="s">
        <v>4</v>
      </c>
      <c r="F10" s="623" t="s">
        <v>37</v>
      </c>
      <c r="G10" s="623" t="s">
        <v>38</v>
      </c>
      <c r="H10" s="591"/>
      <c r="I10" s="623" t="s">
        <v>4</v>
      </c>
      <c r="J10" s="623" t="s">
        <v>37</v>
      </c>
      <c r="K10" s="623" t="s">
        <v>38</v>
      </c>
      <c r="L10" s="601"/>
    </row>
    <row r="11" spans="1:12">
      <c r="A11" s="601"/>
      <c r="B11" s="591"/>
      <c r="C11" s="591"/>
      <c r="D11" s="622"/>
      <c r="E11" s="624" t="s">
        <v>9</v>
      </c>
      <c r="F11" s="624" t="s">
        <v>39</v>
      </c>
      <c r="G11" s="624" t="s">
        <v>40</v>
      </c>
      <c r="H11" s="710"/>
      <c r="I11" s="624" t="s">
        <v>9</v>
      </c>
      <c r="J11" s="624" t="s">
        <v>39</v>
      </c>
      <c r="K11" s="624" t="s">
        <v>40</v>
      </c>
      <c r="L11" s="601"/>
    </row>
    <row r="12" spans="1:12" ht="8.1" customHeight="1">
      <c r="A12" s="626"/>
      <c r="B12" s="711"/>
      <c r="C12" s="711"/>
      <c r="D12" s="712"/>
      <c r="E12" s="711"/>
      <c r="F12" s="711"/>
      <c r="G12" s="711"/>
      <c r="H12" s="711"/>
      <c r="I12" s="711"/>
      <c r="J12" s="711"/>
      <c r="K12" s="711"/>
      <c r="L12" s="626"/>
    </row>
    <row r="13" spans="1:12" ht="8.1" customHeight="1">
      <c r="A13" s="601"/>
      <c r="B13" s="601"/>
      <c r="C13" s="601"/>
      <c r="D13" s="713"/>
      <c r="E13" s="601"/>
      <c r="F13" s="601"/>
      <c r="G13" s="601"/>
      <c r="H13" s="601"/>
      <c r="I13" s="601"/>
      <c r="J13" s="601"/>
      <c r="K13" s="601"/>
      <c r="L13" s="601"/>
    </row>
    <row r="14" spans="1:12">
      <c r="A14" s="601"/>
      <c r="B14" s="614" t="s">
        <v>4</v>
      </c>
      <c r="C14" s="591"/>
      <c r="D14" s="1665">
        <v>2020</v>
      </c>
      <c r="E14" s="576">
        <f t="shared" ref="E14:G16" si="0">SUM(E18,E22,E26,E30,E34,E38,E42,E46,E50)</f>
        <v>762</v>
      </c>
      <c r="F14" s="576">
        <f t="shared" si="0"/>
        <v>352</v>
      </c>
      <c r="G14" s="576">
        <f t="shared" si="0"/>
        <v>410</v>
      </c>
      <c r="I14" s="576">
        <f t="shared" ref="I14:K16" si="1">SUM(I18,I22,I26,I30,I34,I38,I42,I46,I50)</f>
        <v>68606</v>
      </c>
      <c r="J14" s="576">
        <f t="shared" si="1"/>
        <v>23201</v>
      </c>
      <c r="K14" s="576">
        <f t="shared" si="1"/>
        <v>45405</v>
      </c>
      <c r="L14" s="601"/>
    </row>
    <row r="15" spans="1:12">
      <c r="A15" s="601"/>
      <c r="B15" s="566" t="s">
        <v>9</v>
      </c>
      <c r="C15" s="591"/>
      <c r="D15" s="1665">
        <v>2021</v>
      </c>
      <c r="E15" s="576">
        <f t="shared" si="0"/>
        <v>1534</v>
      </c>
      <c r="F15" s="576">
        <f t="shared" si="0"/>
        <v>545</v>
      </c>
      <c r="G15" s="576">
        <f t="shared" si="0"/>
        <v>989</v>
      </c>
      <c r="I15" s="576">
        <f t="shared" si="1"/>
        <v>93939</v>
      </c>
      <c r="J15" s="576">
        <f t="shared" si="1"/>
        <v>31984</v>
      </c>
      <c r="K15" s="576">
        <f t="shared" si="1"/>
        <v>61955</v>
      </c>
      <c r="L15" s="601"/>
    </row>
    <row r="16" spans="1:12">
      <c r="A16" s="601"/>
      <c r="B16" s="566"/>
      <c r="C16" s="591"/>
      <c r="D16" s="1665">
        <v>2022</v>
      </c>
      <c r="E16" s="576">
        <f t="shared" si="0"/>
        <v>1429</v>
      </c>
      <c r="F16" s="576">
        <f t="shared" si="0"/>
        <v>498</v>
      </c>
      <c r="G16" s="576">
        <f t="shared" si="0"/>
        <v>931</v>
      </c>
      <c r="H16" s="714"/>
      <c r="I16" s="576">
        <f t="shared" si="1"/>
        <v>91822</v>
      </c>
      <c r="J16" s="576">
        <f t="shared" si="1"/>
        <v>32563</v>
      </c>
      <c r="K16" s="576">
        <f t="shared" si="1"/>
        <v>59259</v>
      </c>
      <c r="L16" s="601"/>
    </row>
    <row r="17" spans="1:12">
      <c r="A17" s="601"/>
      <c r="B17" s="566"/>
      <c r="C17" s="591"/>
      <c r="D17" s="580"/>
      <c r="E17" s="633"/>
      <c r="F17" s="668"/>
      <c r="G17" s="668"/>
      <c r="H17" s="668"/>
      <c r="I17" s="633"/>
      <c r="J17" s="715"/>
      <c r="K17" s="668"/>
      <c r="L17" s="601"/>
    </row>
    <row r="18" spans="1:12">
      <c r="A18" s="601"/>
      <c r="B18" s="614" t="s">
        <v>749</v>
      </c>
      <c r="C18" s="591"/>
      <c r="D18" s="580">
        <v>2020</v>
      </c>
      <c r="E18" s="633">
        <f>SUM(F18:G18)</f>
        <v>337</v>
      </c>
      <c r="F18" s="633">
        <v>102</v>
      </c>
      <c r="G18" s="633">
        <v>235</v>
      </c>
      <c r="H18" s="633"/>
      <c r="I18" s="633">
        <f>SUM(J18:K18)</f>
        <v>3149</v>
      </c>
      <c r="J18" s="633">
        <v>743</v>
      </c>
      <c r="K18" s="633">
        <v>2406</v>
      </c>
      <c r="L18" s="601"/>
    </row>
    <row r="19" spans="1:12">
      <c r="A19" s="601"/>
      <c r="B19" s="566" t="s">
        <v>750</v>
      </c>
      <c r="C19" s="591"/>
      <c r="D19" s="580">
        <v>2021</v>
      </c>
      <c r="E19" s="633">
        <f t="shared" ref="E19:E20" si="2">SUM(F19:G19)</f>
        <v>868</v>
      </c>
      <c r="F19" s="633">
        <v>222</v>
      </c>
      <c r="G19" s="633">
        <v>646</v>
      </c>
      <c r="H19" s="633"/>
      <c r="I19" s="633">
        <f t="shared" ref="I19:I20" si="3">SUM(J19:K19)</f>
        <v>3072</v>
      </c>
      <c r="J19" s="633">
        <v>861</v>
      </c>
      <c r="K19" s="633">
        <v>2211</v>
      </c>
      <c r="L19" s="601"/>
    </row>
    <row r="20" spans="1:12">
      <c r="A20" s="601"/>
      <c r="B20" s="566"/>
      <c r="C20" s="591"/>
      <c r="D20" s="580">
        <v>2022</v>
      </c>
      <c r="E20" s="633">
        <f t="shared" si="2"/>
        <v>696</v>
      </c>
      <c r="F20" s="633">
        <v>167</v>
      </c>
      <c r="G20" s="633">
        <v>529</v>
      </c>
      <c r="H20" s="633"/>
      <c r="I20" s="633">
        <f t="shared" si="3"/>
        <v>5653</v>
      </c>
      <c r="J20" s="633">
        <v>1500</v>
      </c>
      <c r="K20" s="633">
        <v>4153</v>
      </c>
      <c r="L20" s="601"/>
    </row>
    <row r="21" spans="1:12">
      <c r="A21" s="601"/>
      <c r="B21" s="566"/>
      <c r="C21" s="591"/>
      <c r="D21" s="580"/>
      <c r="E21" s="633"/>
      <c r="F21" s="633"/>
      <c r="G21" s="633"/>
      <c r="H21" s="633"/>
      <c r="I21" s="633"/>
      <c r="J21" s="633"/>
      <c r="K21" s="633"/>
      <c r="L21" s="601"/>
    </row>
    <row r="22" spans="1:12">
      <c r="A22" s="601"/>
      <c r="B22" s="614" t="s">
        <v>751</v>
      </c>
      <c r="C22" s="591"/>
      <c r="D22" s="580">
        <v>2020</v>
      </c>
      <c r="E22" s="633">
        <f>SUM(F22:G22)</f>
        <v>5</v>
      </c>
      <c r="F22" s="633">
        <v>2</v>
      </c>
      <c r="G22" s="633">
        <v>3</v>
      </c>
      <c r="H22" s="633"/>
      <c r="I22" s="633">
        <f>SUM(J22:K22)</f>
        <v>7003</v>
      </c>
      <c r="J22" s="633">
        <v>1957</v>
      </c>
      <c r="K22" s="633">
        <v>5046</v>
      </c>
      <c r="L22" s="601"/>
    </row>
    <row r="23" spans="1:12">
      <c r="A23" s="601"/>
      <c r="B23" s="566" t="s">
        <v>752</v>
      </c>
      <c r="C23" s="614"/>
      <c r="D23" s="580">
        <v>2021</v>
      </c>
      <c r="E23" s="633" t="s">
        <v>31</v>
      </c>
      <c r="F23" s="633" t="s">
        <v>31</v>
      </c>
      <c r="G23" s="633" t="s">
        <v>31</v>
      </c>
      <c r="H23" s="633"/>
      <c r="I23" s="633">
        <f t="shared" ref="I23:I24" si="4">SUM(J23:K23)</f>
        <v>7936</v>
      </c>
      <c r="J23" s="633">
        <v>2397</v>
      </c>
      <c r="K23" s="633">
        <v>5539</v>
      </c>
      <c r="L23" s="601"/>
    </row>
    <row r="24" spans="1:12">
      <c r="A24" s="601"/>
      <c r="B24" s="566"/>
      <c r="C24" s="614"/>
      <c r="D24" s="580">
        <v>2022</v>
      </c>
      <c r="E24" s="633" t="s">
        <v>31</v>
      </c>
      <c r="F24" s="633" t="s">
        <v>31</v>
      </c>
      <c r="G24" s="633" t="s">
        <v>31</v>
      </c>
      <c r="H24" s="633"/>
      <c r="I24" s="633">
        <f t="shared" si="4"/>
        <v>8149</v>
      </c>
      <c r="J24" s="633">
        <v>2440</v>
      </c>
      <c r="K24" s="633">
        <v>5709</v>
      </c>
      <c r="L24" s="601"/>
    </row>
    <row r="25" spans="1:12">
      <c r="A25" s="601"/>
      <c r="B25" s="566"/>
      <c r="C25" s="614"/>
      <c r="D25" s="580"/>
      <c r="E25" s="633"/>
      <c r="F25" s="633"/>
      <c r="G25" s="633"/>
      <c r="H25" s="633"/>
      <c r="I25" s="633"/>
      <c r="J25" s="633"/>
      <c r="K25" s="633"/>
      <c r="L25" s="601"/>
    </row>
    <row r="26" spans="1:12">
      <c r="A26" s="601"/>
      <c r="B26" s="614" t="s">
        <v>753</v>
      </c>
      <c r="C26" s="591"/>
      <c r="D26" s="580">
        <v>2020</v>
      </c>
      <c r="E26" s="633">
        <f>SUM(F26:G26)</f>
        <v>257</v>
      </c>
      <c r="F26" s="633">
        <v>104</v>
      </c>
      <c r="G26" s="633">
        <v>153</v>
      </c>
      <c r="H26" s="633"/>
      <c r="I26" s="633">
        <f>SUM(J26:K26)</f>
        <v>23418</v>
      </c>
      <c r="J26" s="633">
        <v>6116</v>
      </c>
      <c r="K26" s="633">
        <v>17302</v>
      </c>
      <c r="L26" s="601"/>
    </row>
    <row r="27" spans="1:12">
      <c r="A27" s="601"/>
      <c r="B27" s="566" t="s">
        <v>754</v>
      </c>
      <c r="C27" s="591"/>
      <c r="D27" s="580">
        <v>2021</v>
      </c>
      <c r="E27" s="633">
        <f t="shared" ref="E27:E28" si="5">SUM(F27:G27)</f>
        <v>468</v>
      </c>
      <c r="F27" s="633">
        <v>151</v>
      </c>
      <c r="G27" s="633">
        <v>317</v>
      </c>
      <c r="H27" s="633"/>
      <c r="I27" s="633">
        <f t="shared" ref="I27:I28" si="6">SUM(J27:K27)</f>
        <v>34929</v>
      </c>
      <c r="J27" s="633">
        <v>9163</v>
      </c>
      <c r="K27" s="633">
        <v>25766</v>
      </c>
      <c r="L27" s="601"/>
    </row>
    <row r="28" spans="1:12">
      <c r="A28" s="601"/>
      <c r="B28" s="566"/>
      <c r="C28" s="591"/>
      <c r="D28" s="580">
        <v>2022</v>
      </c>
      <c r="E28" s="633">
        <f t="shared" si="5"/>
        <v>553</v>
      </c>
      <c r="F28" s="633">
        <v>170</v>
      </c>
      <c r="G28" s="633">
        <v>383</v>
      </c>
      <c r="H28" s="633"/>
      <c r="I28" s="633">
        <f t="shared" si="6"/>
        <v>32711</v>
      </c>
      <c r="J28" s="633">
        <v>9240</v>
      </c>
      <c r="K28" s="633">
        <v>23471</v>
      </c>
      <c r="L28" s="601"/>
    </row>
    <row r="29" spans="1:12">
      <c r="A29" s="601"/>
      <c r="B29" s="566"/>
      <c r="C29" s="591"/>
      <c r="D29" s="580"/>
      <c r="E29" s="633"/>
      <c r="F29" s="633"/>
      <c r="G29" s="633"/>
      <c r="H29" s="633"/>
      <c r="I29" s="633"/>
      <c r="J29" s="633"/>
      <c r="K29" s="633"/>
      <c r="L29" s="601"/>
    </row>
    <row r="30" spans="1:12">
      <c r="A30" s="601"/>
      <c r="B30" s="614" t="s">
        <v>755</v>
      </c>
      <c r="C30" s="591"/>
      <c r="D30" s="580">
        <v>2020</v>
      </c>
      <c r="E30" s="633" t="s">
        <v>31</v>
      </c>
      <c r="F30" s="633" t="s">
        <v>31</v>
      </c>
      <c r="G30" s="633" t="s">
        <v>31</v>
      </c>
      <c r="H30" s="633"/>
      <c r="I30" s="633">
        <f>SUM(J30:K30)</f>
        <v>11195</v>
      </c>
      <c r="J30" s="633">
        <v>3460</v>
      </c>
      <c r="K30" s="633">
        <v>7735</v>
      </c>
      <c r="L30" s="601"/>
    </row>
    <row r="31" spans="1:12">
      <c r="A31" s="601"/>
      <c r="B31" s="566" t="s">
        <v>1261</v>
      </c>
      <c r="C31" s="591"/>
      <c r="D31" s="580">
        <v>2021</v>
      </c>
      <c r="E31" s="633" t="s">
        <v>31</v>
      </c>
      <c r="F31" s="633" t="s">
        <v>31</v>
      </c>
      <c r="G31" s="633" t="s">
        <v>31</v>
      </c>
      <c r="H31" s="633"/>
      <c r="I31" s="633">
        <f t="shared" ref="I31:I32" si="7">SUM(J31:K31)</f>
        <v>14685</v>
      </c>
      <c r="J31" s="633">
        <v>4845</v>
      </c>
      <c r="K31" s="633">
        <v>9840</v>
      </c>
      <c r="L31" s="601"/>
    </row>
    <row r="32" spans="1:12">
      <c r="A32" s="601"/>
      <c r="B32" s="566"/>
      <c r="C32" s="591"/>
      <c r="D32" s="580">
        <v>2022</v>
      </c>
      <c r="E32" s="633" t="s">
        <v>31</v>
      </c>
      <c r="F32" s="633" t="s">
        <v>31</v>
      </c>
      <c r="G32" s="633" t="s">
        <v>31</v>
      </c>
      <c r="H32" s="633"/>
      <c r="I32" s="633">
        <f t="shared" si="7"/>
        <v>12789</v>
      </c>
      <c r="J32" s="633">
        <v>4424</v>
      </c>
      <c r="K32" s="633">
        <v>8365</v>
      </c>
      <c r="L32" s="601"/>
    </row>
    <row r="33" spans="1:12">
      <c r="A33" s="601"/>
      <c r="B33" s="566"/>
      <c r="C33" s="591"/>
      <c r="D33" s="580"/>
      <c r="E33" s="633"/>
      <c r="F33" s="633"/>
      <c r="G33" s="633"/>
      <c r="H33" s="633"/>
      <c r="I33" s="633"/>
      <c r="J33" s="633"/>
      <c r="K33" s="633"/>
      <c r="L33" s="601"/>
    </row>
    <row r="34" spans="1:12">
      <c r="A34" s="601"/>
      <c r="B34" s="614" t="s">
        <v>756</v>
      </c>
      <c r="C34" s="591"/>
      <c r="D34" s="580">
        <v>2020</v>
      </c>
      <c r="E34" s="633" t="s">
        <v>31</v>
      </c>
      <c r="F34" s="633" t="s">
        <v>31</v>
      </c>
      <c r="G34" s="633" t="s">
        <v>31</v>
      </c>
      <c r="H34" s="633"/>
      <c r="I34" s="633">
        <f>SUM(J34:K34)</f>
        <v>16847</v>
      </c>
      <c r="J34" s="633">
        <v>8861</v>
      </c>
      <c r="K34" s="633">
        <v>7986</v>
      </c>
      <c r="L34" s="601"/>
    </row>
    <row r="35" spans="1:12">
      <c r="A35" s="601"/>
      <c r="B35" s="566" t="s">
        <v>757</v>
      </c>
      <c r="C35" s="591"/>
      <c r="D35" s="580">
        <v>2021</v>
      </c>
      <c r="E35" s="633" t="s">
        <v>31</v>
      </c>
      <c r="F35" s="633" t="s">
        <v>31</v>
      </c>
      <c r="G35" s="633" t="s">
        <v>31</v>
      </c>
      <c r="H35" s="633"/>
      <c r="I35" s="633">
        <f t="shared" ref="I35:I36" si="8">SUM(J35:K35)</f>
        <v>23509</v>
      </c>
      <c r="J35" s="633">
        <v>12018</v>
      </c>
      <c r="K35" s="633">
        <v>11491</v>
      </c>
      <c r="L35" s="601"/>
    </row>
    <row r="36" spans="1:12">
      <c r="A36" s="601"/>
      <c r="B36" s="566"/>
      <c r="C36" s="591"/>
      <c r="D36" s="580">
        <v>2022</v>
      </c>
      <c r="E36" s="633" t="s">
        <v>31</v>
      </c>
      <c r="F36" s="633" t="s">
        <v>31</v>
      </c>
      <c r="G36" s="633" t="s">
        <v>31</v>
      </c>
      <c r="H36" s="633"/>
      <c r="I36" s="633">
        <f t="shared" si="8"/>
        <v>21609</v>
      </c>
      <c r="J36" s="633">
        <v>11611</v>
      </c>
      <c r="K36" s="633">
        <v>9998</v>
      </c>
      <c r="L36" s="601"/>
    </row>
    <row r="37" spans="1:12">
      <c r="A37" s="601"/>
      <c r="B37" s="566"/>
      <c r="C37" s="591"/>
      <c r="D37" s="580"/>
      <c r="E37" s="633"/>
      <c r="F37" s="633"/>
      <c r="G37" s="633"/>
      <c r="H37" s="633"/>
      <c r="I37" s="633"/>
      <c r="J37" s="633"/>
      <c r="K37" s="633"/>
      <c r="L37" s="601"/>
    </row>
    <row r="38" spans="1:12">
      <c r="A38" s="601"/>
      <c r="B38" s="614" t="s">
        <v>758</v>
      </c>
      <c r="C38" s="591"/>
      <c r="D38" s="580">
        <v>2020</v>
      </c>
      <c r="E38" s="633" t="s">
        <v>31</v>
      </c>
      <c r="F38" s="633" t="s">
        <v>31</v>
      </c>
      <c r="G38" s="633" t="s">
        <v>31</v>
      </c>
      <c r="H38" s="633"/>
      <c r="I38" s="633">
        <f>SUM(J38:K38)</f>
        <v>1257</v>
      </c>
      <c r="J38" s="633">
        <v>377</v>
      </c>
      <c r="K38" s="633">
        <v>880</v>
      </c>
      <c r="L38" s="601"/>
    </row>
    <row r="39" spans="1:12">
      <c r="A39" s="601"/>
      <c r="B39" s="615" t="s">
        <v>759</v>
      </c>
      <c r="C39" s="566"/>
      <c r="D39" s="580">
        <v>2021</v>
      </c>
      <c r="E39" s="633" t="s">
        <v>31</v>
      </c>
      <c r="F39" s="633" t="s">
        <v>31</v>
      </c>
      <c r="G39" s="633" t="s">
        <v>31</v>
      </c>
      <c r="H39" s="633"/>
      <c r="I39" s="633">
        <f t="shared" ref="I39:I40" si="9">SUM(J39:K39)</f>
        <v>1168</v>
      </c>
      <c r="J39" s="633">
        <v>436</v>
      </c>
      <c r="K39" s="633">
        <v>732</v>
      </c>
      <c r="L39" s="601"/>
    </row>
    <row r="40" spans="1:12">
      <c r="A40" s="601"/>
      <c r="B40" s="615"/>
      <c r="C40" s="566"/>
      <c r="D40" s="580">
        <v>2022</v>
      </c>
      <c r="E40" s="633" t="s">
        <v>31</v>
      </c>
      <c r="F40" s="633" t="s">
        <v>31</v>
      </c>
      <c r="G40" s="633" t="s">
        <v>31</v>
      </c>
      <c r="H40" s="633"/>
      <c r="I40" s="633">
        <f t="shared" si="9"/>
        <v>2478</v>
      </c>
      <c r="J40" s="633">
        <v>934</v>
      </c>
      <c r="K40" s="633">
        <v>1544</v>
      </c>
      <c r="L40" s="601"/>
    </row>
    <row r="41" spans="1:12">
      <c r="A41" s="601"/>
      <c r="B41" s="615"/>
      <c r="C41" s="566"/>
      <c r="D41" s="580"/>
      <c r="E41" s="633"/>
      <c r="F41" s="633"/>
      <c r="G41" s="633"/>
      <c r="H41" s="633"/>
      <c r="I41" s="633"/>
      <c r="J41" s="633"/>
      <c r="K41" s="633"/>
      <c r="L41" s="601"/>
    </row>
    <row r="42" spans="1:12">
      <c r="A42" s="601"/>
      <c r="B42" s="614" t="s">
        <v>760</v>
      </c>
      <c r="C42" s="591"/>
      <c r="D42" s="580">
        <v>2020</v>
      </c>
      <c r="E42" s="633" t="s">
        <v>31</v>
      </c>
      <c r="F42" s="633" t="s">
        <v>31</v>
      </c>
      <c r="G42" s="633" t="s">
        <v>31</v>
      </c>
      <c r="H42" s="633"/>
      <c r="I42" s="633">
        <f>SUM(J42:K42)</f>
        <v>3216</v>
      </c>
      <c r="J42" s="633">
        <v>777</v>
      </c>
      <c r="K42" s="633">
        <v>2439</v>
      </c>
      <c r="L42" s="601"/>
    </row>
    <row r="43" spans="1:12">
      <c r="A43" s="601"/>
      <c r="B43" s="566" t="s">
        <v>761</v>
      </c>
      <c r="C43" s="591"/>
      <c r="D43" s="580">
        <v>2021</v>
      </c>
      <c r="E43" s="633" t="s">
        <v>31</v>
      </c>
      <c r="F43" s="633" t="s">
        <v>31</v>
      </c>
      <c r="G43" s="633" t="s">
        <v>31</v>
      </c>
      <c r="H43" s="633"/>
      <c r="I43" s="633">
        <f t="shared" ref="I43:I44" si="10">SUM(J43:K43)</f>
        <v>4535</v>
      </c>
      <c r="J43" s="633">
        <v>900</v>
      </c>
      <c r="K43" s="633">
        <v>3635</v>
      </c>
      <c r="L43" s="601"/>
    </row>
    <row r="44" spans="1:12">
      <c r="A44" s="601"/>
      <c r="B44" s="566"/>
      <c r="C44" s="591"/>
      <c r="D44" s="580">
        <v>2022</v>
      </c>
      <c r="E44" s="633" t="s">
        <v>31</v>
      </c>
      <c r="F44" s="633" t="s">
        <v>31</v>
      </c>
      <c r="G44" s="633" t="s">
        <v>31</v>
      </c>
      <c r="H44" s="633"/>
      <c r="I44" s="633">
        <f t="shared" si="10"/>
        <v>5091</v>
      </c>
      <c r="J44" s="633">
        <v>1166</v>
      </c>
      <c r="K44" s="633">
        <v>3925</v>
      </c>
      <c r="L44" s="601"/>
    </row>
    <row r="45" spans="1:12">
      <c r="A45" s="601"/>
      <c r="B45" s="566"/>
      <c r="C45" s="591"/>
      <c r="D45" s="580"/>
      <c r="E45" s="633"/>
      <c r="F45" s="633"/>
      <c r="G45" s="633"/>
      <c r="H45" s="633"/>
      <c r="I45" s="633"/>
      <c r="J45" s="633"/>
      <c r="K45" s="633"/>
      <c r="L45" s="601"/>
    </row>
    <row r="46" spans="1:12">
      <c r="A46" s="601"/>
      <c r="B46" s="614" t="s">
        <v>762</v>
      </c>
      <c r="C46" s="566"/>
      <c r="D46" s="580">
        <v>2020</v>
      </c>
      <c r="E46" s="633">
        <f>SUM(F46:G46)</f>
        <v>163</v>
      </c>
      <c r="F46" s="633">
        <v>144</v>
      </c>
      <c r="G46" s="633">
        <v>19</v>
      </c>
      <c r="H46" s="633"/>
      <c r="I46" s="633">
        <f>SUM(J46:K46)</f>
        <v>2521</v>
      </c>
      <c r="J46" s="633">
        <v>910</v>
      </c>
      <c r="K46" s="633">
        <v>1611</v>
      </c>
      <c r="L46" s="601"/>
    </row>
    <row r="47" spans="1:12">
      <c r="A47" s="601"/>
      <c r="B47" s="615" t="s">
        <v>763</v>
      </c>
      <c r="C47" s="566"/>
      <c r="D47" s="580">
        <v>2021</v>
      </c>
      <c r="E47" s="633">
        <f t="shared" ref="E47:E48" si="11">SUM(F47:G47)</f>
        <v>198</v>
      </c>
      <c r="F47" s="633">
        <v>172</v>
      </c>
      <c r="G47" s="633">
        <v>26</v>
      </c>
      <c r="H47" s="633"/>
      <c r="I47" s="633">
        <f t="shared" ref="I47:I48" si="12">SUM(J47:K47)</f>
        <v>4032</v>
      </c>
      <c r="J47" s="633">
        <v>1350</v>
      </c>
      <c r="K47" s="633">
        <v>2682</v>
      </c>
      <c r="L47" s="601"/>
    </row>
    <row r="48" spans="1:12">
      <c r="A48" s="601"/>
      <c r="B48" s="615"/>
      <c r="C48" s="566"/>
      <c r="D48" s="580">
        <v>2022</v>
      </c>
      <c r="E48" s="633">
        <f t="shared" si="11"/>
        <v>180</v>
      </c>
      <c r="F48" s="633">
        <v>161</v>
      </c>
      <c r="G48" s="633">
        <v>19</v>
      </c>
      <c r="H48" s="633"/>
      <c r="I48" s="633">
        <f t="shared" si="12"/>
        <v>3245</v>
      </c>
      <c r="J48" s="633">
        <v>1226</v>
      </c>
      <c r="K48" s="633">
        <v>2019</v>
      </c>
      <c r="L48" s="601"/>
    </row>
    <row r="49" spans="1:12">
      <c r="A49" s="601"/>
      <c r="B49" s="615"/>
      <c r="C49" s="566"/>
      <c r="D49" s="580"/>
      <c r="E49" s="633"/>
      <c r="F49" s="633"/>
      <c r="G49" s="633"/>
      <c r="H49" s="633"/>
      <c r="I49" s="633"/>
      <c r="J49" s="633"/>
      <c r="K49" s="633"/>
      <c r="L49" s="601"/>
    </row>
    <row r="50" spans="1:12">
      <c r="A50" s="601"/>
      <c r="B50" s="614" t="s">
        <v>764</v>
      </c>
      <c r="C50" s="591"/>
      <c r="D50" s="580">
        <v>2020</v>
      </c>
      <c r="E50" s="633" t="s">
        <v>31</v>
      </c>
      <c r="F50" s="633" t="s">
        <v>31</v>
      </c>
      <c r="G50" s="633" t="s">
        <v>31</v>
      </c>
      <c r="H50" s="633"/>
      <c r="I50" s="633" t="s">
        <v>31</v>
      </c>
      <c r="J50" s="633" t="s">
        <v>31</v>
      </c>
      <c r="K50" s="633" t="s">
        <v>31</v>
      </c>
      <c r="L50" s="601"/>
    </row>
    <row r="51" spans="1:12">
      <c r="A51" s="601"/>
      <c r="B51" s="566" t="s">
        <v>789</v>
      </c>
      <c r="C51" s="591"/>
      <c r="D51" s="580">
        <v>2021</v>
      </c>
      <c r="E51" s="633" t="s">
        <v>31</v>
      </c>
      <c r="F51" s="633" t="s">
        <v>31</v>
      </c>
      <c r="G51" s="633" t="s">
        <v>31</v>
      </c>
      <c r="H51" s="633"/>
      <c r="I51" s="633">
        <f t="shared" ref="I51:I52" si="13">SUM(J51:K51)</f>
        <v>73</v>
      </c>
      <c r="J51" s="633">
        <v>14</v>
      </c>
      <c r="K51" s="633">
        <v>59</v>
      </c>
      <c r="L51" s="601"/>
    </row>
    <row r="52" spans="1:12">
      <c r="A52" s="601"/>
      <c r="B52" s="566"/>
      <c r="C52" s="591"/>
      <c r="D52" s="580">
        <v>2022</v>
      </c>
      <c r="E52" s="633" t="s">
        <v>31</v>
      </c>
      <c r="F52" s="633" t="s">
        <v>31</v>
      </c>
      <c r="G52" s="633" t="s">
        <v>31</v>
      </c>
      <c r="H52" s="633"/>
      <c r="I52" s="633">
        <f t="shared" si="13"/>
        <v>97</v>
      </c>
      <c r="J52" s="633">
        <v>22</v>
      </c>
      <c r="K52" s="633">
        <v>75</v>
      </c>
      <c r="L52" s="601"/>
    </row>
    <row r="53" spans="1:12" ht="18" thickBot="1">
      <c r="A53" s="637"/>
      <c r="B53" s="639"/>
      <c r="C53" s="691"/>
      <c r="D53" s="717"/>
      <c r="E53" s="678"/>
      <c r="F53" s="677"/>
      <c r="G53" s="677"/>
      <c r="H53" s="677"/>
      <c r="I53" s="678"/>
      <c r="J53" s="718"/>
      <c r="K53" s="719"/>
      <c r="L53" s="637"/>
    </row>
    <row r="54" spans="1:12" s="681" customFormat="1" ht="16.5" customHeight="1">
      <c r="A54" s="537"/>
      <c r="B54" s="537"/>
      <c r="C54" s="537"/>
      <c r="D54" s="720"/>
      <c r="E54" s="537"/>
      <c r="F54" s="537"/>
      <c r="G54" s="679"/>
      <c r="H54" s="679"/>
      <c r="I54" s="680"/>
      <c r="J54" s="680"/>
      <c r="L54" s="424" t="s">
        <v>909</v>
      </c>
    </row>
    <row r="55" spans="1:12" s="681" customFormat="1" ht="15" customHeight="1">
      <c r="A55" s="680"/>
      <c r="B55" s="680"/>
      <c r="C55" s="680"/>
      <c r="D55" s="721"/>
      <c r="E55" s="680"/>
      <c r="F55" s="680"/>
      <c r="G55" s="680"/>
      <c r="H55" s="680"/>
      <c r="I55" s="680"/>
      <c r="J55" s="680"/>
      <c r="L55" s="425" t="s">
        <v>885</v>
      </c>
    </row>
  </sheetData>
  <mergeCells count="4">
    <mergeCell ref="E8:G8"/>
    <mergeCell ref="I8:K8"/>
    <mergeCell ref="E9:G9"/>
    <mergeCell ref="I9:K9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59">
    <tabColor rgb="FF92D050"/>
  </sheetPr>
  <dimension ref="A1:L541"/>
  <sheetViews>
    <sheetView showGridLines="0" tabSelected="1" view="pageBreakPreview" topLeftCell="A16" zoomScaleNormal="100" zoomScaleSheetLayoutView="100" workbookViewId="0">
      <selection activeCell="O48" sqref="O48"/>
    </sheetView>
  </sheetViews>
  <sheetFormatPr defaultColWidth="7.5703125" defaultRowHeight="16.5"/>
  <cols>
    <col min="1" max="1" width="1.85546875" style="605" customWidth="1"/>
    <col min="2" max="2" width="13.28515625" style="605" customWidth="1"/>
    <col min="3" max="3" width="28.85546875" style="605" customWidth="1"/>
    <col min="4" max="4" width="8.28515625" style="612" customWidth="1"/>
    <col min="5" max="6" width="8.5703125" style="605" customWidth="1"/>
    <col min="7" max="7" width="11.28515625" style="605" customWidth="1"/>
    <col min="8" max="8" width="1.85546875" style="605" customWidth="1"/>
    <col min="9" max="10" width="8.5703125" style="605" customWidth="1"/>
    <col min="11" max="11" width="11.28515625" style="605" customWidth="1"/>
    <col min="12" max="12" width="1.85546875" style="605" customWidth="1"/>
    <col min="13" max="13" width="7.5703125" style="605"/>
    <col min="14" max="15" width="7.5703125" style="605" customWidth="1"/>
    <col min="16" max="18" width="7.5703125" style="605"/>
    <col min="19" max="19" width="7.5703125" style="605" customWidth="1"/>
    <col min="20" max="16384" width="7.5703125" style="605"/>
  </cols>
  <sheetData>
    <row r="1" spans="1:12" ht="10.15" customHeight="1"/>
    <row r="2" spans="1:12" ht="10.15" customHeight="1"/>
    <row r="3" spans="1:12" ht="16.5" customHeight="1">
      <c r="B3" s="606" t="s">
        <v>813</v>
      </c>
      <c r="C3" s="607" t="s">
        <v>785</v>
      </c>
      <c r="D3" s="608"/>
    </row>
    <row r="4" spans="1:12" ht="15" customHeight="1">
      <c r="B4" s="606"/>
      <c r="C4" s="607" t="s">
        <v>1134</v>
      </c>
      <c r="D4" s="608"/>
    </row>
    <row r="5" spans="1:12" ht="16.5" customHeight="1">
      <c r="B5" s="609" t="s">
        <v>814</v>
      </c>
      <c r="C5" s="610" t="s">
        <v>787</v>
      </c>
      <c r="D5" s="611"/>
    </row>
    <row r="6" spans="1:12" ht="15" customHeight="1">
      <c r="B6" s="609"/>
      <c r="C6" s="610" t="s">
        <v>1135</v>
      </c>
      <c r="D6" s="611"/>
    </row>
    <row r="7" spans="1:12" ht="10.15" customHeight="1" thickBot="1">
      <c r="A7" s="610"/>
      <c r="L7" s="610"/>
    </row>
    <row r="8" spans="1:12" s="685" customFormat="1" ht="14.25" thickTop="1">
      <c r="A8" s="613"/>
      <c r="B8" s="1232" t="s">
        <v>743</v>
      </c>
      <c r="C8" s="1233"/>
      <c r="D8" s="744" t="s">
        <v>3</v>
      </c>
      <c r="E8" s="1908" t="s">
        <v>772</v>
      </c>
      <c r="F8" s="1908"/>
      <c r="G8" s="1908"/>
      <c r="H8" s="1236"/>
      <c r="I8" s="1908" t="s">
        <v>1232</v>
      </c>
      <c r="J8" s="1908"/>
      <c r="K8" s="1908"/>
      <c r="L8" s="613"/>
    </row>
    <row r="9" spans="1:12" s="685" customFormat="1" ht="15" customHeight="1">
      <c r="A9" s="591"/>
      <c r="B9" s="566" t="s">
        <v>746</v>
      </c>
      <c r="C9" s="619"/>
      <c r="D9" s="620" t="s">
        <v>8</v>
      </c>
      <c r="E9" s="1905" t="s">
        <v>772</v>
      </c>
      <c r="F9" s="1905"/>
      <c r="G9" s="1905"/>
      <c r="H9" s="575"/>
      <c r="I9" s="1905" t="s">
        <v>1233</v>
      </c>
      <c r="J9" s="1905"/>
      <c r="K9" s="1905"/>
      <c r="L9" s="591"/>
    </row>
    <row r="10" spans="1:12" s="685" customFormat="1" ht="15" customHeight="1">
      <c r="A10" s="591"/>
      <c r="B10" s="591"/>
      <c r="C10" s="615"/>
      <c r="D10" s="616"/>
      <c r="E10" s="623" t="s">
        <v>4</v>
      </c>
      <c r="F10" s="623" t="s">
        <v>37</v>
      </c>
      <c r="G10" s="623" t="s">
        <v>38</v>
      </c>
      <c r="H10" s="591"/>
      <c r="I10" s="623" t="s">
        <v>4</v>
      </c>
      <c r="J10" s="623" t="s">
        <v>37</v>
      </c>
      <c r="K10" s="623" t="s">
        <v>38</v>
      </c>
      <c r="L10" s="591"/>
    </row>
    <row r="11" spans="1:12" s="685" customFormat="1" ht="13.5" customHeight="1">
      <c r="A11" s="591"/>
      <c r="B11" s="591"/>
      <c r="C11" s="591"/>
      <c r="D11" s="616"/>
      <c r="E11" s="664" t="s">
        <v>775</v>
      </c>
      <c r="F11" s="664" t="s">
        <v>39</v>
      </c>
      <c r="G11" s="664" t="s">
        <v>40</v>
      </c>
      <c r="H11" s="623"/>
      <c r="I11" s="664" t="s">
        <v>775</v>
      </c>
      <c r="J11" s="664" t="s">
        <v>39</v>
      </c>
      <c r="K11" s="664" t="s">
        <v>40</v>
      </c>
      <c r="L11" s="591"/>
    </row>
    <row r="12" spans="1:12" ht="4.1500000000000004" customHeight="1">
      <c r="A12" s="626"/>
      <c r="B12" s="626"/>
      <c r="C12" s="626"/>
      <c r="D12" s="686"/>
      <c r="E12" s="626"/>
      <c r="F12" s="626"/>
      <c r="G12" s="626"/>
      <c r="H12" s="626"/>
      <c r="I12" s="626"/>
      <c r="J12" s="626"/>
      <c r="K12" s="626"/>
      <c r="L12" s="626"/>
    </row>
    <row r="13" spans="1:12" ht="3" customHeight="1">
      <c r="A13" s="601"/>
      <c r="B13" s="601"/>
      <c r="C13" s="601"/>
      <c r="D13" s="630"/>
      <c r="E13" s="601"/>
      <c r="F13" s="601"/>
      <c r="G13" s="601"/>
      <c r="H13" s="601"/>
      <c r="I13" s="601"/>
      <c r="J13" s="601"/>
      <c r="K13" s="601"/>
      <c r="L13" s="601"/>
    </row>
    <row r="14" spans="1:12" ht="15" customHeight="1">
      <c r="A14" s="601"/>
      <c r="B14" s="614" t="s">
        <v>4</v>
      </c>
      <c r="C14" s="591"/>
      <c r="D14" s="1665">
        <v>2020</v>
      </c>
      <c r="E14" s="576">
        <f t="shared" ref="E14:G16" si="0">SUM(E18,E22,E26,E30,E34,E38,E42,E46,E50)</f>
        <v>28415</v>
      </c>
      <c r="F14" s="576">
        <f t="shared" si="0"/>
        <v>10684</v>
      </c>
      <c r="G14" s="576">
        <f t="shared" si="0"/>
        <v>17731</v>
      </c>
      <c r="I14" s="576" t="s">
        <v>31</v>
      </c>
      <c r="J14" s="576" t="s">
        <v>31</v>
      </c>
      <c r="K14" s="576" t="s">
        <v>31</v>
      </c>
      <c r="L14" s="601"/>
    </row>
    <row r="15" spans="1:12" ht="15" customHeight="1">
      <c r="A15" s="601"/>
      <c r="B15" s="566" t="s">
        <v>9</v>
      </c>
      <c r="C15" s="591"/>
      <c r="D15" s="1665">
        <v>2021</v>
      </c>
      <c r="E15" s="576">
        <f t="shared" si="0"/>
        <v>42785</v>
      </c>
      <c r="F15" s="576">
        <f t="shared" si="0"/>
        <v>16379</v>
      </c>
      <c r="G15" s="576">
        <f t="shared" si="0"/>
        <v>26406</v>
      </c>
      <c r="I15" s="576" t="s">
        <v>31</v>
      </c>
      <c r="J15" s="576" t="s">
        <v>31</v>
      </c>
      <c r="K15" s="576" t="s">
        <v>31</v>
      </c>
      <c r="L15" s="601"/>
    </row>
    <row r="16" spans="1:12" ht="15" customHeight="1">
      <c r="A16" s="601"/>
      <c r="B16" s="566"/>
      <c r="C16" s="591"/>
      <c r="D16" s="1665">
        <v>2022</v>
      </c>
      <c r="E16" s="576">
        <f t="shared" si="0"/>
        <v>35174</v>
      </c>
      <c r="F16" s="576">
        <f t="shared" si="0"/>
        <v>13294</v>
      </c>
      <c r="G16" s="576">
        <f t="shared" si="0"/>
        <v>21880</v>
      </c>
      <c r="H16" s="688"/>
      <c r="I16" s="576" t="s">
        <v>31</v>
      </c>
      <c r="J16" s="576" t="s">
        <v>31</v>
      </c>
      <c r="K16" s="576" t="s">
        <v>31</v>
      </c>
      <c r="L16" s="601"/>
    </row>
    <row r="17" spans="1:12" ht="14.1" customHeight="1">
      <c r="A17" s="601"/>
      <c r="B17" s="566"/>
      <c r="C17" s="591"/>
      <c r="D17" s="580"/>
      <c r="E17" s="669"/>
      <c r="F17" s="669"/>
      <c r="G17" s="669"/>
      <c r="H17" s="669"/>
      <c r="I17" s="672"/>
      <c r="J17" s="633"/>
      <c r="K17" s="633"/>
      <c r="L17" s="601"/>
    </row>
    <row r="18" spans="1:12" ht="14.1" customHeight="1">
      <c r="A18" s="601"/>
      <c r="B18" s="614" t="s">
        <v>749</v>
      </c>
      <c r="C18" s="619"/>
      <c r="D18" s="580">
        <v>2020</v>
      </c>
      <c r="E18" s="633">
        <f>SUM(F18:G18)</f>
        <v>207</v>
      </c>
      <c r="F18" s="669">
        <v>17</v>
      </c>
      <c r="G18" s="669">
        <v>190</v>
      </c>
      <c r="H18" s="669"/>
      <c r="I18" s="672" t="s">
        <v>31</v>
      </c>
      <c r="J18" s="633" t="s">
        <v>31</v>
      </c>
      <c r="K18" s="633" t="s">
        <v>31</v>
      </c>
      <c r="L18" s="601"/>
    </row>
    <row r="19" spans="1:12" ht="14.1" customHeight="1">
      <c r="A19" s="601"/>
      <c r="B19" s="566" t="s">
        <v>750</v>
      </c>
      <c r="C19" s="635"/>
      <c r="D19" s="580">
        <v>2021</v>
      </c>
      <c r="E19" s="633">
        <f t="shared" ref="E19:E20" si="1">SUM(F19:G19)</f>
        <v>517</v>
      </c>
      <c r="F19" s="670">
        <v>83</v>
      </c>
      <c r="G19" s="670">
        <v>434</v>
      </c>
      <c r="H19" s="669"/>
      <c r="I19" s="672" t="s">
        <v>31</v>
      </c>
      <c r="J19" s="633" t="s">
        <v>31</v>
      </c>
      <c r="K19" s="633" t="s">
        <v>31</v>
      </c>
      <c r="L19" s="601"/>
    </row>
    <row r="20" spans="1:12" ht="14.1" customHeight="1">
      <c r="A20" s="601"/>
      <c r="B20" s="566"/>
      <c r="C20" s="635"/>
      <c r="D20" s="580">
        <v>2022</v>
      </c>
      <c r="E20" s="633">
        <f t="shared" si="1"/>
        <v>186</v>
      </c>
      <c r="F20" s="688">
        <v>24</v>
      </c>
      <c r="G20" s="688">
        <v>162</v>
      </c>
      <c r="H20" s="688"/>
      <c r="I20" s="672" t="s">
        <v>31</v>
      </c>
      <c r="J20" s="633" t="s">
        <v>31</v>
      </c>
      <c r="K20" s="633" t="s">
        <v>31</v>
      </c>
      <c r="L20" s="601"/>
    </row>
    <row r="21" spans="1:12" ht="14.1" customHeight="1">
      <c r="A21" s="601"/>
      <c r="B21" s="566"/>
      <c r="C21" s="635"/>
      <c r="D21" s="580"/>
      <c r="E21" s="669"/>
      <c r="F21" s="669"/>
      <c r="G21" s="669"/>
      <c r="H21" s="669"/>
      <c r="I21" s="672"/>
      <c r="J21" s="633"/>
      <c r="K21" s="633"/>
      <c r="L21" s="601"/>
    </row>
    <row r="22" spans="1:12" ht="14.1" customHeight="1">
      <c r="A22" s="601"/>
      <c r="B22" s="614" t="s">
        <v>751</v>
      </c>
      <c r="C22" s="591"/>
      <c r="D22" s="580">
        <v>2020</v>
      </c>
      <c r="E22" s="633">
        <f>SUM(F22:G22)</f>
        <v>2988</v>
      </c>
      <c r="F22" s="689">
        <v>1141</v>
      </c>
      <c r="G22" s="689">
        <v>1847</v>
      </c>
      <c r="H22" s="669"/>
      <c r="I22" s="672" t="s">
        <v>31</v>
      </c>
      <c r="J22" s="633" t="s">
        <v>31</v>
      </c>
      <c r="K22" s="633" t="s">
        <v>31</v>
      </c>
      <c r="L22" s="601"/>
    </row>
    <row r="23" spans="1:12" ht="14.1" customHeight="1">
      <c r="A23" s="601"/>
      <c r="B23" s="566" t="s">
        <v>752</v>
      </c>
      <c r="C23" s="614"/>
      <c r="D23" s="580">
        <v>2021</v>
      </c>
      <c r="E23" s="633">
        <f t="shared" ref="E23:E24" si="2">SUM(F23:G23)</f>
        <v>3803</v>
      </c>
      <c r="F23" s="670">
        <v>1472</v>
      </c>
      <c r="G23" s="670">
        <v>2331</v>
      </c>
      <c r="H23" s="669"/>
      <c r="I23" s="672" t="s">
        <v>31</v>
      </c>
      <c r="J23" s="633" t="s">
        <v>31</v>
      </c>
      <c r="K23" s="633" t="s">
        <v>31</v>
      </c>
      <c r="L23" s="601"/>
    </row>
    <row r="24" spans="1:12" ht="14.1" customHeight="1">
      <c r="A24" s="601"/>
      <c r="B24" s="566"/>
      <c r="C24" s="614"/>
      <c r="D24" s="580">
        <v>2022</v>
      </c>
      <c r="E24" s="633">
        <f t="shared" si="2"/>
        <v>2584</v>
      </c>
      <c r="F24" s="688">
        <v>1012</v>
      </c>
      <c r="G24" s="688">
        <v>1572</v>
      </c>
      <c r="H24" s="688"/>
      <c r="I24" s="672" t="s">
        <v>31</v>
      </c>
      <c r="J24" s="633" t="s">
        <v>31</v>
      </c>
      <c r="K24" s="633" t="s">
        <v>31</v>
      </c>
      <c r="L24" s="601"/>
    </row>
    <row r="25" spans="1:12" ht="14.1" customHeight="1">
      <c r="A25" s="601"/>
      <c r="B25" s="566"/>
      <c r="C25" s="614"/>
      <c r="D25" s="580"/>
      <c r="E25" s="669"/>
      <c r="F25" s="669"/>
      <c r="G25" s="669"/>
      <c r="H25" s="669"/>
      <c r="I25" s="672"/>
      <c r="J25" s="633"/>
      <c r="K25" s="633"/>
      <c r="L25" s="601"/>
    </row>
    <row r="26" spans="1:12" ht="14.1" customHeight="1">
      <c r="A26" s="601"/>
      <c r="B26" s="614" t="s">
        <v>753</v>
      </c>
      <c r="C26" s="619"/>
      <c r="D26" s="580">
        <v>2020</v>
      </c>
      <c r="E26" s="633">
        <f>SUM(F26:G26)</f>
        <v>10804</v>
      </c>
      <c r="F26" s="689">
        <v>2857</v>
      </c>
      <c r="G26" s="689">
        <v>7947</v>
      </c>
      <c r="H26" s="669"/>
      <c r="I26" s="672" t="s">
        <v>31</v>
      </c>
      <c r="J26" s="633" t="s">
        <v>31</v>
      </c>
      <c r="K26" s="633" t="s">
        <v>31</v>
      </c>
      <c r="L26" s="601"/>
    </row>
    <row r="27" spans="1:12" ht="14.1" customHeight="1">
      <c r="A27" s="601"/>
      <c r="B27" s="566" t="s">
        <v>754</v>
      </c>
      <c r="C27" s="635"/>
      <c r="D27" s="580">
        <v>2021</v>
      </c>
      <c r="E27" s="633">
        <f t="shared" ref="E27:E28" si="3">SUM(F27:G27)</f>
        <v>16486</v>
      </c>
      <c r="F27" s="670">
        <v>4566</v>
      </c>
      <c r="G27" s="670">
        <v>11920</v>
      </c>
      <c r="H27" s="669"/>
      <c r="I27" s="672" t="s">
        <v>31</v>
      </c>
      <c r="J27" s="633" t="s">
        <v>31</v>
      </c>
      <c r="K27" s="633" t="s">
        <v>31</v>
      </c>
      <c r="L27" s="601"/>
    </row>
    <row r="28" spans="1:12" ht="14.1" customHeight="1">
      <c r="A28" s="601"/>
      <c r="B28" s="566"/>
      <c r="C28" s="635"/>
      <c r="D28" s="580">
        <v>2022</v>
      </c>
      <c r="E28" s="633">
        <f t="shared" si="3"/>
        <v>13758</v>
      </c>
      <c r="F28" s="688">
        <v>3684</v>
      </c>
      <c r="G28" s="688">
        <v>10074</v>
      </c>
      <c r="H28" s="688"/>
      <c r="I28" s="672" t="s">
        <v>31</v>
      </c>
      <c r="J28" s="633" t="s">
        <v>31</v>
      </c>
      <c r="K28" s="633" t="s">
        <v>31</v>
      </c>
      <c r="L28" s="601"/>
    </row>
    <row r="29" spans="1:12" ht="14.1" customHeight="1">
      <c r="A29" s="601"/>
      <c r="B29" s="566"/>
      <c r="C29" s="635"/>
      <c r="D29" s="580"/>
      <c r="E29" s="669"/>
      <c r="F29" s="669"/>
      <c r="G29" s="669"/>
      <c r="H29" s="669"/>
      <c r="I29" s="672"/>
      <c r="J29" s="633"/>
      <c r="K29" s="633"/>
      <c r="L29" s="601"/>
    </row>
    <row r="30" spans="1:12" ht="14.1" customHeight="1">
      <c r="A30" s="601"/>
      <c r="B30" s="614" t="s">
        <v>755</v>
      </c>
      <c r="C30" s="591"/>
      <c r="D30" s="580">
        <v>2020</v>
      </c>
      <c r="E30" s="633">
        <f>SUM(F30:G30)</f>
        <v>4974</v>
      </c>
      <c r="F30" s="689">
        <v>1720</v>
      </c>
      <c r="G30" s="689">
        <v>3254</v>
      </c>
      <c r="H30" s="669"/>
      <c r="I30" s="672" t="s">
        <v>31</v>
      </c>
      <c r="J30" s="633" t="s">
        <v>31</v>
      </c>
      <c r="K30" s="633" t="s">
        <v>31</v>
      </c>
      <c r="L30" s="601"/>
    </row>
    <row r="31" spans="1:12" ht="14.1" customHeight="1">
      <c r="A31" s="601"/>
      <c r="B31" s="566" t="s">
        <v>1261</v>
      </c>
      <c r="C31" s="591"/>
      <c r="D31" s="580">
        <v>2021</v>
      </c>
      <c r="E31" s="633">
        <f t="shared" ref="E31:E32" si="4">SUM(F31:G31)</f>
        <v>6154</v>
      </c>
      <c r="F31" s="670">
        <v>2511</v>
      </c>
      <c r="G31" s="670">
        <v>3643</v>
      </c>
      <c r="H31" s="669"/>
      <c r="I31" s="672" t="s">
        <v>31</v>
      </c>
      <c r="J31" s="633" t="s">
        <v>31</v>
      </c>
      <c r="K31" s="633" t="s">
        <v>31</v>
      </c>
      <c r="L31" s="601"/>
    </row>
    <row r="32" spans="1:12" ht="14.1" customHeight="1">
      <c r="A32" s="601"/>
      <c r="B32" s="566"/>
      <c r="C32" s="591"/>
      <c r="D32" s="580">
        <v>2022</v>
      </c>
      <c r="E32" s="633">
        <f t="shared" si="4"/>
        <v>5607</v>
      </c>
      <c r="F32" s="688">
        <v>2282</v>
      </c>
      <c r="G32" s="688">
        <v>3325</v>
      </c>
      <c r="H32" s="688"/>
      <c r="I32" s="672" t="s">
        <v>31</v>
      </c>
      <c r="J32" s="633" t="s">
        <v>31</v>
      </c>
      <c r="K32" s="633" t="s">
        <v>31</v>
      </c>
      <c r="L32" s="601"/>
    </row>
    <row r="33" spans="1:12" ht="14.1" customHeight="1">
      <c r="A33" s="601"/>
      <c r="B33" s="566"/>
      <c r="C33" s="591"/>
      <c r="D33" s="580"/>
      <c r="E33" s="669"/>
      <c r="F33" s="669"/>
      <c r="G33" s="669"/>
      <c r="H33" s="669"/>
      <c r="I33" s="672"/>
      <c r="J33" s="633"/>
      <c r="K33" s="633"/>
      <c r="L33" s="601"/>
    </row>
    <row r="34" spans="1:12" ht="14.1" customHeight="1">
      <c r="A34" s="601"/>
      <c r="B34" s="614" t="s">
        <v>756</v>
      </c>
      <c r="C34" s="619"/>
      <c r="D34" s="580">
        <v>2020</v>
      </c>
      <c r="E34" s="633">
        <f>SUM(F34:G34)</f>
        <v>5043</v>
      </c>
      <c r="F34" s="689">
        <v>3141</v>
      </c>
      <c r="G34" s="689">
        <v>1902</v>
      </c>
      <c r="H34" s="669"/>
      <c r="I34" s="672" t="s">
        <v>31</v>
      </c>
      <c r="J34" s="633" t="s">
        <v>31</v>
      </c>
      <c r="K34" s="633" t="s">
        <v>31</v>
      </c>
      <c r="L34" s="601"/>
    </row>
    <row r="35" spans="1:12" ht="14.1" customHeight="1">
      <c r="A35" s="601"/>
      <c r="B35" s="566" t="s">
        <v>757</v>
      </c>
      <c r="C35" s="635"/>
      <c r="D35" s="580">
        <v>2021</v>
      </c>
      <c r="E35" s="633">
        <f t="shared" ref="E35:E36" si="5">SUM(F35:G35)</f>
        <v>9918</v>
      </c>
      <c r="F35" s="670">
        <v>5377</v>
      </c>
      <c r="G35" s="670">
        <v>4541</v>
      </c>
      <c r="H35" s="669"/>
      <c r="I35" s="672" t="s">
        <v>31</v>
      </c>
      <c r="J35" s="633" t="s">
        <v>31</v>
      </c>
      <c r="K35" s="633" t="s">
        <v>31</v>
      </c>
      <c r="L35" s="601"/>
    </row>
    <row r="36" spans="1:12" ht="14.1" customHeight="1">
      <c r="A36" s="601"/>
      <c r="B36" s="566"/>
      <c r="C36" s="635"/>
      <c r="D36" s="580">
        <v>2022</v>
      </c>
      <c r="E36" s="633">
        <f t="shared" si="5"/>
        <v>6515</v>
      </c>
      <c r="F36" s="688">
        <v>3642</v>
      </c>
      <c r="G36" s="688">
        <v>2873</v>
      </c>
      <c r="H36" s="688"/>
      <c r="I36" s="672" t="s">
        <v>31</v>
      </c>
      <c r="J36" s="633" t="s">
        <v>31</v>
      </c>
      <c r="K36" s="633" t="s">
        <v>31</v>
      </c>
      <c r="L36" s="601"/>
    </row>
    <row r="37" spans="1:12" ht="14.1" customHeight="1">
      <c r="A37" s="601"/>
      <c r="B37" s="566"/>
      <c r="C37" s="635"/>
      <c r="D37" s="580"/>
      <c r="E37" s="669"/>
      <c r="F37" s="669"/>
      <c r="G37" s="669"/>
      <c r="H37" s="669"/>
      <c r="I37" s="672"/>
      <c r="J37" s="633"/>
      <c r="K37" s="633"/>
      <c r="L37" s="601"/>
    </row>
    <row r="38" spans="1:12" ht="14.1" customHeight="1">
      <c r="A38" s="601"/>
      <c r="B38" s="614" t="s">
        <v>758</v>
      </c>
      <c r="C38" s="591"/>
      <c r="D38" s="580">
        <v>2020</v>
      </c>
      <c r="E38" s="633">
        <f>SUM(F38:G38)</f>
        <v>1547</v>
      </c>
      <c r="F38" s="689">
        <v>759</v>
      </c>
      <c r="G38" s="689">
        <v>788</v>
      </c>
      <c r="H38" s="669"/>
      <c r="I38" s="672" t="s">
        <v>31</v>
      </c>
      <c r="J38" s="633" t="s">
        <v>31</v>
      </c>
      <c r="K38" s="633" t="s">
        <v>31</v>
      </c>
      <c r="L38" s="601"/>
    </row>
    <row r="39" spans="1:12" ht="14.1" customHeight="1">
      <c r="A39" s="601"/>
      <c r="B39" s="615" t="s">
        <v>759</v>
      </c>
      <c r="C39" s="619"/>
      <c r="D39" s="580">
        <v>2021</v>
      </c>
      <c r="E39" s="633">
        <f t="shared" ref="E39:E40" si="6">SUM(F39:G39)</f>
        <v>1575</v>
      </c>
      <c r="F39" s="670">
        <v>849</v>
      </c>
      <c r="G39" s="670">
        <v>726</v>
      </c>
      <c r="H39" s="669"/>
      <c r="I39" s="672" t="s">
        <v>31</v>
      </c>
      <c r="J39" s="633" t="s">
        <v>31</v>
      </c>
      <c r="K39" s="633" t="s">
        <v>31</v>
      </c>
      <c r="L39" s="601"/>
    </row>
    <row r="40" spans="1:12" ht="14.1" customHeight="1">
      <c r="A40" s="601"/>
      <c r="B40" s="615"/>
      <c r="C40" s="619"/>
      <c r="D40" s="580">
        <v>2022</v>
      </c>
      <c r="E40" s="633">
        <f t="shared" si="6"/>
        <v>2663</v>
      </c>
      <c r="F40" s="688">
        <v>1369</v>
      </c>
      <c r="G40" s="688">
        <v>1294</v>
      </c>
      <c r="H40" s="688"/>
      <c r="I40" s="672" t="s">
        <v>31</v>
      </c>
      <c r="J40" s="633" t="s">
        <v>31</v>
      </c>
      <c r="K40" s="633" t="s">
        <v>31</v>
      </c>
      <c r="L40" s="601"/>
    </row>
    <row r="41" spans="1:12" ht="14.1" customHeight="1">
      <c r="A41" s="601"/>
      <c r="B41" s="615"/>
      <c r="C41" s="619"/>
      <c r="D41" s="580"/>
      <c r="E41" s="669"/>
      <c r="F41" s="669"/>
      <c r="G41" s="669"/>
      <c r="H41" s="669"/>
      <c r="I41" s="672"/>
      <c r="J41" s="633"/>
      <c r="K41" s="633"/>
      <c r="L41" s="601"/>
    </row>
    <row r="42" spans="1:12" ht="14.1" customHeight="1">
      <c r="A42" s="601"/>
      <c r="B42" s="614" t="s">
        <v>760</v>
      </c>
      <c r="C42" s="619"/>
      <c r="D42" s="580">
        <v>2020</v>
      </c>
      <c r="E42" s="633">
        <f>SUM(F42:G42)</f>
        <v>658</v>
      </c>
      <c r="F42" s="689">
        <v>98</v>
      </c>
      <c r="G42" s="689">
        <v>560</v>
      </c>
      <c r="H42" s="669"/>
      <c r="I42" s="672" t="s">
        <v>31</v>
      </c>
      <c r="J42" s="633" t="s">
        <v>31</v>
      </c>
      <c r="K42" s="633" t="s">
        <v>31</v>
      </c>
      <c r="L42" s="601"/>
    </row>
    <row r="43" spans="1:12" ht="14.1" customHeight="1">
      <c r="A43" s="601"/>
      <c r="B43" s="566" t="s">
        <v>761</v>
      </c>
      <c r="C43" s="635"/>
      <c r="D43" s="580">
        <v>2021</v>
      </c>
      <c r="E43" s="633">
        <f t="shared" ref="E43:E44" si="7">SUM(F43:G43)</f>
        <v>1087</v>
      </c>
      <c r="F43" s="670">
        <v>185</v>
      </c>
      <c r="G43" s="670">
        <v>902</v>
      </c>
      <c r="H43" s="669"/>
      <c r="I43" s="672" t="s">
        <v>31</v>
      </c>
      <c r="J43" s="633" t="s">
        <v>31</v>
      </c>
      <c r="K43" s="633" t="s">
        <v>31</v>
      </c>
      <c r="L43" s="601"/>
    </row>
    <row r="44" spans="1:12" ht="14.1" customHeight="1">
      <c r="A44" s="601"/>
      <c r="B44" s="566"/>
      <c r="C44" s="635"/>
      <c r="D44" s="580">
        <v>2022</v>
      </c>
      <c r="E44" s="633">
        <f t="shared" si="7"/>
        <v>824</v>
      </c>
      <c r="F44" s="688">
        <v>133</v>
      </c>
      <c r="G44" s="688">
        <v>691</v>
      </c>
      <c r="H44" s="688"/>
      <c r="I44" s="672" t="s">
        <v>31</v>
      </c>
      <c r="J44" s="633" t="s">
        <v>31</v>
      </c>
      <c r="K44" s="633" t="s">
        <v>31</v>
      </c>
      <c r="L44" s="601"/>
    </row>
    <row r="45" spans="1:12" ht="14.1" customHeight="1">
      <c r="A45" s="601"/>
      <c r="B45" s="566"/>
      <c r="C45" s="635"/>
      <c r="D45" s="580"/>
      <c r="E45" s="669"/>
      <c r="F45" s="690"/>
      <c r="G45" s="669"/>
      <c r="H45" s="669"/>
      <c r="I45" s="672"/>
      <c r="J45" s="633"/>
      <c r="K45" s="633"/>
      <c r="L45" s="601"/>
    </row>
    <row r="46" spans="1:12" ht="14.1" customHeight="1">
      <c r="A46" s="601"/>
      <c r="B46" s="614" t="s">
        <v>762</v>
      </c>
      <c r="C46" s="591"/>
      <c r="D46" s="580">
        <v>2020</v>
      </c>
      <c r="E46" s="633">
        <f>SUM(F46:G46)</f>
        <v>2194</v>
      </c>
      <c r="F46" s="669">
        <v>951</v>
      </c>
      <c r="G46" s="669">
        <v>1243</v>
      </c>
      <c r="H46" s="669"/>
      <c r="I46" s="669" t="s">
        <v>31</v>
      </c>
      <c r="J46" s="669" t="s">
        <v>31</v>
      </c>
      <c r="K46" s="669" t="s">
        <v>31</v>
      </c>
      <c r="L46" s="601"/>
    </row>
    <row r="47" spans="1:12" ht="14.1" customHeight="1">
      <c r="A47" s="601"/>
      <c r="B47" s="615" t="s">
        <v>763</v>
      </c>
      <c r="C47" s="619"/>
      <c r="D47" s="580">
        <v>2021</v>
      </c>
      <c r="E47" s="633">
        <f t="shared" ref="E47:E48" si="8">SUM(F47:G47)</f>
        <v>3088</v>
      </c>
      <c r="F47" s="669">
        <v>1296</v>
      </c>
      <c r="G47" s="669">
        <v>1792</v>
      </c>
      <c r="H47" s="669"/>
      <c r="I47" s="669" t="s">
        <v>31</v>
      </c>
      <c r="J47" s="669" t="s">
        <v>31</v>
      </c>
      <c r="K47" s="669" t="s">
        <v>31</v>
      </c>
      <c r="L47" s="601"/>
    </row>
    <row r="48" spans="1:12" ht="14.1" customHeight="1">
      <c r="A48" s="601"/>
      <c r="B48" s="615"/>
      <c r="C48" s="619"/>
      <c r="D48" s="580">
        <v>2022</v>
      </c>
      <c r="E48" s="633">
        <f t="shared" si="8"/>
        <v>2869</v>
      </c>
      <c r="F48" s="669">
        <v>1111</v>
      </c>
      <c r="G48" s="669">
        <v>1758</v>
      </c>
      <c r="H48" s="669"/>
      <c r="I48" s="669" t="s">
        <v>31</v>
      </c>
      <c r="J48" s="669" t="s">
        <v>31</v>
      </c>
      <c r="K48" s="669" t="s">
        <v>31</v>
      </c>
      <c r="L48" s="601"/>
    </row>
    <row r="49" spans="1:12" ht="14.1" customHeight="1">
      <c r="A49" s="601"/>
      <c r="B49" s="615"/>
      <c r="C49" s="619"/>
      <c r="D49" s="580"/>
      <c r="E49" s="669"/>
      <c r="F49" s="669"/>
      <c r="G49" s="669"/>
      <c r="H49" s="669"/>
      <c r="I49" s="669"/>
      <c r="J49" s="669"/>
      <c r="K49" s="669"/>
      <c r="L49" s="601"/>
    </row>
    <row r="50" spans="1:12" ht="14.1" customHeight="1">
      <c r="A50" s="601"/>
      <c r="B50" s="614" t="s">
        <v>764</v>
      </c>
      <c r="C50" s="619"/>
      <c r="D50" s="580">
        <v>2020</v>
      </c>
      <c r="E50" s="669" t="s">
        <v>31</v>
      </c>
      <c r="F50" s="669" t="s">
        <v>31</v>
      </c>
      <c r="G50" s="669" t="s">
        <v>31</v>
      </c>
      <c r="H50" s="669"/>
      <c r="I50" s="669" t="s">
        <v>31</v>
      </c>
      <c r="J50" s="669" t="s">
        <v>31</v>
      </c>
      <c r="K50" s="669" t="s">
        <v>31</v>
      </c>
      <c r="L50" s="601"/>
    </row>
    <row r="51" spans="1:12" ht="14.1" customHeight="1">
      <c r="A51" s="601"/>
      <c r="B51" s="566" t="s">
        <v>789</v>
      </c>
      <c r="C51" s="635"/>
      <c r="D51" s="580">
        <v>2021</v>
      </c>
      <c r="E51" s="633">
        <f t="shared" ref="E51:E52" si="9">SUM(F51:G51)</f>
        <v>157</v>
      </c>
      <c r="F51" s="669">
        <v>40</v>
      </c>
      <c r="G51" s="669">
        <v>117</v>
      </c>
      <c r="H51" s="669"/>
      <c r="I51" s="669" t="s">
        <v>31</v>
      </c>
      <c r="J51" s="669" t="s">
        <v>31</v>
      </c>
      <c r="K51" s="669" t="s">
        <v>31</v>
      </c>
      <c r="L51" s="601"/>
    </row>
    <row r="52" spans="1:12" ht="14.1" customHeight="1">
      <c r="A52" s="601"/>
      <c r="B52" s="566"/>
      <c r="C52" s="635"/>
      <c r="D52" s="580">
        <v>2022</v>
      </c>
      <c r="E52" s="633">
        <f t="shared" si="9"/>
        <v>168</v>
      </c>
      <c r="F52" s="669">
        <v>37</v>
      </c>
      <c r="G52" s="669">
        <v>131</v>
      </c>
      <c r="H52" s="669"/>
      <c r="I52" s="669" t="s">
        <v>31</v>
      </c>
      <c r="J52" s="669" t="s">
        <v>31</v>
      </c>
      <c r="K52" s="669" t="s">
        <v>31</v>
      </c>
      <c r="L52" s="601"/>
    </row>
    <row r="53" spans="1:12" ht="14.1" customHeight="1" thickBot="1">
      <c r="A53" s="637"/>
      <c r="B53" s="691"/>
      <c r="C53" s="692"/>
      <c r="D53" s="693"/>
      <c r="E53" s="694"/>
      <c r="F53" s="695"/>
      <c r="G53" s="695"/>
      <c r="H53" s="695"/>
      <c r="I53" s="695"/>
      <c r="J53" s="695"/>
      <c r="K53" s="696"/>
      <c r="L53" s="637"/>
    </row>
    <row r="54" spans="1:12" s="681" customFormat="1" ht="16.5" customHeight="1">
      <c r="A54" s="537"/>
      <c r="B54" s="537"/>
      <c r="C54" s="537"/>
      <c r="D54" s="645"/>
      <c r="E54" s="537"/>
      <c r="F54" s="537"/>
      <c r="G54" s="679"/>
      <c r="H54" s="679"/>
      <c r="I54" s="680"/>
      <c r="J54" s="680"/>
      <c r="L54" s="424" t="s">
        <v>909</v>
      </c>
    </row>
    <row r="55" spans="1:12" s="681" customFormat="1" ht="15" customHeight="1">
      <c r="A55" s="680"/>
      <c r="B55" s="680"/>
      <c r="C55" s="680"/>
      <c r="D55" s="682"/>
      <c r="E55" s="680"/>
      <c r="F55" s="680"/>
      <c r="G55" s="680"/>
      <c r="H55" s="680"/>
      <c r="I55" s="680"/>
      <c r="J55" s="680"/>
      <c r="L55" s="425" t="s">
        <v>885</v>
      </c>
    </row>
    <row r="56" spans="1:12" ht="15" customHeight="1"/>
    <row r="57" spans="1:12" ht="15" customHeight="1"/>
    <row r="58" spans="1:12" ht="15" customHeight="1"/>
    <row r="59" spans="1:12" ht="2.25" customHeight="1"/>
    <row r="60" spans="1:12" ht="3" customHeight="1"/>
    <row r="61" spans="1:12" ht="16.5" customHeight="1"/>
    <row r="62" spans="1:12" ht="16.5" customHeight="1"/>
    <row r="63" spans="1:12" ht="14.1" customHeight="1"/>
    <row r="64" spans="1:12" ht="14.1" customHeight="1"/>
    <row r="65" spans="4:4" ht="14.1" customHeight="1"/>
    <row r="66" spans="4:4" ht="14.1" customHeight="1"/>
    <row r="67" spans="4:4" ht="14.1" customHeight="1"/>
    <row r="68" spans="4:4" ht="14.1" customHeight="1"/>
    <row r="69" spans="4:4" ht="14.1" customHeight="1"/>
    <row r="70" spans="4:4" ht="14.1" customHeight="1"/>
    <row r="71" spans="4:4" ht="14.1" customHeight="1"/>
    <row r="72" spans="4:4" ht="14.1" customHeight="1"/>
    <row r="73" spans="4:4" ht="14.1" customHeight="1"/>
    <row r="74" spans="4:4" ht="14.1" customHeight="1"/>
    <row r="75" spans="4:4" ht="14.1" customHeight="1"/>
    <row r="76" spans="4:4" s="601" customFormat="1" ht="14.1" customHeight="1">
      <c r="D76" s="630"/>
    </row>
    <row r="77" spans="4:4" s="601" customFormat="1" ht="14.1" customHeight="1">
      <c r="D77" s="630"/>
    </row>
    <row r="78" spans="4:4" s="601" customFormat="1" ht="14.1" customHeight="1">
      <c r="D78" s="630"/>
    </row>
    <row r="79" spans="4:4" s="601" customFormat="1" ht="14.1" customHeight="1">
      <c r="D79" s="630"/>
    </row>
    <row r="80" spans="4:4" s="601" customFormat="1" ht="14.1" customHeight="1">
      <c r="D80" s="630"/>
    </row>
    <row r="81" spans="4:4" s="601" customFormat="1" ht="3" customHeight="1">
      <c r="D81" s="630"/>
    </row>
    <row r="82" spans="4:4" s="698" customFormat="1" ht="13.15" customHeight="1">
      <c r="D82" s="697"/>
    </row>
    <row r="83" spans="4:4" s="698" customFormat="1" ht="13.15" customHeight="1">
      <c r="D83" s="697"/>
    </row>
    <row r="84" spans="4:4" s="601" customFormat="1">
      <c r="D84" s="630"/>
    </row>
    <row r="85" spans="4:4" s="601" customFormat="1" ht="15" customHeight="1">
      <c r="D85" s="630"/>
    </row>
    <row r="86" spans="4:4" s="601" customFormat="1" ht="15" customHeight="1">
      <c r="D86" s="630"/>
    </row>
    <row r="87" spans="4:4" s="601" customFormat="1" ht="15" customHeight="1">
      <c r="D87" s="630"/>
    </row>
    <row r="88" spans="4:4" s="601" customFormat="1" ht="15" customHeight="1">
      <c r="D88" s="630"/>
    </row>
    <row r="89" spans="4:4" s="602" customFormat="1" ht="13.5" customHeight="1">
      <c r="D89" s="603"/>
    </row>
    <row r="90" spans="4:4" s="700" customFormat="1" ht="14.25">
      <c r="D90" s="699"/>
    </row>
    <row r="91" spans="4:4" s="601" customFormat="1" ht="9.75" customHeight="1">
      <c r="D91" s="630"/>
    </row>
    <row r="92" spans="4:4" s="601" customFormat="1" ht="15" customHeight="1">
      <c r="D92" s="630"/>
    </row>
    <row r="93" spans="4:4" s="601" customFormat="1">
      <c r="D93" s="630"/>
    </row>
    <row r="94" spans="4:4" s="601" customFormat="1" ht="15" customHeight="1">
      <c r="D94" s="630"/>
    </row>
    <row r="95" spans="4:4" s="601" customFormat="1">
      <c r="D95" s="630"/>
    </row>
    <row r="96" spans="4:4" s="601" customFormat="1">
      <c r="D96" s="630"/>
    </row>
    <row r="97" spans="1:12" s="601" customFormat="1" ht="15" customHeight="1">
      <c r="A97" s="602"/>
      <c r="B97" s="602"/>
      <c r="C97" s="602"/>
      <c r="D97" s="603"/>
      <c r="E97" s="602"/>
      <c r="F97" s="602"/>
      <c r="G97" s="602"/>
      <c r="H97" s="602"/>
      <c r="I97" s="602"/>
      <c r="J97" s="602"/>
      <c r="K97" s="602"/>
      <c r="L97" s="602"/>
    </row>
    <row r="98" spans="1:12" s="601" customFormat="1">
      <c r="D98" s="630"/>
    </row>
    <row r="99" spans="1:12" s="601" customFormat="1" ht="9.75" customHeight="1">
      <c r="D99" s="630"/>
    </row>
    <row r="100" spans="1:12" s="601" customFormat="1" ht="15" customHeight="1">
      <c r="D100" s="630"/>
    </row>
    <row r="101" spans="1:12" s="601" customFormat="1">
      <c r="D101" s="630"/>
    </row>
    <row r="102" spans="1:12" s="601" customFormat="1" ht="15" customHeight="1">
      <c r="D102" s="630"/>
    </row>
    <row r="103" spans="1:12" s="601" customFormat="1">
      <c r="D103" s="630"/>
    </row>
    <row r="104" spans="1:12" s="601" customFormat="1">
      <c r="D104" s="630"/>
    </row>
    <row r="105" spans="1:12" s="601" customFormat="1">
      <c r="D105" s="630"/>
    </row>
    <row r="106" spans="1:12" s="601" customFormat="1">
      <c r="D106" s="630"/>
    </row>
    <row r="107" spans="1:12" s="601" customFormat="1">
      <c r="D107" s="630"/>
    </row>
    <row r="108" spans="1:12" s="601" customFormat="1">
      <c r="D108" s="630"/>
    </row>
    <row r="109" spans="1:12" s="601" customFormat="1">
      <c r="A109" s="602"/>
      <c r="B109" s="602"/>
      <c r="C109" s="602"/>
      <c r="D109" s="603"/>
      <c r="E109" s="602"/>
      <c r="F109" s="602"/>
      <c r="G109" s="602"/>
      <c r="H109" s="602"/>
      <c r="I109" s="602"/>
      <c r="J109" s="602"/>
      <c r="K109" s="602"/>
      <c r="L109" s="602"/>
    </row>
    <row r="110" spans="1:12" s="601" customFormat="1">
      <c r="D110" s="630"/>
    </row>
    <row r="111" spans="1:12" s="601" customFormat="1">
      <c r="A111" s="602"/>
      <c r="B111" s="602"/>
      <c r="C111" s="602"/>
      <c r="D111" s="603"/>
      <c r="E111" s="602"/>
      <c r="F111" s="602"/>
      <c r="G111" s="602"/>
      <c r="H111" s="602"/>
      <c r="I111" s="602"/>
      <c r="J111" s="602"/>
      <c r="K111" s="602"/>
      <c r="L111" s="602"/>
    </row>
    <row r="112" spans="1:12" s="601" customFormat="1">
      <c r="D112" s="630"/>
    </row>
    <row r="113" spans="1:12" s="601" customFormat="1">
      <c r="D113" s="630"/>
    </row>
    <row r="114" spans="1:12" s="601" customFormat="1">
      <c r="D114" s="630"/>
    </row>
    <row r="115" spans="1:12" s="601" customFormat="1">
      <c r="A115" s="602"/>
      <c r="B115" s="602"/>
      <c r="C115" s="602"/>
      <c r="D115" s="603"/>
      <c r="E115" s="602"/>
      <c r="F115" s="602"/>
      <c r="G115" s="602"/>
      <c r="H115" s="602"/>
      <c r="I115" s="602"/>
      <c r="J115" s="602"/>
      <c r="K115" s="602"/>
      <c r="L115" s="602"/>
    </row>
    <row r="116" spans="1:12" s="601" customFormat="1">
      <c r="D116" s="630"/>
    </row>
    <row r="117" spans="1:12" s="601" customFormat="1">
      <c r="D117" s="630"/>
    </row>
    <row r="118" spans="1:12" s="601" customFormat="1">
      <c r="A118" s="644"/>
      <c r="B118" s="644"/>
      <c r="C118" s="644"/>
      <c r="D118" s="701"/>
      <c r="E118" s="644"/>
      <c r="F118" s="644"/>
      <c r="G118" s="644"/>
      <c r="H118" s="644"/>
      <c r="I118" s="644"/>
      <c r="J118" s="644"/>
      <c r="K118" s="644"/>
      <c r="L118" s="644"/>
    </row>
    <row r="119" spans="1:12" s="601" customFormat="1">
      <c r="D119" s="630"/>
    </row>
    <row r="120" spans="1:12" s="601" customFormat="1">
      <c r="D120" s="630"/>
    </row>
    <row r="121" spans="1:12" s="601" customFormat="1">
      <c r="D121" s="630"/>
    </row>
    <row r="122" spans="1:12" s="601" customFormat="1" ht="12" customHeight="1">
      <c r="D122" s="630"/>
    </row>
    <row r="123" spans="1:12" s="601" customFormat="1" ht="12" customHeight="1">
      <c r="D123" s="630"/>
    </row>
    <row r="124" spans="1:12" s="601" customFormat="1" ht="12" customHeight="1">
      <c r="A124" s="644"/>
      <c r="B124" s="644"/>
      <c r="C124" s="644"/>
      <c r="D124" s="701"/>
      <c r="E124" s="644"/>
      <c r="F124" s="644"/>
      <c r="G124" s="644"/>
      <c r="H124" s="644"/>
      <c r="I124" s="644"/>
      <c r="J124" s="644"/>
      <c r="K124" s="644"/>
      <c r="L124" s="644"/>
    </row>
    <row r="125" spans="1:12" s="601" customFormat="1" ht="12" customHeight="1">
      <c r="A125" s="644"/>
      <c r="B125" s="644"/>
      <c r="C125" s="644"/>
      <c r="D125" s="701"/>
      <c r="E125" s="644"/>
      <c r="F125" s="644"/>
      <c r="G125" s="644"/>
      <c r="H125" s="644"/>
      <c r="I125" s="644"/>
      <c r="J125" s="644"/>
      <c r="K125" s="644"/>
      <c r="L125" s="644"/>
    </row>
    <row r="126" spans="1:12" s="601" customFormat="1">
      <c r="A126" s="644"/>
      <c r="B126" s="644"/>
      <c r="C126" s="644"/>
      <c r="D126" s="701"/>
      <c r="E126" s="644"/>
      <c r="F126" s="644"/>
      <c r="G126" s="644"/>
      <c r="H126" s="644"/>
      <c r="I126" s="644"/>
      <c r="J126" s="644"/>
      <c r="K126" s="644"/>
      <c r="L126" s="644"/>
    </row>
    <row r="127" spans="1:12" s="601" customFormat="1">
      <c r="A127" s="644"/>
      <c r="B127" s="644"/>
      <c r="C127" s="644"/>
      <c r="D127" s="701"/>
      <c r="E127" s="644"/>
      <c r="F127" s="644"/>
      <c r="G127" s="644"/>
      <c r="H127" s="644"/>
      <c r="I127" s="644"/>
      <c r="J127" s="644"/>
      <c r="K127" s="644"/>
      <c r="L127" s="644"/>
    </row>
    <row r="128" spans="1:12" s="601" customFormat="1">
      <c r="A128" s="644"/>
      <c r="B128" s="644"/>
      <c r="C128" s="644"/>
      <c r="D128" s="701"/>
      <c r="E128" s="644"/>
      <c r="F128" s="644"/>
      <c r="G128" s="644"/>
      <c r="H128" s="644"/>
      <c r="I128" s="644"/>
      <c r="J128" s="644"/>
      <c r="K128" s="644"/>
      <c r="L128" s="644"/>
    </row>
    <row r="129" spans="1:12" s="601" customFormat="1">
      <c r="A129" s="644"/>
      <c r="B129" s="644"/>
      <c r="C129" s="644"/>
      <c r="D129" s="701"/>
      <c r="E129" s="644"/>
      <c r="F129" s="644"/>
      <c r="G129" s="644"/>
      <c r="H129" s="644"/>
      <c r="I129" s="644"/>
      <c r="J129" s="644"/>
      <c r="K129" s="644"/>
      <c r="L129" s="644"/>
    </row>
    <row r="130" spans="1:12" s="601" customFormat="1">
      <c r="A130" s="644"/>
      <c r="B130" s="644"/>
      <c r="C130" s="644"/>
      <c r="D130" s="701"/>
      <c r="E130" s="644"/>
      <c r="F130" s="644"/>
      <c r="G130" s="644"/>
      <c r="H130" s="644"/>
      <c r="I130" s="644"/>
      <c r="J130" s="644"/>
      <c r="K130" s="644"/>
      <c r="L130" s="644"/>
    </row>
    <row r="131" spans="1:12" s="601" customFormat="1">
      <c r="A131" s="644"/>
      <c r="B131" s="644"/>
      <c r="C131" s="644"/>
      <c r="D131" s="701"/>
      <c r="E131" s="644"/>
      <c r="F131" s="644"/>
      <c r="G131" s="644"/>
      <c r="H131" s="644"/>
      <c r="I131" s="644"/>
      <c r="J131" s="644"/>
      <c r="K131" s="644"/>
      <c r="L131" s="644"/>
    </row>
    <row r="132" spans="1:12" s="601" customFormat="1">
      <c r="A132" s="644"/>
      <c r="B132" s="644"/>
      <c r="C132" s="644"/>
      <c r="D132" s="701"/>
      <c r="E132" s="644"/>
      <c r="F132" s="644"/>
      <c r="G132" s="644"/>
      <c r="H132" s="644"/>
      <c r="I132" s="644"/>
      <c r="J132" s="644"/>
      <c r="K132" s="644"/>
      <c r="L132" s="644"/>
    </row>
    <row r="133" spans="1:12" s="601" customFormat="1">
      <c r="A133" s="644"/>
      <c r="B133" s="644"/>
      <c r="C133" s="644"/>
      <c r="D133" s="701"/>
      <c r="E133" s="644"/>
      <c r="F133" s="644"/>
      <c r="G133" s="644"/>
      <c r="H133" s="644"/>
      <c r="I133" s="644"/>
      <c r="J133" s="644"/>
      <c r="K133" s="644"/>
      <c r="L133" s="644"/>
    </row>
    <row r="134" spans="1:12" s="601" customFormat="1">
      <c r="A134" s="644"/>
      <c r="B134" s="644"/>
      <c r="C134" s="644"/>
      <c r="D134" s="701"/>
      <c r="E134" s="644"/>
      <c r="F134" s="644"/>
      <c r="G134" s="644"/>
      <c r="H134" s="644"/>
      <c r="I134" s="644"/>
      <c r="J134" s="644"/>
      <c r="K134" s="644"/>
      <c r="L134" s="644"/>
    </row>
    <row r="135" spans="1:12" s="601" customFormat="1">
      <c r="A135" s="644"/>
      <c r="B135" s="644"/>
      <c r="C135" s="644"/>
      <c r="D135" s="701"/>
      <c r="E135" s="644"/>
      <c r="F135" s="644"/>
      <c r="G135" s="644"/>
      <c r="H135" s="644"/>
      <c r="I135" s="644"/>
      <c r="J135" s="644"/>
      <c r="K135" s="644"/>
      <c r="L135" s="644"/>
    </row>
    <row r="136" spans="1:12" s="601" customFormat="1">
      <c r="A136" s="644"/>
      <c r="B136" s="644"/>
      <c r="C136" s="644"/>
      <c r="D136" s="701"/>
      <c r="E136" s="644"/>
      <c r="F136" s="644"/>
      <c r="G136" s="644"/>
      <c r="H136" s="644"/>
      <c r="I136" s="644"/>
      <c r="J136" s="644"/>
      <c r="K136" s="644"/>
      <c r="L136" s="644"/>
    </row>
    <row r="137" spans="1:12" s="601" customFormat="1">
      <c r="A137" s="644"/>
      <c r="B137" s="644"/>
      <c r="C137" s="644"/>
      <c r="D137" s="701"/>
      <c r="E137" s="644"/>
      <c r="F137" s="644"/>
      <c r="G137" s="644"/>
      <c r="H137" s="644"/>
      <c r="I137" s="644"/>
      <c r="J137" s="644"/>
      <c r="K137" s="644"/>
      <c r="L137" s="644"/>
    </row>
    <row r="138" spans="1:12" s="601" customFormat="1">
      <c r="A138" s="644"/>
      <c r="B138" s="644"/>
      <c r="C138" s="644"/>
      <c r="D138" s="701"/>
      <c r="E138" s="644"/>
      <c r="F138" s="644"/>
      <c r="G138" s="644"/>
      <c r="H138" s="644"/>
      <c r="I138" s="644"/>
      <c r="J138" s="644"/>
      <c r="K138" s="644"/>
      <c r="L138" s="644"/>
    </row>
    <row r="139" spans="1:12" s="601" customFormat="1">
      <c r="A139" s="644"/>
      <c r="B139" s="644"/>
      <c r="C139" s="644"/>
      <c r="D139" s="701"/>
      <c r="E139" s="644"/>
      <c r="F139" s="644"/>
      <c r="G139" s="644"/>
      <c r="H139" s="644"/>
      <c r="I139" s="644"/>
      <c r="J139" s="644"/>
      <c r="K139" s="644"/>
      <c r="L139" s="644"/>
    </row>
    <row r="140" spans="1:12" s="601" customFormat="1">
      <c r="A140" s="644"/>
      <c r="B140" s="644"/>
      <c r="C140" s="644"/>
      <c r="D140" s="701"/>
      <c r="E140" s="644"/>
      <c r="F140" s="644"/>
      <c r="G140" s="644"/>
      <c r="H140" s="644"/>
      <c r="I140" s="644"/>
      <c r="J140" s="644"/>
      <c r="K140" s="644"/>
      <c r="L140" s="644"/>
    </row>
    <row r="141" spans="1:12" s="601" customFormat="1">
      <c r="A141" s="644"/>
      <c r="B141" s="644"/>
      <c r="C141" s="644"/>
      <c r="D141" s="701"/>
      <c r="E141" s="644"/>
      <c r="F141" s="644"/>
      <c r="G141" s="644"/>
      <c r="H141" s="644"/>
      <c r="I141" s="644"/>
      <c r="J141" s="644"/>
      <c r="K141" s="644"/>
      <c r="L141" s="644"/>
    </row>
    <row r="142" spans="1:12" s="601" customFormat="1">
      <c r="A142" s="644"/>
      <c r="B142" s="644"/>
      <c r="C142" s="644"/>
      <c r="D142" s="701"/>
      <c r="E142" s="644"/>
      <c r="F142" s="644"/>
      <c r="G142" s="644"/>
      <c r="H142" s="644"/>
      <c r="I142" s="644"/>
      <c r="J142" s="644"/>
      <c r="K142" s="644"/>
      <c r="L142" s="644"/>
    </row>
    <row r="143" spans="1:12" s="601" customFormat="1">
      <c r="D143" s="630"/>
    </row>
    <row r="144" spans="1:12" s="601" customFormat="1">
      <c r="D144" s="630"/>
    </row>
    <row r="145" spans="4:4" s="601" customFormat="1">
      <c r="D145" s="630"/>
    </row>
    <row r="146" spans="4:4" s="601" customFormat="1">
      <c r="D146" s="630"/>
    </row>
    <row r="147" spans="4:4" s="601" customFormat="1">
      <c r="D147" s="630"/>
    </row>
    <row r="148" spans="4:4" s="601" customFormat="1">
      <c r="D148" s="630"/>
    </row>
    <row r="149" spans="4:4" s="601" customFormat="1">
      <c r="D149" s="630"/>
    </row>
    <row r="150" spans="4:4" s="601" customFormat="1">
      <c r="D150" s="630"/>
    </row>
    <row r="151" spans="4:4" s="601" customFormat="1">
      <c r="D151" s="630"/>
    </row>
    <row r="152" spans="4:4" s="601" customFormat="1">
      <c r="D152" s="630"/>
    </row>
    <row r="153" spans="4:4" s="601" customFormat="1">
      <c r="D153" s="630"/>
    </row>
    <row r="154" spans="4:4" s="601" customFormat="1">
      <c r="D154" s="630"/>
    </row>
    <row r="155" spans="4:4" s="601" customFormat="1">
      <c r="D155" s="630"/>
    </row>
    <row r="156" spans="4:4" s="601" customFormat="1">
      <c r="D156" s="630"/>
    </row>
    <row r="157" spans="4:4" s="601" customFormat="1">
      <c r="D157" s="630"/>
    </row>
    <row r="158" spans="4:4" s="601" customFormat="1">
      <c r="D158" s="630"/>
    </row>
    <row r="159" spans="4:4" s="601" customFormat="1">
      <c r="D159" s="630"/>
    </row>
    <row r="160" spans="4:4" s="601" customFormat="1">
      <c r="D160" s="630"/>
    </row>
    <row r="161" spans="4:4" s="601" customFormat="1">
      <c r="D161" s="630"/>
    </row>
    <row r="162" spans="4:4" s="601" customFormat="1">
      <c r="D162" s="630"/>
    </row>
    <row r="163" spans="4:4" s="601" customFormat="1">
      <c r="D163" s="630"/>
    </row>
    <row r="164" spans="4:4" s="601" customFormat="1">
      <c r="D164" s="630"/>
    </row>
    <row r="165" spans="4:4" s="601" customFormat="1">
      <c r="D165" s="630"/>
    </row>
    <row r="166" spans="4:4" s="601" customFormat="1">
      <c r="D166" s="630"/>
    </row>
    <row r="167" spans="4:4" s="601" customFormat="1">
      <c r="D167" s="630"/>
    </row>
    <row r="168" spans="4:4" s="601" customFormat="1">
      <c r="D168" s="630"/>
    </row>
    <row r="169" spans="4:4" s="601" customFormat="1">
      <c r="D169" s="630"/>
    </row>
    <row r="170" spans="4:4" s="601" customFormat="1">
      <c r="D170" s="630"/>
    </row>
    <row r="171" spans="4:4" s="601" customFormat="1">
      <c r="D171" s="630"/>
    </row>
    <row r="172" spans="4:4" s="601" customFormat="1">
      <c r="D172" s="630"/>
    </row>
    <row r="173" spans="4:4" s="601" customFormat="1">
      <c r="D173" s="630"/>
    </row>
    <row r="174" spans="4:4" s="601" customFormat="1">
      <c r="D174" s="630"/>
    </row>
    <row r="175" spans="4:4" s="601" customFormat="1">
      <c r="D175" s="630"/>
    </row>
    <row r="176" spans="4:4" s="601" customFormat="1">
      <c r="D176" s="630"/>
    </row>
    <row r="177" spans="4:4" s="601" customFormat="1">
      <c r="D177" s="630"/>
    </row>
    <row r="178" spans="4:4" s="601" customFormat="1">
      <c r="D178" s="630"/>
    </row>
    <row r="179" spans="4:4" s="601" customFormat="1">
      <c r="D179" s="630"/>
    </row>
    <row r="180" spans="4:4" s="601" customFormat="1">
      <c r="D180" s="630"/>
    </row>
    <row r="181" spans="4:4" s="601" customFormat="1">
      <c r="D181" s="630"/>
    </row>
    <row r="182" spans="4:4" s="601" customFormat="1">
      <c r="D182" s="630"/>
    </row>
    <row r="183" spans="4:4" s="601" customFormat="1">
      <c r="D183" s="630"/>
    </row>
    <row r="184" spans="4:4" s="601" customFormat="1">
      <c r="D184" s="630"/>
    </row>
    <row r="185" spans="4:4" s="601" customFormat="1">
      <c r="D185" s="630"/>
    </row>
    <row r="186" spans="4:4" s="601" customFormat="1">
      <c r="D186" s="630"/>
    </row>
    <row r="187" spans="4:4" s="601" customFormat="1">
      <c r="D187" s="630"/>
    </row>
    <row r="188" spans="4:4" s="601" customFormat="1">
      <c r="D188" s="630"/>
    </row>
    <row r="189" spans="4:4" s="601" customFormat="1">
      <c r="D189" s="630"/>
    </row>
    <row r="190" spans="4:4" s="601" customFormat="1">
      <c r="D190" s="630"/>
    </row>
    <row r="191" spans="4:4" s="601" customFormat="1">
      <c r="D191" s="630"/>
    </row>
    <row r="192" spans="4:4" s="601" customFormat="1">
      <c r="D192" s="630"/>
    </row>
    <row r="193" spans="4:4" s="601" customFormat="1">
      <c r="D193" s="630"/>
    </row>
    <row r="194" spans="4:4" s="601" customFormat="1">
      <c r="D194" s="630"/>
    </row>
    <row r="195" spans="4:4" s="601" customFormat="1">
      <c r="D195" s="630"/>
    </row>
    <row r="196" spans="4:4" s="601" customFormat="1">
      <c r="D196" s="630"/>
    </row>
    <row r="197" spans="4:4" s="601" customFormat="1">
      <c r="D197" s="630"/>
    </row>
    <row r="198" spans="4:4" s="601" customFormat="1">
      <c r="D198" s="630"/>
    </row>
    <row r="199" spans="4:4" s="601" customFormat="1">
      <c r="D199" s="630"/>
    </row>
    <row r="200" spans="4:4" s="601" customFormat="1">
      <c r="D200" s="630"/>
    </row>
    <row r="201" spans="4:4" s="601" customFormat="1">
      <c r="D201" s="630"/>
    </row>
    <row r="202" spans="4:4" s="601" customFormat="1">
      <c r="D202" s="630"/>
    </row>
    <row r="203" spans="4:4" s="601" customFormat="1">
      <c r="D203" s="630"/>
    </row>
    <row r="204" spans="4:4" s="601" customFormat="1">
      <c r="D204" s="630"/>
    </row>
    <row r="205" spans="4:4" s="601" customFormat="1">
      <c r="D205" s="630"/>
    </row>
    <row r="206" spans="4:4" s="601" customFormat="1">
      <c r="D206" s="630"/>
    </row>
    <row r="207" spans="4:4" s="601" customFormat="1">
      <c r="D207" s="630"/>
    </row>
    <row r="208" spans="4:4" s="601" customFormat="1">
      <c r="D208" s="630"/>
    </row>
    <row r="209" spans="4:4" s="601" customFormat="1">
      <c r="D209" s="630"/>
    </row>
    <row r="210" spans="4:4" s="601" customFormat="1">
      <c r="D210" s="630"/>
    </row>
    <row r="211" spans="4:4" s="601" customFormat="1">
      <c r="D211" s="630"/>
    </row>
    <row r="212" spans="4:4" s="601" customFormat="1">
      <c r="D212" s="630"/>
    </row>
    <row r="213" spans="4:4" s="601" customFormat="1">
      <c r="D213" s="630"/>
    </row>
    <row r="214" spans="4:4" s="601" customFormat="1">
      <c r="D214" s="630"/>
    </row>
    <row r="215" spans="4:4" s="601" customFormat="1">
      <c r="D215" s="630"/>
    </row>
    <row r="216" spans="4:4" s="601" customFormat="1">
      <c r="D216" s="630"/>
    </row>
    <row r="217" spans="4:4" s="601" customFormat="1">
      <c r="D217" s="630"/>
    </row>
    <row r="218" spans="4:4" s="601" customFormat="1">
      <c r="D218" s="630"/>
    </row>
    <row r="219" spans="4:4" s="601" customFormat="1">
      <c r="D219" s="630"/>
    </row>
    <row r="220" spans="4:4" s="601" customFormat="1">
      <c r="D220" s="630"/>
    </row>
    <row r="221" spans="4:4" s="601" customFormat="1">
      <c r="D221" s="630"/>
    </row>
    <row r="222" spans="4:4" s="601" customFormat="1">
      <c r="D222" s="630"/>
    </row>
    <row r="223" spans="4:4" s="601" customFormat="1">
      <c r="D223" s="630"/>
    </row>
    <row r="224" spans="4:4" s="601" customFormat="1">
      <c r="D224" s="630"/>
    </row>
    <row r="225" spans="4:4" s="601" customFormat="1">
      <c r="D225" s="630"/>
    </row>
    <row r="226" spans="4:4" s="601" customFormat="1">
      <c r="D226" s="630"/>
    </row>
    <row r="227" spans="4:4" s="601" customFormat="1">
      <c r="D227" s="630"/>
    </row>
    <row r="228" spans="4:4" s="601" customFormat="1">
      <c r="D228" s="630"/>
    </row>
    <row r="229" spans="4:4" s="601" customFormat="1">
      <c r="D229" s="630"/>
    </row>
    <row r="230" spans="4:4" s="601" customFormat="1">
      <c r="D230" s="630"/>
    </row>
    <row r="231" spans="4:4" s="601" customFormat="1">
      <c r="D231" s="630"/>
    </row>
    <row r="232" spans="4:4" s="601" customFormat="1">
      <c r="D232" s="630"/>
    </row>
    <row r="233" spans="4:4" s="601" customFormat="1">
      <c r="D233" s="630"/>
    </row>
    <row r="234" spans="4:4" s="601" customFormat="1">
      <c r="D234" s="630"/>
    </row>
    <row r="235" spans="4:4" s="601" customFormat="1">
      <c r="D235" s="630"/>
    </row>
    <row r="236" spans="4:4" s="601" customFormat="1">
      <c r="D236" s="630"/>
    </row>
    <row r="237" spans="4:4" s="601" customFormat="1">
      <c r="D237" s="630"/>
    </row>
    <row r="238" spans="4:4" s="601" customFormat="1">
      <c r="D238" s="630"/>
    </row>
    <row r="239" spans="4:4" s="601" customFormat="1">
      <c r="D239" s="630"/>
    </row>
    <row r="240" spans="4:4" s="601" customFormat="1">
      <c r="D240" s="630"/>
    </row>
    <row r="241" spans="4:4" s="601" customFormat="1">
      <c r="D241" s="630"/>
    </row>
    <row r="242" spans="4:4" s="601" customFormat="1">
      <c r="D242" s="630"/>
    </row>
    <row r="243" spans="4:4" s="601" customFormat="1">
      <c r="D243" s="630"/>
    </row>
    <row r="244" spans="4:4" s="601" customFormat="1">
      <c r="D244" s="630"/>
    </row>
    <row r="245" spans="4:4" s="601" customFormat="1">
      <c r="D245" s="630"/>
    </row>
    <row r="246" spans="4:4" s="601" customFormat="1">
      <c r="D246" s="630"/>
    </row>
    <row r="247" spans="4:4" s="601" customFormat="1">
      <c r="D247" s="630"/>
    </row>
    <row r="248" spans="4:4" s="601" customFormat="1">
      <c r="D248" s="630"/>
    </row>
    <row r="249" spans="4:4" s="601" customFormat="1">
      <c r="D249" s="630"/>
    </row>
    <row r="250" spans="4:4" s="601" customFormat="1">
      <c r="D250" s="630"/>
    </row>
    <row r="251" spans="4:4" s="601" customFormat="1">
      <c r="D251" s="630"/>
    </row>
    <row r="252" spans="4:4" s="601" customFormat="1">
      <c r="D252" s="630"/>
    </row>
    <row r="253" spans="4:4" s="601" customFormat="1">
      <c r="D253" s="630"/>
    </row>
    <row r="254" spans="4:4" s="601" customFormat="1">
      <c r="D254" s="630"/>
    </row>
    <row r="255" spans="4:4" s="601" customFormat="1">
      <c r="D255" s="630"/>
    </row>
    <row r="256" spans="4:4" s="601" customFormat="1">
      <c r="D256" s="630"/>
    </row>
    <row r="257" spans="4:4" s="601" customFormat="1">
      <c r="D257" s="630"/>
    </row>
    <row r="258" spans="4:4" s="601" customFormat="1">
      <c r="D258" s="630"/>
    </row>
    <row r="259" spans="4:4" s="601" customFormat="1">
      <c r="D259" s="630"/>
    </row>
    <row r="260" spans="4:4" s="601" customFormat="1">
      <c r="D260" s="630"/>
    </row>
    <row r="261" spans="4:4" s="601" customFormat="1">
      <c r="D261" s="630"/>
    </row>
    <row r="262" spans="4:4" s="601" customFormat="1">
      <c r="D262" s="630"/>
    </row>
    <row r="263" spans="4:4" s="601" customFormat="1">
      <c r="D263" s="630"/>
    </row>
    <row r="264" spans="4:4" s="601" customFormat="1">
      <c r="D264" s="630"/>
    </row>
    <row r="265" spans="4:4" s="601" customFormat="1">
      <c r="D265" s="630"/>
    </row>
    <row r="266" spans="4:4" s="601" customFormat="1">
      <c r="D266" s="630"/>
    </row>
    <row r="267" spans="4:4" s="601" customFormat="1">
      <c r="D267" s="630"/>
    </row>
    <row r="268" spans="4:4" s="601" customFormat="1">
      <c r="D268" s="630"/>
    </row>
    <row r="269" spans="4:4" s="601" customFormat="1">
      <c r="D269" s="630"/>
    </row>
    <row r="270" spans="4:4" s="601" customFormat="1">
      <c r="D270" s="630"/>
    </row>
    <row r="271" spans="4:4" s="601" customFormat="1">
      <c r="D271" s="630"/>
    </row>
    <row r="272" spans="4:4" s="601" customFormat="1">
      <c r="D272" s="630"/>
    </row>
    <row r="273" spans="4:4" s="601" customFormat="1">
      <c r="D273" s="630"/>
    </row>
    <row r="274" spans="4:4" s="601" customFormat="1">
      <c r="D274" s="630"/>
    </row>
    <row r="275" spans="4:4" s="601" customFormat="1">
      <c r="D275" s="630"/>
    </row>
    <row r="276" spans="4:4" s="601" customFormat="1">
      <c r="D276" s="630"/>
    </row>
    <row r="277" spans="4:4" s="601" customFormat="1">
      <c r="D277" s="630"/>
    </row>
    <row r="278" spans="4:4" s="601" customFormat="1">
      <c r="D278" s="630"/>
    </row>
    <row r="279" spans="4:4" s="601" customFormat="1">
      <c r="D279" s="630"/>
    </row>
    <row r="280" spans="4:4" s="601" customFormat="1">
      <c r="D280" s="630"/>
    </row>
    <row r="281" spans="4:4" s="601" customFormat="1">
      <c r="D281" s="630"/>
    </row>
    <row r="282" spans="4:4" s="601" customFormat="1">
      <c r="D282" s="630"/>
    </row>
    <row r="283" spans="4:4" s="601" customFormat="1">
      <c r="D283" s="630"/>
    </row>
    <row r="284" spans="4:4" s="601" customFormat="1">
      <c r="D284" s="630"/>
    </row>
    <row r="285" spans="4:4" s="601" customFormat="1">
      <c r="D285" s="630"/>
    </row>
    <row r="286" spans="4:4" s="601" customFormat="1">
      <c r="D286" s="630"/>
    </row>
    <row r="287" spans="4:4" s="601" customFormat="1">
      <c r="D287" s="630"/>
    </row>
    <row r="288" spans="4:4" s="601" customFormat="1">
      <c r="D288" s="630"/>
    </row>
    <row r="289" spans="4:4" s="601" customFormat="1">
      <c r="D289" s="630"/>
    </row>
    <row r="290" spans="4:4" s="601" customFormat="1">
      <c r="D290" s="630"/>
    </row>
    <row r="291" spans="4:4" s="601" customFormat="1">
      <c r="D291" s="630"/>
    </row>
    <row r="292" spans="4:4" s="601" customFormat="1">
      <c r="D292" s="630"/>
    </row>
    <row r="293" spans="4:4" s="601" customFormat="1">
      <c r="D293" s="630"/>
    </row>
    <row r="294" spans="4:4" s="601" customFormat="1">
      <c r="D294" s="630"/>
    </row>
    <row r="295" spans="4:4" s="601" customFormat="1">
      <c r="D295" s="630"/>
    </row>
    <row r="296" spans="4:4" s="601" customFormat="1">
      <c r="D296" s="630"/>
    </row>
    <row r="297" spans="4:4" s="601" customFormat="1">
      <c r="D297" s="630"/>
    </row>
    <row r="298" spans="4:4" s="601" customFormat="1">
      <c r="D298" s="630"/>
    </row>
    <row r="299" spans="4:4" s="601" customFormat="1">
      <c r="D299" s="630"/>
    </row>
    <row r="300" spans="4:4" s="601" customFormat="1">
      <c r="D300" s="630"/>
    </row>
    <row r="301" spans="4:4" s="601" customFormat="1">
      <c r="D301" s="630"/>
    </row>
    <row r="302" spans="4:4" s="601" customFormat="1">
      <c r="D302" s="630"/>
    </row>
    <row r="303" spans="4:4" s="601" customFormat="1">
      <c r="D303" s="630"/>
    </row>
    <row r="304" spans="4:4" s="601" customFormat="1">
      <c r="D304" s="630"/>
    </row>
    <row r="305" spans="4:4" s="601" customFormat="1">
      <c r="D305" s="630"/>
    </row>
    <row r="306" spans="4:4" s="601" customFormat="1">
      <c r="D306" s="630"/>
    </row>
    <row r="307" spans="4:4" s="601" customFormat="1">
      <c r="D307" s="630"/>
    </row>
    <row r="308" spans="4:4" s="601" customFormat="1">
      <c r="D308" s="630"/>
    </row>
    <row r="309" spans="4:4" s="601" customFormat="1">
      <c r="D309" s="630"/>
    </row>
    <row r="310" spans="4:4" s="601" customFormat="1">
      <c r="D310" s="630"/>
    </row>
    <row r="311" spans="4:4" s="601" customFormat="1">
      <c r="D311" s="630"/>
    </row>
    <row r="312" spans="4:4" s="601" customFormat="1">
      <c r="D312" s="630"/>
    </row>
    <row r="313" spans="4:4" s="601" customFormat="1">
      <c r="D313" s="630"/>
    </row>
    <row r="314" spans="4:4" s="601" customFormat="1">
      <c r="D314" s="630"/>
    </row>
    <row r="315" spans="4:4" s="601" customFormat="1">
      <c r="D315" s="630"/>
    </row>
    <row r="316" spans="4:4" s="601" customFormat="1">
      <c r="D316" s="630"/>
    </row>
    <row r="317" spans="4:4" s="601" customFormat="1">
      <c r="D317" s="630"/>
    </row>
    <row r="318" spans="4:4" s="601" customFormat="1">
      <c r="D318" s="630"/>
    </row>
    <row r="319" spans="4:4" s="601" customFormat="1">
      <c r="D319" s="630"/>
    </row>
    <row r="320" spans="4:4" s="601" customFormat="1">
      <c r="D320" s="630"/>
    </row>
    <row r="321" spans="4:4" s="601" customFormat="1">
      <c r="D321" s="630"/>
    </row>
    <row r="322" spans="4:4" s="601" customFormat="1">
      <c r="D322" s="630"/>
    </row>
    <row r="323" spans="4:4" s="601" customFormat="1">
      <c r="D323" s="630"/>
    </row>
    <row r="324" spans="4:4" s="601" customFormat="1">
      <c r="D324" s="630"/>
    </row>
    <row r="325" spans="4:4" s="601" customFormat="1">
      <c r="D325" s="630"/>
    </row>
    <row r="326" spans="4:4" s="601" customFormat="1">
      <c r="D326" s="630"/>
    </row>
    <row r="327" spans="4:4" s="601" customFormat="1">
      <c r="D327" s="630"/>
    </row>
    <row r="328" spans="4:4" s="601" customFormat="1">
      <c r="D328" s="630"/>
    </row>
    <row r="329" spans="4:4" s="601" customFormat="1">
      <c r="D329" s="630"/>
    </row>
    <row r="330" spans="4:4" s="601" customFormat="1">
      <c r="D330" s="630"/>
    </row>
    <row r="331" spans="4:4" s="601" customFormat="1">
      <c r="D331" s="630"/>
    </row>
    <row r="332" spans="4:4" s="601" customFormat="1">
      <c r="D332" s="630"/>
    </row>
    <row r="333" spans="4:4" s="601" customFormat="1">
      <c r="D333" s="630"/>
    </row>
    <row r="334" spans="4:4" s="601" customFormat="1">
      <c r="D334" s="630"/>
    </row>
    <row r="335" spans="4:4" s="601" customFormat="1">
      <c r="D335" s="630"/>
    </row>
    <row r="336" spans="4:4" s="601" customFormat="1">
      <c r="D336" s="630"/>
    </row>
    <row r="337" spans="4:4" s="601" customFormat="1">
      <c r="D337" s="630"/>
    </row>
    <row r="338" spans="4:4" s="601" customFormat="1">
      <c r="D338" s="630"/>
    </row>
    <row r="339" spans="4:4" s="601" customFormat="1">
      <c r="D339" s="630"/>
    </row>
    <row r="340" spans="4:4" s="601" customFormat="1">
      <c r="D340" s="630"/>
    </row>
    <row r="341" spans="4:4" s="601" customFormat="1">
      <c r="D341" s="630"/>
    </row>
    <row r="342" spans="4:4" s="601" customFormat="1">
      <c r="D342" s="630"/>
    </row>
    <row r="343" spans="4:4" s="601" customFormat="1">
      <c r="D343" s="630"/>
    </row>
    <row r="344" spans="4:4" s="601" customFormat="1">
      <c r="D344" s="630"/>
    </row>
    <row r="345" spans="4:4" s="601" customFormat="1">
      <c r="D345" s="630"/>
    </row>
    <row r="346" spans="4:4" s="601" customFormat="1">
      <c r="D346" s="630"/>
    </row>
    <row r="347" spans="4:4" s="601" customFormat="1">
      <c r="D347" s="630"/>
    </row>
    <row r="348" spans="4:4" s="601" customFormat="1">
      <c r="D348" s="630"/>
    </row>
    <row r="349" spans="4:4" s="601" customFormat="1">
      <c r="D349" s="630"/>
    </row>
    <row r="350" spans="4:4" s="601" customFormat="1">
      <c r="D350" s="630"/>
    </row>
    <row r="351" spans="4:4" s="601" customFormat="1">
      <c r="D351" s="630"/>
    </row>
    <row r="352" spans="4:4" s="601" customFormat="1">
      <c r="D352" s="630"/>
    </row>
    <row r="353" spans="4:4" s="601" customFormat="1">
      <c r="D353" s="630"/>
    </row>
    <row r="354" spans="4:4" s="601" customFormat="1">
      <c r="D354" s="630"/>
    </row>
    <row r="355" spans="4:4" s="601" customFormat="1">
      <c r="D355" s="630"/>
    </row>
    <row r="356" spans="4:4" s="601" customFormat="1">
      <c r="D356" s="630"/>
    </row>
    <row r="357" spans="4:4" s="601" customFormat="1">
      <c r="D357" s="630"/>
    </row>
    <row r="358" spans="4:4" s="601" customFormat="1">
      <c r="D358" s="630"/>
    </row>
    <row r="359" spans="4:4" s="601" customFormat="1">
      <c r="D359" s="630"/>
    </row>
    <row r="360" spans="4:4" s="601" customFormat="1">
      <c r="D360" s="630"/>
    </row>
    <row r="361" spans="4:4" s="601" customFormat="1">
      <c r="D361" s="630"/>
    </row>
    <row r="362" spans="4:4" s="601" customFormat="1">
      <c r="D362" s="630"/>
    </row>
    <row r="363" spans="4:4" s="601" customFormat="1">
      <c r="D363" s="630"/>
    </row>
    <row r="364" spans="4:4" s="601" customFormat="1">
      <c r="D364" s="630"/>
    </row>
    <row r="365" spans="4:4" s="601" customFormat="1">
      <c r="D365" s="630"/>
    </row>
    <row r="366" spans="4:4" s="601" customFormat="1">
      <c r="D366" s="630"/>
    </row>
    <row r="367" spans="4:4" s="601" customFormat="1">
      <c r="D367" s="630"/>
    </row>
    <row r="368" spans="4:4" s="601" customFormat="1">
      <c r="D368" s="630"/>
    </row>
    <row r="369" spans="4:4" s="601" customFormat="1">
      <c r="D369" s="630"/>
    </row>
    <row r="370" spans="4:4" s="601" customFormat="1">
      <c r="D370" s="630"/>
    </row>
    <row r="371" spans="4:4" s="601" customFormat="1">
      <c r="D371" s="630"/>
    </row>
    <row r="372" spans="4:4" s="601" customFormat="1">
      <c r="D372" s="630"/>
    </row>
    <row r="373" spans="4:4" s="601" customFormat="1">
      <c r="D373" s="630"/>
    </row>
    <row r="374" spans="4:4" s="601" customFormat="1">
      <c r="D374" s="630"/>
    </row>
    <row r="375" spans="4:4" s="601" customFormat="1">
      <c r="D375" s="630"/>
    </row>
    <row r="376" spans="4:4" s="601" customFormat="1">
      <c r="D376" s="630"/>
    </row>
    <row r="377" spans="4:4" s="601" customFormat="1">
      <c r="D377" s="630"/>
    </row>
    <row r="378" spans="4:4" s="601" customFormat="1">
      <c r="D378" s="630"/>
    </row>
    <row r="379" spans="4:4" s="601" customFormat="1">
      <c r="D379" s="630"/>
    </row>
    <row r="380" spans="4:4" s="601" customFormat="1">
      <c r="D380" s="630"/>
    </row>
    <row r="381" spans="4:4" s="601" customFormat="1">
      <c r="D381" s="630"/>
    </row>
    <row r="382" spans="4:4" s="601" customFormat="1">
      <c r="D382" s="630"/>
    </row>
    <row r="383" spans="4:4" s="601" customFormat="1">
      <c r="D383" s="630"/>
    </row>
    <row r="384" spans="4:4" s="601" customFormat="1">
      <c r="D384" s="630"/>
    </row>
    <row r="385" spans="4:4" s="601" customFormat="1">
      <c r="D385" s="630"/>
    </row>
    <row r="386" spans="4:4" s="601" customFormat="1">
      <c r="D386" s="630"/>
    </row>
    <row r="387" spans="4:4" s="601" customFormat="1">
      <c r="D387" s="630"/>
    </row>
    <row r="388" spans="4:4" s="601" customFormat="1">
      <c r="D388" s="630"/>
    </row>
    <row r="389" spans="4:4" s="601" customFormat="1">
      <c r="D389" s="630"/>
    </row>
    <row r="390" spans="4:4" s="601" customFormat="1">
      <c r="D390" s="630"/>
    </row>
    <row r="391" spans="4:4" s="601" customFormat="1">
      <c r="D391" s="630"/>
    </row>
    <row r="392" spans="4:4" s="601" customFormat="1">
      <c r="D392" s="630"/>
    </row>
    <row r="393" spans="4:4" s="601" customFormat="1">
      <c r="D393" s="630"/>
    </row>
    <row r="394" spans="4:4" s="601" customFormat="1">
      <c r="D394" s="630"/>
    </row>
    <row r="395" spans="4:4" s="601" customFormat="1">
      <c r="D395" s="630"/>
    </row>
    <row r="396" spans="4:4" s="601" customFormat="1">
      <c r="D396" s="630"/>
    </row>
    <row r="397" spans="4:4" s="601" customFormat="1">
      <c r="D397" s="630"/>
    </row>
    <row r="398" spans="4:4" s="601" customFormat="1">
      <c r="D398" s="630"/>
    </row>
    <row r="399" spans="4:4" s="601" customFormat="1">
      <c r="D399" s="630"/>
    </row>
    <row r="400" spans="4:4" s="601" customFormat="1">
      <c r="D400" s="630"/>
    </row>
    <row r="401" spans="4:4" s="601" customFormat="1">
      <c r="D401" s="630"/>
    </row>
    <row r="402" spans="4:4" s="601" customFormat="1">
      <c r="D402" s="630"/>
    </row>
    <row r="403" spans="4:4" s="601" customFormat="1">
      <c r="D403" s="630"/>
    </row>
    <row r="404" spans="4:4" s="601" customFormat="1">
      <c r="D404" s="630"/>
    </row>
    <row r="405" spans="4:4" s="601" customFormat="1">
      <c r="D405" s="630"/>
    </row>
    <row r="406" spans="4:4" s="601" customFormat="1">
      <c r="D406" s="630"/>
    </row>
    <row r="407" spans="4:4" s="601" customFormat="1">
      <c r="D407" s="630"/>
    </row>
    <row r="408" spans="4:4" s="601" customFormat="1">
      <c r="D408" s="630"/>
    </row>
    <row r="409" spans="4:4" s="601" customFormat="1">
      <c r="D409" s="630"/>
    </row>
    <row r="410" spans="4:4" s="601" customFormat="1">
      <c r="D410" s="630"/>
    </row>
    <row r="411" spans="4:4" s="601" customFormat="1">
      <c r="D411" s="630"/>
    </row>
    <row r="412" spans="4:4" s="601" customFormat="1">
      <c r="D412" s="630"/>
    </row>
    <row r="413" spans="4:4" s="601" customFormat="1">
      <c r="D413" s="630"/>
    </row>
    <row r="414" spans="4:4" s="601" customFormat="1">
      <c r="D414" s="630"/>
    </row>
    <row r="415" spans="4:4" s="601" customFormat="1">
      <c r="D415" s="630"/>
    </row>
    <row r="416" spans="4:4" s="601" customFormat="1">
      <c r="D416" s="630"/>
    </row>
    <row r="417" spans="4:4" s="601" customFormat="1">
      <c r="D417" s="630"/>
    </row>
    <row r="418" spans="4:4" s="601" customFormat="1">
      <c r="D418" s="630"/>
    </row>
    <row r="419" spans="4:4" s="601" customFormat="1">
      <c r="D419" s="630"/>
    </row>
    <row r="420" spans="4:4" s="601" customFormat="1">
      <c r="D420" s="630"/>
    </row>
    <row r="421" spans="4:4" s="601" customFormat="1">
      <c r="D421" s="630"/>
    </row>
    <row r="422" spans="4:4" s="601" customFormat="1">
      <c r="D422" s="630"/>
    </row>
    <row r="423" spans="4:4" s="601" customFormat="1">
      <c r="D423" s="630"/>
    </row>
    <row r="424" spans="4:4" s="601" customFormat="1">
      <c r="D424" s="630"/>
    </row>
    <row r="425" spans="4:4" s="601" customFormat="1">
      <c r="D425" s="630"/>
    </row>
    <row r="426" spans="4:4" s="601" customFormat="1">
      <c r="D426" s="630"/>
    </row>
    <row r="427" spans="4:4" s="601" customFormat="1">
      <c r="D427" s="630"/>
    </row>
    <row r="428" spans="4:4" s="601" customFormat="1">
      <c r="D428" s="630"/>
    </row>
    <row r="429" spans="4:4" s="601" customFormat="1">
      <c r="D429" s="630"/>
    </row>
    <row r="430" spans="4:4" s="601" customFormat="1">
      <c r="D430" s="630"/>
    </row>
    <row r="431" spans="4:4" s="601" customFormat="1">
      <c r="D431" s="630"/>
    </row>
    <row r="432" spans="4:4" s="601" customFormat="1">
      <c r="D432" s="630"/>
    </row>
    <row r="433" spans="4:4" s="601" customFormat="1">
      <c r="D433" s="630"/>
    </row>
    <row r="434" spans="4:4" s="601" customFormat="1">
      <c r="D434" s="630"/>
    </row>
    <row r="435" spans="4:4" s="601" customFormat="1">
      <c r="D435" s="630"/>
    </row>
    <row r="436" spans="4:4" s="601" customFormat="1">
      <c r="D436" s="630"/>
    </row>
    <row r="437" spans="4:4" s="601" customFormat="1">
      <c r="D437" s="630"/>
    </row>
    <row r="438" spans="4:4" s="601" customFormat="1">
      <c r="D438" s="630"/>
    </row>
    <row r="439" spans="4:4" s="601" customFormat="1">
      <c r="D439" s="630"/>
    </row>
    <row r="440" spans="4:4" s="601" customFormat="1">
      <c r="D440" s="630"/>
    </row>
    <row r="441" spans="4:4" s="601" customFormat="1">
      <c r="D441" s="630"/>
    </row>
    <row r="442" spans="4:4" s="601" customFormat="1">
      <c r="D442" s="630"/>
    </row>
    <row r="443" spans="4:4" s="601" customFormat="1">
      <c r="D443" s="630"/>
    </row>
    <row r="444" spans="4:4" s="601" customFormat="1">
      <c r="D444" s="630"/>
    </row>
    <row r="445" spans="4:4" s="601" customFormat="1">
      <c r="D445" s="630"/>
    </row>
    <row r="446" spans="4:4" s="601" customFormat="1">
      <c r="D446" s="630"/>
    </row>
    <row r="447" spans="4:4" s="601" customFormat="1">
      <c r="D447" s="630"/>
    </row>
    <row r="448" spans="4:4" s="601" customFormat="1">
      <c r="D448" s="630"/>
    </row>
    <row r="449" spans="4:4" s="601" customFormat="1">
      <c r="D449" s="630"/>
    </row>
    <row r="450" spans="4:4" s="601" customFormat="1">
      <c r="D450" s="630"/>
    </row>
    <row r="451" spans="4:4" s="601" customFormat="1">
      <c r="D451" s="630"/>
    </row>
    <row r="452" spans="4:4" s="601" customFormat="1">
      <c r="D452" s="630"/>
    </row>
    <row r="453" spans="4:4" s="601" customFormat="1">
      <c r="D453" s="630"/>
    </row>
    <row r="454" spans="4:4" s="601" customFormat="1">
      <c r="D454" s="630"/>
    </row>
    <row r="455" spans="4:4" s="601" customFormat="1">
      <c r="D455" s="630"/>
    </row>
    <row r="456" spans="4:4" s="601" customFormat="1">
      <c r="D456" s="630"/>
    </row>
    <row r="457" spans="4:4" s="601" customFormat="1">
      <c r="D457" s="630"/>
    </row>
    <row r="458" spans="4:4" s="601" customFormat="1">
      <c r="D458" s="630"/>
    </row>
    <row r="459" spans="4:4" s="601" customFormat="1">
      <c r="D459" s="630"/>
    </row>
    <row r="460" spans="4:4" s="601" customFormat="1">
      <c r="D460" s="630"/>
    </row>
    <row r="461" spans="4:4" s="601" customFormat="1">
      <c r="D461" s="630"/>
    </row>
    <row r="462" spans="4:4" s="601" customFormat="1">
      <c r="D462" s="630"/>
    </row>
    <row r="463" spans="4:4" s="601" customFormat="1">
      <c r="D463" s="630"/>
    </row>
    <row r="464" spans="4:4" s="601" customFormat="1">
      <c r="D464" s="630"/>
    </row>
    <row r="465" spans="4:4" s="601" customFormat="1">
      <c r="D465" s="630"/>
    </row>
    <row r="466" spans="4:4" s="601" customFormat="1">
      <c r="D466" s="630"/>
    </row>
    <row r="467" spans="4:4" s="601" customFormat="1">
      <c r="D467" s="630"/>
    </row>
    <row r="468" spans="4:4" s="601" customFormat="1">
      <c r="D468" s="630"/>
    </row>
    <row r="469" spans="4:4" s="601" customFormat="1">
      <c r="D469" s="630"/>
    </row>
    <row r="470" spans="4:4" s="601" customFormat="1">
      <c r="D470" s="630"/>
    </row>
    <row r="471" spans="4:4" s="601" customFormat="1">
      <c r="D471" s="630"/>
    </row>
    <row r="472" spans="4:4" s="601" customFormat="1">
      <c r="D472" s="630"/>
    </row>
    <row r="473" spans="4:4" s="601" customFormat="1">
      <c r="D473" s="630"/>
    </row>
    <row r="474" spans="4:4" s="601" customFormat="1">
      <c r="D474" s="630"/>
    </row>
    <row r="475" spans="4:4" s="601" customFormat="1">
      <c r="D475" s="630"/>
    </row>
    <row r="476" spans="4:4" s="601" customFormat="1">
      <c r="D476" s="630"/>
    </row>
    <row r="477" spans="4:4" s="601" customFormat="1">
      <c r="D477" s="630"/>
    </row>
    <row r="478" spans="4:4" s="601" customFormat="1">
      <c r="D478" s="630"/>
    </row>
    <row r="479" spans="4:4" s="601" customFormat="1">
      <c r="D479" s="630"/>
    </row>
    <row r="480" spans="4:4" s="601" customFormat="1">
      <c r="D480" s="630"/>
    </row>
    <row r="481" spans="4:4" s="601" customFormat="1">
      <c r="D481" s="630"/>
    </row>
    <row r="482" spans="4:4" s="601" customFormat="1">
      <c r="D482" s="630"/>
    </row>
    <row r="483" spans="4:4" s="601" customFormat="1">
      <c r="D483" s="630"/>
    </row>
    <row r="484" spans="4:4" s="601" customFormat="1">
      <c r="D484" s="630"/>
    </row>
    <row r="485" spans="4:4" s="601" customFormat="1">
      <c r="D485" s="630"/>
    </row>
    <row r="486" spans="4:4" s="601" customFormat="1">
      <c r="D486" s="630"/>
    </row>
    <row r="487" spans="4:4" s="601" customFormat="1">
      <c r="D487" s="630"/>
    </row>
    <row r="488" spans="4:4" s="601" customFormat="1">
      <c r="D488" s="630"/>
    </row>
    <row r="489" spans="4:4" s="601" customFormat="1">
      <c r="D489" s="630"/>
    </row>
    <row r="490" spans="4:4" s="601" customFormat="1">
      <c r="D490" s="630"/>
    </row>
    <row r="491" spans="4:4" s="601" customFormat="1">
      <c r="D491" s="630"/>
    </row>
    <row r="492" spans="4:4" s="601" customFormat="1">
      <c r="D492" s="630"/>
    </row>
    <row r="493" spans="4:4" s="601" customFormat="1">
      <c r="D493" s="630"/>
    </row>
    <row r="494" spans="4:4" s="601" customFormat="1">
      <c r="D494" s="630"/>
    </row>
    <row r="495" spans="4:4" s="601" customFormat="1">
      <c r="D495" s="630"/>
    </row>
    <row r="496" spans="4:4" s="601" customFormat="1">
      <c r="D496" s="630"/>
    </row>
    <row r="497" spans="4:4" s="601" customFormat="1">
      <c r="D497" s="630"/>
    </row>
    <row r="498" spans="4:4" s="601" customFormat="1">
      <c r="D498" s="630"/>
    </row>
    <row r="499" spans="4:4" s="601" customFormat="1">
      <c r="D499" s="630"/>
    </row>
    <row r="500" spans="4:4" s="601" customFormat="1">
      <c r="D500" s="630"/>
    </row>
    <row r="501" spans="4:4" s="601" customFormat="1">
      <c r="D501" s="630"/>
    </row>
    <row r="502" spans="4:4" s="601" customFormat="1">
      <c r="D502" s="630"/>
    </row>
    <row r="503" spans="4:4" s="601" customFormat="1">
      <c r="D503" s="630"/>
    </row>
    <row r="504" spans="4:4" s="601" customFormat="1">
      <c r="D504" s="630"/>
    </row>
    <row r="505" spans="4:4" s="601" customFormat="1">
      <c r="D505" s="630"/>
    </row>
    <row r="506" spans="4:4" s="601" customFormat="1">
      <c r="D506" s="630"/>
    </row>
    <row r="507" spans="4:4" s="601" customFormat="1">
      <c r="D507" s="630"/>
    </row>
    <row r="508" spans="4:4" s="601" customFormat="1">
      <c r="D508" s="630"/>
    </row>
    <row r="509" spans="4:4" s="601" customFormat="1">
      <c r="D509" s="630"/>
    </row>
    <row r="510" spans="4:4" s="601" customFormat="1">
      <c r="D510" s="630"/>
    </row>
    <row r="511" spans="4:4" s="601" customFormat="1">
      <c r="D511" s="630"/>
    </row>
    <row r="512" spans="4:4" s="601" customFormat="1">
      <c r="D512" s="630"/>
    </row>
    <row r="513" spans="4:4" s="601" customFormat="1">
      <c r="D513" s="630"/>
    </row>
    <row r="514" spans="4:4" s="601" customFormat="1">
      <c r="D514" s="630"/>
    </row>
    <row r="515" spans="4:4" s="601" customFormat="1">
      <c r="D515" s="630"/>
    </row>
    <row r="516" spans="4:4" s="601" customFormat="1">
      <c r="D516" s="630"/>
    </row>
    <row r="517" spans="4:4" s="601" customFormat="1">
      <c r="D517" s="630"/>
    </row>
    <row r="518" spans="4:4" s="601" customFormat="1">
      <c r="D518" s="630"/>
    </row>
    <row r="519" spans="4:4" s="601" customFormat="1">
      <c r="D519" s="630"/>
    </row>
    <row r="520" spans="4:4" s="601" customFormat="1">
      <c r="D520" s="630"/>
    </row>
    <row r="521" spans="4:4" s="601" customFormat="1">
      <c r="D521" s="630"/>
    </row>
    <row r="522" spans="4:4" s="601" customFormat="1">
      <c r="D522" s="630"/>
    </row>
    <row r="523" spans="4:4" s="601" customFormat="1">
      <c r="D523" s="630"/>
    </row>
    <row r="524" spans="4:4" s="601" customFormat="1">
      <c r="D524" s="630"/>
    </row>
    <row r="525" spans="4:4" s="601" customFormat="1">
      <c r="D525" s="630"/>
    </row>
    <row r="526" spans="4:4" s="601" customFormat="1">
      <c r="D526" s="630"/>
    </row>
    <row r="527" spans="4:4" s="601" customFormat="1">
      <c r="D527" s="630"/>
    </row>
    <row r="528" spans="4:4" s="601" customFormat="1">
      <c r="D528" s="630"/>
    </row>
    <row r="529" spans="4:4" s="601" customFormat="1">
      <c r="D529" s="630"/>
    </row>
    <row r="530" spans="4:4" s="601" customFormat="1">
      <c r="D530" s="630"/>
    </row>
    <row r="531" spans="4:4" s="601" customFormat="1">
      <c r="D531" s="630"/>
    </row>
    <row r="532" spans="4:4" s="601" customFormat="1">
      <c r="D532" s="630"/>
    </row>
    <row r="533" spans="4:4" s="601" customFormat="1">
      <c r="D533" s="630"/>
    </row>
    <row r="534" spans="4:4" s="601" customFormat="1">
      <c r="D534" s="630"/>
    </row>
    <row r="535" spans="4:4" s="601" customFormat="1">
      <c r="D535" s="630"/>
    </row>
    <row r="536" spans="4:4" s="601" customFormat="1">
      <c r="D536" s="630"/>
    </row>
    <row r="537" spans="4:4" s="601" customFormat="1">
      <c r="D537" s="630"/>
    </row>
    <row r="538" spans="4:4" s="601" customFormat="1">
      <c r="D538" s="630"/>
    </row>
    <row r="539" spans="4:4" s="601" customFormat="1">
      <c r="D539" s="630"/>
    </row>
    <row r="540" spans="4:4" s="601" customFormat="1">
      <c r="D540" s="630"/>
    </row>
    <row r="541" spans="4:4" s="601" customFormat="1">
      <c r="D541" s="630"/>
    </row>
  </sheetData>
  <mergeCells count="4">
    <mergeCell ref="E8:G8"/>
    <mergeCell ref="I8:K8"/>
    <mergeCell ref="E9:G9"/>
    <mergeCell ref="I9:K9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  <headerFooter scaleWithDoc="0"/>
  <rowBreaks count="1" manualBreakCount="1">
    <brk id="83" max="16383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0">
    <tabColor rgb="FF92D050"/>
  </sheetPr>
  <dimension ref="A1:L55"/>
  <sheetViews>
    <sheetView tabSelected="1" view="pageBreakPreview" topLeftCell="A22" zoomScaleNormal="100" zoomScaleSheetLayoutView="100" workbookViewId="0">
      <selection activeCell="O48" sqref="O48"/>
    </sheetView>
  </sheetViews>
  <sheetFormatPr defaultColWidth="12.5703125" defaultRowHeight="17.25"/>
  <cols>
    <col min="1" max="1" width="1.85546875" style="654" customWidth="1"/>
    <col min="2" max="2" width="12.5703125" style="654"/>
    <col min="3" max="3" width="29.5703125" style="654" customWidth="1"/>
    <col min="4" max="4" width="8.28515625" style="655" customWidth="1"/>
    <col min="5" max="5" width="8.5703125" style="654" customWidth="1"/>
    <col min="6" max="6" width="7.85546875" style="654" customWidth="1"/>
    <col min="7" max="7" width="11.7109375" style="654" customWidth="1"/>
    <col min="8" max="8" width="1.85546875" style="654" customWidth="1"/>
    <col min="9" max="9" width="8.5703125" style="654" customWidth="1"/>
    <col min="10" max="10" width="7.85546875" style="654" customWidth="1"/>
    <col min="11" max="11" width="11.7109375" style="654" customWidth="1"/>
    <col min="12" max="12" width="1.85546875" style="654" customWidth="1"/>
    <col min="13" max="16384" width="12.5703125" style="654"/>
  </cols>
  <sheetData>
    <row r="1" spans="1:12" ht="10.15" customHeight="1"/>
    <row r="2" spans="1:12" ht="10.15" customHeight="1"/>
    <row r="3" spans="1:12" s="605" customFormat="1" ht="16.5" customHeight="1">
      <c r="B3" s="606" t="s">
        <v>813</v>
      </c>
      <c r="C3" s="607" t="s">
        <v>785</v>
      </c>
      <c r="D3" s="608"/>
    </row>
    <row r="4" spans="1:12" s="605" customFormat="1" ht="16.5" customHeight="1">
      <c r="B4" s="606"/>
      <c r="C4" s="607" t="s">
        <v>1134</v>
      </c>
      <c r="D4" s="608"/>
    </row>
    <row r="5" spans="1:12" s="605" customFormat="1" ht="16.5" customHeight="1">
      <c r="B5" s="609" t="s">
        <v>814</v>
      </c>
      <c r="C5" s="610" t="s">
        <v>787</v>
      </c>
      <c r="D5" s="611"/>
    </row>
    <row r="6" spans="1:12" s="605" customFormat="1" ht="16.5" customHeight="1">
      <c r="B6" s="609"/>
      <c r="C6" s="610" t="s">
        <v>1135</v>
      </c>
      <c r="D6" s="611"/>
    </row>
    <row r="7" spans="1:12" s="605" customFormat="1" ht="10.15" customHeight="1" thickBot="1">
      <c r="A7" s="656"/>
      <c r="B7" s="657"/>
      <c r="C7" s="658"/>
      <c r="D7" s="659"/>
      <c r="E7" s="656"/>
      <c r="F7" s="656"/>
      <c r="G7" s="656"/>
      <c r="H7" s="656"/>
      <c r="I7" s="656"/>
      <c r="J7" s="656"/>
      <c r="K7" s="656"/>
      <c r="L7" s="656"/>
    </row>
    <row r="8" spans="1:12" s="660" customFormat="1" ht="14.25" thickTop="1">
      <c r="A8" s="591"/>
      <c r="B8" s="614" t="s">
        <v>743</v>
      </c>
      <c r="C8" s="615"/>
      <c r="D8" s="616" t="s">
        <v>3</v>
      </c>
      <c r="E8" s="1902" t="s">
        <v>776</v>
      </c>
      <c r="F8" s="1902"/>
      <c r="G8" s="1902"/>
      <c r="H8" s="591"/>
      <c r="I8" s="591"/>
      <c r="J8" s="575" t="s">
        <v>83</v>
      </c>
      <c r="K8" s="621"/>
      <c r="L8" s="591"/>
    </row>
    <row r="9" spans="1:12" s="660" customFormat="1" ht="13.5">
      <c r="A9" s="591"/>
      <c r="B9" s="566" t="s">
        <v>746</v>
      </c>
      <c r="C9" s="619"/>
      <c r="D9" s="620" t="s">
        <v>8</v>
      </c>
      <c r="E9" s="1905" t="s">
        <v>778</v>
      </c>
      <c r="F9" s="1905"/>
      <c r="G9" s="1905"/>
      <c r="H9" s="575"/>
      <c r="I9" s="575"/>
      <c r="J9" s="661" t="s">
        <v>84</v>
      </c>
      <c r="K9" s="662"/>
      <c r="L9" s="591"/>
    </row>
    <row r="10" spans="1:12" s="660" customFormat="1" ht="13.5">
      <c r="A10" s="591"/>
      <c r="B10" s="591"/>
      <c r="C10" s="615"/>
      <c r="D10" s="622"/>
      <c r="E10" s="623" t="s">
        <v>4</v>
      </c>
      <c r="F10" s="623" t="s">
        <v>37</v>
      </c>
      <c r="G10" s="623" t="s">
        <v>38</v>
      </c>
      <c r="H10" s="591"/>
      <c r="I10" s="663" t="s">
        <v>4</v>
      </c>
      <c r="J10" s="663" t="s">
        <v>37</v>
      </c>
      <c r="K10" s="623" t="s">
        <v>38</v>
      </c>
      <c r="L10" s="591"/>
    </row>
    <row r="11" spans="1:12" s="660" customFormat="1" ht="13.5">
      <c r="A11" s="591"/>
      <c r="B11" s="591"/>
      <c r="C11" s="591"/>
      <c r="D11" s="622"/>
      <c r="E11" s="664" t="s">
        <v>779</v>
      </c>
      <c r="F11" s="664" t="s">
        <v>39</v>
      </c>
      <c r="G11" s="664" t="s">
        <v>40</v>
      </c>
      <c r="H11" s="623"/>
      <c r="I11" s="664" t="s">
        <v>779</v>
      </c>
      <c r="J11" s="664" t="s">
        <v>39</v>
      </c>
      <c r="K11" s="664" t="s">
        <v>40</v>
      </c>
      <c r="L11" s="591"/>
    </row>
    <row r="12" spans="1:12" ht="8.1" customHeight="1">
      <c r="A12" s="626"/>
      <c r="B12" s="626"/>
      <c r="C12" s="626"/>
      <c r="D12" s="627"/>
      <c r="E12" s="626"/>
      <c r="F12" s="626"/>
      <c r="G12" s="626"/>
      <c r="H12" s="626"/>
      <c r="I12" s="626"/>
      <c r="J12" s="626"/>
      <c r="K12" s="626"/>
      <c r="L12" s="626"/>
    </row>
    <row r="13" spans="1:12" ht="8.1" customHeight="1">
      <c r="A13" s="601"/>
      <c r="B13" s="601"/>
      <c r="C13" s="601"/>
      <c r="D13" s="630"/>
      <c r="E13" s="601"/>
      <c r="F13" s="601"/>
      <c r="G13" s="601"/>
      <c r="H13" s="601"/>
      <c r="I13" s="601"/>
      <c r="J13" s="601"/>
      <c r="K13" s="665"/>
      <c r="L13" s="601"/>
    </row>
    <row r="14" spans="1:12">
      <c r="A14" s="601"/>
      <c r="B14" s="614" t="s">
        <v>4</v>
      </c>
      <c r="C14" s="591"/>
      <c r="D14" s="1665">
        <v>2020</v>
      </c>
      <c r="E14" s="576">
        <f t="shared" ref="E14:G15" si="0">SUM(E18,E22,E26,E30,E34,E38,E42,E46,E50)</f>
        <v>70</v>
      </c>
      <c r="F14" s="576">
        <f t="shared" si="0"/>
        <v>25</v>
      </c>
      <c r="G14" s="576">
        <f t="shared" si="0"/>
        <v>45</v>
      </c>
      <c r="H14" s="668"/>
      <c r="I14" s="576">
        <f>SUM(I18,I22,I26,I30,I34,I38,I42,I46,I50)</f>
        <v>89</v>
      </c>
      <c r="J14" s="576">
        <f>SUM(J18,J22,J26,J30,J34,J38,J42,J46,J50)</f>
        <v>10</v>
      </c>
      <c r="K14" s="576">
        <f>SUM(K18,K22,K26,K30,K34,K38,K42,K46,K50)</f>
        <v>79</v>
      </c>
      <c r="L14" s="601"/>
    </row>
    <row r="15" spans="1:12">
      <c r="A15" s="601"/>
      <c r="B15" s="566" t="s">
        <v>9</v>
      </c>
      <c r="C15" s="591"/>
      <c r="D15" s="1665">
        <v>2021</v>
      </c>
      <c r="E15" s="576">
        <f t="shared" si="0"/>
        <v>208</v>
      </c>
      <c r="F15" s="576">
        <f t="shared" si="0"/>
        <v>66</v>
      </c>
      <c r="G15" s="576">
        <f t="shared" si="0"/>
        <v>142</v>
      </c>
      <c r="H15" s="668"/>
      <c r="I15" s="687" t="s">
        <v>31</v>
      </c>
      <c r="J15" s="1238" t="s">
        <v>31</v>
      </c>
      <c r="K15" s="1238" t="s">
        <v>31</v>
      </c>
      <c r="L15" s="601"/>
    </row>
    <row r="16" spans="1:12">
      <c r="A16" s="601"/>
      <c r="B16" s="566"/>
      <c r="C16" s="591"/>
      <c r="D16" s="1665">
        <v>2022</v>
      </c>
      <c r="E16" s="576">
        <f>SUM(E20,E24,E28,E32,E36,E40,E44,E48,E52)</f>
        <v>230</v>
      </c>
      <c r="F16" s="576">
        <f>SUM(F20,F24,F28,F32,F36,F40,F44,F48,F52)</f>
        <v>78</v>
      </c>
      <c r="G16" s="576">
        <f>SUM(G20,G24,G28,G32,G36,G40,G44,G48,G52)</f>
        <v>152</v>
      </c>
      <c r="H16" s="669"/>
      <c r="I16" s="576">
        <f>SUM(I20,I24,I28,I32,I36,I40,I44,I48,I52)</f>
        <v>59</v>
      </c>
      <c r="J16" s="576">
        <f>SUM(J20,J24,J28,J32,J36,J40,J44,J48,J52)</f>
        <v>20</v>
      </c>
      <c r="K16" s="576">
        <f>SUM(K20,K24,K28,K32,K36,K40,K44,K48,K52)</f>
        <v>39</v>
      </c>
      <c r="L16" s="601"/>
    </row>
    <row r="17" spans="1:12">
      <c r="A17" s="601"/>
      <c r="B17" s="566"/>
      <c r="C17" s="591"/>
      <c r="D17" s="580"/>
      <c r="E17" s="669"/>
      <c r="F17" s="670"/>
      <c r="G17" s="670"/>
      <c r="H17" s="669"/>
      <c r="I17" s="669"/>
      <c r="J17" s="670"/>
      <c r="K17" s="670"/>
      <c r="L17" s="601"/>
    </row>
    <row r="18" spans="1:12">
      <c r="A18" s="601"/>
      <c r="B18" s="614" t="s">
        <v>749</v>
      </c>
      <c r="C18" s="619"/>
      <c r="D18" s="580">
        <v>2020</v>
      </c>
      <c r="E18" s="669" t="s">
        <v>31</v>
      </c>
      <c r="F18" s="669" t="s">
        <v>31</v>
      </c>
      <c r="G18" s="669" t="s">
        <v>31</v>
      </c>
      <c r="H18" s="669"/>
      <c r="I18" s="669" t="s">
        <v>31</v>
      </c>
      <c r="J18" s="669" t="s">
        <v>31</v>
      </c>
      <c r="K18" s="669" t="s">
        <v>31</v>
      </c>
      <c r="L18" s="601"/>
    </row>
    <row r="19" spans="1:12">
      <c r="A19" s="601"/>
      <c r="B19" s="566" t="s">
        <v>750</v>
      </c>
      <c r="C19" s="635"/>
      <c r="D19" s="580">
        <v>2021</v>
      </c>
      <c r="E19" s="669" t="s">
        <v>31</v>
      </c>
      <c r="F19" s="669" t="s">
        <v>31</v>
      </c>
      <c r="G19" s="669" t="s">
        <v>31</v>
      </c>
      <c r="H19" s="669"/>
      <c r="I19" s="669" t="s">
        <v>31</v>
      </c>
      <c r="J19" s="669" t="s">
        <v>31</v>
      </c>
      <c r="K19" s="669" t="s">
        <v>31</v>
      </c>
      <c r="L19" s="601"/>
    </row>
    <row r="20" spans="1:12">
      <c r="A20" s="601"/>
      <c r="B20" s="566"/>
      <c r="C20" s="635"/>
      <c r="D20" s="580">
        <v>2022</v>
      </c>
      <c r="E20" s="669" t="s">
        <v>31</v>
      </c>
      <c r="F20" s="669" t="s">
        <v>31</v>
      </c>
      <c r="G20" s="669" t="s">
        <v>31</v>
      </c>
      <c r="H20" s="669"/>
      <c r="I20" s="669" t="s">
        <v>31</v>
      </c>
      <c r="J20" s="669" t="s">
        <v>31</v>
      </c>
      <c r="K20" s="669" t="s">
        <v>31</v>
      </c>
      <c r="L20" s="601"/>
    </row>
    <row r="21" spans="1:12">
      <c r="A21" s="601"/>
      <c r="B21" s="566"/>
      <c r="C21" s="635"/>
      <c r="D21" s="580"/>
      <c r="E21" s="669"/>
      <c r="F21" s="669"/>
      <c r="G21" s="669"/>
      <c r="H21" s="669"/>
      <c r="I21" s="669"/>
      <c r="J21" s="669"/>
      <c r="K21" s="669"/>
      <c r="L21" s="601"/>
    </row>
    <row r="22" spans="1:12">
      <c r="A22" s="601"/>
      <c r="B22" s="614" t="s">
        <v>751</v>
      </c>
      <c r="C22" s="591"/>
      <c r="D22" s="580">
        <v>2020</v>
      </c>
      <c r="E22" s="669" t="s">
        <v>31</v>
      </c>
      <c r="F22" s="669" t="s">
        <v>31</v>
      </c>
      <c r="G22" s="669" t="s">
        <v>31</v>
      </c>
      <c r="H22" s="669"/>
      <c r="I22" s="669" t="s">
        <v>31</v>
      </c>
      <c r="J22" s="669" t="s">
        <v>31</v>
      </c>
      <c r="K22" s="669" t="s">
        <v>31</v>
      </c>
      <c r="L22" s="601"/>
    </row>
    <row r="23" spans="1:12">
      <c r="A23" s="601"/>
      <c r="B23" s="566" t="s">
        <v>752</v>
      </c>
      <c r="C23" s="614"/>
      <c r="D23" s="580">
        <v>2021</v>
      </c>
      <c r="E23" s="669" t="s">
        <v>31</v>
      </c>
      <c r="F23" s="669" t="s">
        <v>31</v>
      </c>
      <c r="G23" s="669" t="s">
        <v>31</v>
      </c>
      <c r="H23" s="669"/>
      <c r="I23" s="669" t="s">
        <v>31</v>
      </c>
      <c r="J23" s="669" t="s">
        <v>31</v>
      </c>
      <c r="K23" s="669" t="s">
        <v>31</v>
      </c>
      <c r="L23" s="601"/>
    </row>
    <row r="24" spans="1:12">
      <c r="A24" s="601"/>
      <c r="B24" s="566"/>
      <c r="C24" s="614"/>
      <c r="D24" s="580">
        <v>2022</v>
      </c>
      <c r="E24" s="669" t="s">
        <v>31</v>
      </c>
      <c r="F24" s="669" t="s">
        <v>31</v>
      </c>
      <c r="G24" s="669" t="s">
        <v>31</v>
      </c>
      <c r="H24" s="669"/>
      <c r="I24" s="669" t="s">
        <v>31</v>
      </c>
      <c r="J24" s="669" t="s">
        <v>31</v>
      </c>
      <c r="K24" s="669" t="s">
        <v>31</v>
      </c>
      <c r="L24" s="601"/>
    </row>
    <row r="25" spans="1:12">
      <c r="A25" s="601"/>
      <c r="B25" s="566"/>
      <c r="C25" s="614"/>
      <c r="D25" s="580"/>
      <c r="E25" s="669"/>
      <c r="F25" s="669"/>
      <c r="G25" s="669"/>
      <c r="H25" s="669"/>
      <c r="I25" s="669"/>
      <c r="J25" s="669"/>
      <c r="K25" s="669"/>
      <c r="L25" s="601"/>
    </row>
    <row r="26" spans="1:12">
      <c r="A26" s="601"/>
      <c r="B26" s="614" t="s">
        <v>753</v>
      </c>
      <c r="C26" s="619"/>
      <c r="D26" s="580">
        <v>2020</v>
      </c>
      <c r="E26" s="633">
        <f t="shared" ref="E26:E28" si="1">SUM(F26:G26)</f>
        <v>70</v>
      </c>
      <c r="F26" s="669">
        <v>25</v>
      </c>
      <c r="G26" s="669">
        <v>45</v>
      </c>
      <c r="H26" s="669"/>
      <c r="I26" s="669" t="s">
        <v>31</v>
      </c>
      <c r="J26" s="669" t="s">
        <v>31</v>
      </c>
      <c r="K26" s="669" t="s">
        <v>31</v>
      </c>
      <c r="L26" s="601"/>
    </row>
    <row r="27" spans="1:12">
      <c r="A27" s="601"/>
      <c r="B27" s="566" t="s">
        <v>754</v>
      </c>
      <c r="C27" s="635"/>
      <c r="D27" s="580">
        <v>2021</v>
      </c>
      <c r="E27" s="633">
        <f t="shared" si="1"/>
        <v>202</v>
      </c>
      <c r="F27" s="669">
        <v>61</v>
      </c>
      <c r="G27" s="669">
        <v>141</v>
      </c>
      <c r="H27" s="669"/>
      <c r="I27" s="669" t="s">
        <v>31</v>
      </c>
      <c r="J27" s="669" t="s">
        <v>31</v>
      </c>
      <c r="K27" s="669" t="s">
        <v>31</v>
      </c>
      <c r="L27" s="601"/>
    </row>
    <row r="28" spans="1:12">
      <c r="A28" s="601"/>
      <c r="B28" s="566"/>
      <c r="C28" s="635"/>
      <c r="D28" s="580">
        <v>2022</v>
      </c>
      <c r="E28" s="633">
        <f t="shared" si="1"/>
        <v>230</v>
      </c>
      <c r="F28" s="669">
        <v>78</v>
      </c>
      <c r="G28" s="669">
        <v>152</v>
      </c>
      <c r="H28" s="669"/>
      <c r="I28" s="669" t="s">
        <v>31</v>
      </c>
      <c r="J28" s="669" t="s">
        <v>31</v>
      </c>
      <c r="K28" s="669" t="s">
        <v>31</v>
      </c>
      <c r="L28" s="601"/>
    </row>
    <row r="29" spans="1:12">
      <c r="A29" s="601"/>
      <c r="B29" s="566"/>
      <c r="C29" s="635"/>
      <c r="D29" s="580"/>
      <c r="E29" s="669"/>
      <c r="F29" s="669"/>
      <c r="G29" s="669"/>
      <c r="H29" s="669"/>
      <c r="I29" s="669"/>
      <c r="J29" s="669"/>
      <c r="K29" s="669"/>
      <c r="L29" s="601"/>
    </row>
    <row r="30" spans="1:12">
      <c r="A30" s="601"/>
      <c r="B30" s="614" t="s">
        <v>755</v>
      </c>
      <c r="C30" s="591"/>
      <c r="D30" s="580">
        <v>2020</v>
      </c>
      <c r="E30" s="669" t="s">
        <v>31</v>
      </c>
      <c r="F30" s="669" t="s">
        <v>31</v>
      </c>
      <c r="G30" s="669" t="s">
        <v>31</v>
      </c>
      <c r="H30" s="669"/>
      <c r="I30" s="669" t="s">
        <v>31</v>
      </c>
      <c r="J30" s="669" t="s">
        <v>31</v>
      </c>
      <c r="K30" s="669" t="s">
        <v>31</v>
      </c>
      <c r="L30" s="601"/>
    </row>
    <row r="31" spans="1:12">
      <c r="A31" s="601"/>
      <c r="B31" s="566" t="s">
        <v>1261</v>
      </c>
      <c r="C31" s="591"/>
      <c r="D31" s="580">
        <v>2021</v>
      </c>
      <c r="E31" s="669" t="s">
        <v>31</v>
      </c>
      <c r="F31" s="669" t="s">
        <v>31</v>
      </c>
      <c r="G31" s="669" t="s">
        <v>31</v>
      </c>
      <c r="H31" s="669"/>
      <c r="I31" s="669" t="s">
        <v>31</v>
      </c>
      <c r="J31" s="669" t="s">
        <v>31</v>
      </c>
      <c r="K31" s="669" t="s">
        <v>31</v>
      </c>
      <c r="L31" s="601"/>
    </row>
    <row r="32" spans="1:12">
      <c r="A32" s="601"/>
      <c r="B32" s="566"/>
      <c r="C32" s="591"/>
      <c r="D32" s="580">
        <v>2022</v>
      </c>
      <c r="E32" s="669" t="s">
        <v>31</v>
      </c>
      <c r="F32" s="669" t="s">
        <v>31</v>
      </c>
      <c r="G32" s="669" t="s">
        <v>31</v>
      </c>
      <c r="H32" s="669"/>
      <c r="I32" s="669" t="s">
        <v>31</v>
      </c>
      <c r="J32" s="669" t="s">
        <v>31</v>
      </c>
      <c r="K32" s="669" t="s">
        <v>31</v>
      </c>
      <c r="L32" s="601"/>
    </row>
    <row r="33" spans="1:12">
      <c r="A33" s="601"/>
      <c r="B33" s="566"/>
      <c r="C33" s="591"/>
      <c r="D33" s="580"/>
      <c r="E33" s="669"/>
      <c r="F33" s="669"/>
      <c r="G33" s="669"/>
      <c r="H33" s="669"/>
      <c r="I33" s="669"/>
      <c r="J33" s="669"/>
      <c r="K33" s="669"/>
      <c r="L33" s="601"/>
    </row>
    <row r="34" spans="1:12">
      <c r="A34" s="601"/>
      <c r="B34" s="614" t="s">
        <v>756</v>
      </c>
      <c r="C34" s="619"/>
      <c r="D34" s="580">
        <v>2020</v>
      </c>
      <c r="E34" s="669" t="s">
        <v>31</v>
      </c>
      <c r="F34" s="669" t="s">
        <v>31</v>
      </c>
      <c r="G34" s="669" t="s">
        <v>31</v>
      </c>
      <c r="H34" s="669"/>
      <c r="I34" s="669" t="s">
        <v>31</v>
      </c>
      <c r="J34" s="669" t="s">
        <v>31</v>
      </c>
      <c r="K34" s="669" t="s">
        <v>31</v>
      </c>
      <c r="L34" s="601"/>
    </row>
    <row r="35" spans="1:12">
      <c r="A35" s="601"/>
      <c r="B35" s="566" t="s">
        <v>757</v>
      </c>
      <c r="C35" s="635"/>
      <c r="D35" s="580">
        <v>2021</v>
      </c>
      <c r="E35" s="669" t="s">
        <v>31</v>
      </c>
      <c r="F35" s="669" t="s">
        <v>31</v>
      </c>
      <c r="G35" s="669" t="s">
        <v>31</v>
      </c>
      <c r="H35" s="669"/>
      <c r="I35" s="669" t="s">
        <v>31</v>
      </c>
      <c r="J35" s="669" t="s">
        <v>31</v>
      </c>
      <c r="K35" s="669" t="s">
        <v>31</v>
      </c>
      <c r="L35" s="601"/>
    </row>
    <row r="36" spans="1:12">
      <c r="A36" s="601"/>
      <c r="B36" s="566"/>
      <c r="C36" s="635"/>
      <c r="D36" s="580">
        <v>2022</v>
      </c>
      <c r="E36" s="669" t="s">
        <v>31</v>
      </c>
      <c r="F36" s="669" t="s">
        <v>31</v>
      </c>
      <c r="G36" s="669" t="s">
        <v>31</v>
      </c>
      <c r="H36" s="669"/>
      <c r="I36" s="669" t="s">
        <v>31</v>
      </c>
      <c r="J36" s="669" t="s">
        <v>31</v>
      </c>
      <c r="K36" s="669" t="s">
        <v>31</v>
      </c>
      <c r="L36" s="601"/>
    </row>
    <row r="37" spans="1:12">
      <c r="A37" s="601"/>
      <c r="B37" s="566"/>
      <c r="C37" s="635"/>
      <c r="D37" s="580"/>
      <c r="E37" s="669"/>
      <c r="F37" s="669"/>
      <c r="G37" s="669"/>
      <c r="H37" s="669"/>
      <c r="I37" s="669"/>
      <c r="J37" s="669"/>
      <c r="K37" s="669"/>
      <c r="L37" s="601"/>
    </row>
    <row r="38" spans="1:12">
      <c r="A38" s="601"/>
      <c r="B38" s="614" t="s">
        <v>758</v>
      </c>
      <c r="C38" s="591"/>
      <c r="D38" s="580">
        <v>2020</v>
      </c>
      <c r="E38" s="669" t="s">
        <v>31</v>
      </c>
      <c r="F38" s="669" t="s">
        <v>31</v>
      </c>
      <c r="G38" s="669" t="s">
        <v>31</v>
      </c>
      <c r="H38" s="669"/>
      <c r="I38" s="669" t="s">
        <v>31</v>
      </c>
      <c r="J38" s="669" t="s">
        <v>31</v>
      </c>
      <c r="K38" s="669" t="s">
        <v>31</v>
      </c>
      <c r="L38" s="601"/>
    </row>
    <row r="39" spans="1:12">
      <c r="A39" s="601"/>
      <c r="B39" s="615" t="s">
        <v>759</v>
      </c>
      <c r="C39" s="619"/>
      <c r="D39" s="580">
        <v>2021</v>
      </c>
      <c r="E39" s="669" t="s">
        <v>31</v>
      </c>
      <c r="F39" s="669" t="s">
        <v>31</v>
      </c>
      <c r="G39" s="669" t="s">
        <v>31</v>
      </c>
      <c r="H39" s="669"/>
      <c r="I39" s="669" t="s">
        <v>31</v>
      </c>
      <c r="J39" s="669" t="s">
        <v>31</v>
      </c>
      <c r="K39" s="669" t="s">
        <v>31</v>
      </c>
      <c r="L39" s="601"/>
    </row>
    <row r="40" spans="1:12">
      <c r="A40" s="601"/>
      <c r="B40" s="615"/>
      <c r="C40" s="619"/>
      <c r="D40" s="580">
        <v>2022</v>
      </c>
      <c r="E40" s="669" t="s">
        <v>31</v>
      </c>
      <c r="F40" s="669" t="s">
        <v>31</v>
      </c>
      <c r="G40" s="669" t="s">
        <v>31</v>
      </c>
      <c r="H40" s="669"/>
      <c r="I40" s="669" t="s">
        <v>31</v>
      </c>
      <c r="J40" s="669" t="s">
        <v>31</v>
      </c>
      <c r="K40" s="669" t="s">
        <v>31</v>
      </c>
      <c r="L40" s="601"/>
    </row>
    <row r="41" spans="1:12">
      <c r="A41" s="601"/>
      <c r="B41" s="615"/>
      <c r="C41" s="619"/>
      <c r="D41" s="580"/>
      <c r="E41" s="669"/>
      <c r="F41" s="669"/>
      <c r="G41" s="669"/>
      <c r="H41" s="669"/>
      <c r="I41" s="669"/>
      <c r="J41" s="669"/>
      <c r="K41" s="669"/>
      <c r="L41" s="601"/>
    </row>
    <row r="42" spans="1:12">
      <c r="A42" s="601"/>
      <c r="B42" s="614" t="s">
        <v>760</v>
      </c>
      <c r="C42" s="619"/>
      <c r="D42" s="580">
        <v>2020</v>
      </c>
      <c r="E42" s="669" t="s">
        <v>31</v>
      </c>
      <c r="F42" s="669" t="s">
        <v>31</v>
      </c>
      <c r="G42" s="669" t="s">
        <v>31</v>
      </c>
      <c r="H42" s="669"/>
      <c r="I42" s="669">
        <f>SUM(J42:K42)</f>
        <v>89</v>
      </c>
      <c r="J42" s="669">
        <v>10</v>
      </c>
      <c r="K42" s="669">
        <v>79</v>
      </c>
      <c r="L42" s="601"/>
    </row>
    <row r="43" spans="1:12">
      <c r="A43" s="601"/>
      <c r="B43" s="566" t="s">
        <v>761</v>
      </c>
      <c r="C43" s="635"/>
      <c r="D43" s="580">
        <v>2021</v>
      </c>
      <c r="E43" s="669" t="s">
        <v>31</v>
      </c>
      <c r="F43" s="669" t="s">
        <v>31</v>
      </c>
      <c r="G43" s="669" t="s">
        <v>31</v>
      </c>
      <c r="H43" s="669"/>
      <c r="I43" s="669" t="s">
        <v>31</v>
      </c>
      <c r="J43" s="669" t="s">
        <v>31</v>
      </c>
      <c r="K43" s="669" t="s">
        <v>31</v>
      </c>
      <c r="L43" s="601"/>
    </row>
    <row r="44" spans="1:12">
      <c r="A44" s="601"/>
      <c r="B44" s="566"/>
      <c r="C44" s="635"/>
      <c r="D44" s="580">
        <v>2022</v>
      </c>
      <c r="E44" s="669" t="s">
        <v>31</v>
      </c>
      <c r="F44" s="669" t="s">
        <v>31</v>
      </c>
      <c r="G44" s="669" t="s">
        <v>31</v>
      </c>
      <c r="H44" s="669"/>
      <c r="I44" s="669" t="s">
        <v>31</v>
      </c>
      <c r="J44" s="669" t="s">
        <v>31</v>
      </c>
      <c r="K44" s="669" t="s">
        <v>31</v>
      </c>
      <c r="L44" s="601"/>
    </row>
    <row r="45" spans="1:12">
      <c r="A45" s="601"/>
      <c r="B45" s="566"/>
      <c r="C45" s="635"/>
      <c r="D45" s="580"/>
      <c r="E45" s="669"/>
      <c r="F45" s="669"/>
      <c r="G45" s="669"/>
      <c r="H45" s="669"/>
      <c r="I45" s="669"/>
      <c r="J45" s="669"/>
      <c r="K45" s="669"/>
      <c r="L45" s="601"/>
    </row>
    <row r="46" spans="1:12">
      <c r="A46" s="601"/>
      <c r="B46" s="614" t="s">
        <v>762</v>
      </c>
      <c r="C46" s="591"/>
      <c r="D46" s="580">
        <v>2020</v>
      </c>
      <c r="E46" s="669" t="s">
        <v>31</v>
      </c>
      <c r="F46" s="669" t="s">
        <v>31</v>
      </c>
      <c r="G46" s="669" t="s">
        <v>31</v>
      </c>
      <c r="H46" s="669"/>
      <c r="I46" s="669" t="s">
        <v>31</v>
      </c>
      <c r="J46" s="669" t="s">
        <v>31</v>
      </c>
      <c r="K46" s="669" t="s">
        <v>31</v>
      </c>
      <c r="L46" s="601"/>
    </row>
    <row r="47" spans="1:12">
      <c r="A47" s="601"/>
      <c r="B47" s="615" t="s">
        <v>763</v>
      </c>
      <c r="C47" s="619"/>
      <c r="D47" s="580">
        <v>2021</v>
      </c>
      <c r="E47" s="669">
        <v>6</v>
      </c>
      <c r="F47" s="669">
        <v>5</v>
      </c>
      <c r="G47" s="669">
        <v>1</v>
      </c>
      <c r="H47" s="669"/>
      <c r="I47" s="669" t="s">
        <v>31</v>
      </c>
      <c r="J47" s="669" t="s">
        <v>31</v>
      </c>
      <c r="K47" s="669" t="s">
        <v>31</v>
      </c>
      <c r="L47" s="601"/>
    </row>
    <row r="48" spans="1:12">
      <c r="A48" s="601"/>
      <c r="B48" s="615"/>
      <c r="C48" s="619"/>
      <c r="D48" s="580">
        <v>2022</v>
      </c>
      <c r="E48" s="669" t="s">
        <v>31</v>
      </c>
      <c r="F48" s="669" t="s">
        <v>31</v>
      </c>
      <c r="G48" s="669" t="s">
        <v>31</v>
      </c>
      <c r="H48" s="669"/>
      <c r="I48" s="669" t="s">
        <v>31</v>
      </c>
      <c r="J48" s="669" t="s">
        <v>31</v>
      </c>
      <c r="K48" s="669" t="s">
        <v>31</v>
      </c>
      <c r="L48" s="601"/>
    </row>
    <row r="49" spans="1:12">
      <c r="A49" s="601"/>
      <c r="B49" s="615"/>
      <c r="C49" s="619"/>
      <c r="D49" s="580"/>
      <c r="E49" s="669"/>
      <c r="F49" s="669"/>
      <c r="G49" s="669"/>
      <c r="H49" s="669"/>
      <c r="I49" s="669"/>
      <c r="J49" s="669"/>
      <c r="K49" s="669"/>
      <c r="L49" s="601"/>
    </row>
    <row r="50" spans="1:12">
      <c r="A50" s="601"/>
      <c r="B50" s="614" t="s">
        <v>764</v>
      </c>
      <c r="C50" s="619"/>
      <c r="D50" s="580">
        <v>2020</v>
      </c>
      <c r="E50" s="669" t="s">
        <v>31</v>
      </c>
      <c r="F50" s="669" t="s">
        <v>31</v>
      </c>
      <c r="G50" s="669" t="s">
        <v>31</v>
      </c>
      <c r="H50" s="669"/>
      <c r="I50" s="669" t="s">
        <v>31</v>
      </c>
      <c r="J50" s="669" t="s">
        <v>31</v>
      </c>
      <c r="K50" s="669" t="s">
        <v>31</v>
      </c>
      <c r="L50" s="601"/>
    </row>
    <row r="51" spans="1:12">
      <c r="A51" s="601"/>
      <c r="B51" s="566" t="s">
        <v>789</v>
      </c>
      <c r="C51" s="635"/>
      <c r="D51" s="580">
        <v>2021</v>
      </c>
      <c r="E51" s="669" t="s">
        <v>31</v>
      </c>
      <c r="F51" s="669" t="s">
        <v>31</v>
      </c>
      <c r="G51" s="669" t="s">
        <v>31</v>
      </c>
      <c r="H51" s="669"/>
      <c r="I51" s="669" t="s">
        <v>31</v>
      </c>
      <c r="J51" s="669" t="s">
        <v>31</v>
      </c>
      <c r="K51" s="669" t="s">
        <v>31</v>
      </c>
      <c r="L51" s="601"/>
    </row>
    <row r="52" spans="1:12">
      <c r="A52" s="601"/>
      <c r="B52" s="566"/>
      <c r="C52" s="635"/>
      <c r="D52" s="580">
        <v>2022</v>
      </c>
      <c r="E52" s="669" t="s">
        <v>31</v>
      </c>
      <c r="F52" s="669" t="s">
        <v>31</v>
      </c>
      <c r="G52" s="669" t="s">
        <v>31</v>
      </c>
      <c r="H52" s="669"/>
      <c r="I52" s="633">
        <f t="shared" ref="I52" si="2">SUM(J52:K52)</f>
        <v>59</v>
      </c>
      <c r="J52" s="669">
        <v>20</v>
      </c>
      <c r="K52" s="669">
        <v>39</v>
      </c>
      <c r="L52" s="601"/>
    </row>
    <row r="53" spans="1:12" ht="18" thickBot="1">
      <c r="A53" s="637"/>
      <c r="B53" s="638"/>
      <c r="C53" s="639"/>
      <c r="D53" s="640"/>
      <c r="E53" s="674"/>
      <c r="F53" s="675"/>
      <c r="G53" s="676"/>
      <c r="H53" s="677"/>
      <c r="I53" s="678"/>
      <c r="J53" s="677"/>
      <c r="K53" s="677"/>
      <c r="L53" s="637"/>
    </row>
    <row r="54" spans="1:12" s="681" customFormat="1" ht="16.5" customHeight="1">
      <c r="A54" s="537"/>
      <c r="B54" s="537"/>
      <c r="C54" s="537"/>
      <c r="D54" s="645"/>
      <c r="E54" s="537"/>
      <c r="F54" s="537"/>
      <c r="G54" s="679"/>
      <c r="H54" s="679"/>
      <c r="I54" s="680"/>
      <c r="J54" s="680"/>
      <c r="L54" s="424" t="s">
        <v>909</v>
      </c>
    </row>
    <row r="55" spans="1:12" s="681" customFormat="1" ht="15" customHeight="1">
      <c r="A55" s="680"/>
      <c r="B55" s="680"/>
      <c r="C55" s="680"/>
      <c r="D55" s="682"/>
      <c r="E55" s="680"/>
      <c r="F55" s="680"/>
      <c r="G55" s="680"/>
      <c r="H55" s="680"/>
      <c r="I55" s="680"/>
      <c r="J55" s="680"/>
      <c r="L55" s="425" t="s">
        <v>885</v>
      </c>
    </row>
  </sheetData>
  <mergeCells count="2">
    <mergeCell ref="E8:G8"/>
    <mergeCell ref="E9:G9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U88"/>
  <sheetViews>
    <sheetView tabSelected="1" view="pageBreakPreview" topLeftCell="A52" zoomScale="90" zoomScaleNormal="100" zoomScaleSheetLayoutView="90" workbookViewId="0">
      <selection activeCell="O48" sqref="O48"/>
    </sheetView>
  </sheetViews>
  <sheetFormatPr defaultColWidth="11.85546875" defaultRowHeight="16.5"/>
  <cols>
    <col min="1" max="1" width="1.85546875" style="169" customWidth="1"/>
    <col min="2" max="2" width="11.28515625" style="169" customWidth="1"/>
    <col min="3" max="3" width="8.140625" style="169" customWidth="1"/>
    <col min="4" max="4" width="9.7109375" style="170" customWidth="1"/>
    <col min="5" max="6" width="13.140625" style="171" customWidth="1"/>
    <col min="7" max="7" width="15.5703125" style="171" customWidth="1"/>
    <col min="8" max="8" width="1.5703125" style="171" customWidth="1"/>
    <col min="9" max="10" width="13.42578125" style="171" customWidth="1"/>
    <col min="11" max="11" width="14.5703125" style="171" customWidth="1"/>
    <col min="12" max="12" width="1.85546875" style="169" customWidth="1"/>
    <col min="13" max="16384" width="11.85546875" style="169"/>
  </cols>
  <sheetData>
    <row r="1" spans="1:12" ht="8.1" customHeight="1"/>
    <row r="2" spans="1:12" ht="8.1" customHeight="1"/>
    <row r="3" spans="1:12" s="172" customFormat="1" ht="16.5" customHeight="1">
      <c r="B3" s="173" t="s">
        <v>1030</v>
      </c>
      <c r="C3" s="1209" t="s">
        <v>861</v>
      </c>
      <c r="D3" s="175"/>
      <c r="E3" s="176"/>
      <c r="F3" s="176"/>
      <c r="G3" s="176"/>
      <c r="H3" s="176"/>
      <c r="I3" s="176"/>
      <c r="J3" s="176"/>
      <c r="K3" s="176"/>
    </row>
    <row r="4" spans="1:12" s="172" customFormat="1" ht="16.5" customHeight="1">
      <c r="B4" s="173"/>
      <c r="C4" s="1212" t="s">
        <v>1044</v>
      </c>
      <c r="D4" s="175"/>
      <c r="E4" s="176"/>
      <c r="F4" s="176"/>
      <c r="G4" s="176"/>
      <c r="H4" s="176"/>
      <c r="I4" s="176"/>
      <c r="J4" s="176"/>
      <c r="K4" s="176"/>
    </row>
    <row r="5" spans="1:12" s="178" customFormat="1" ht="16.5" customHeight="1">
      <c r="B5" s="179" t="s">
        <v>1029</v>
      </c>
      <c r="C5" s="180" t="s">
        <v>882</v>
      </c>
      <c r="D5" s="181"/>
      <c r="E5" s="179"/>
      <c r="F5" s="179"/>
      <c r="G5" s="179"/>
      <c r="H5" s="179"/>
      <c r="I5" s="179"/>
      <c r="J5" s="179"/>
      <c r="K5" s="179"/>
    </row>
    <row r="6" spans="1:12" s="178" customFormat="1" ht="16.5" customHeight="1">
      <c r="B6" s="179"/>
      <c r="C6" s="1213" t="s">
        <v>1045</v>
      </c>
      <c r="D6" s="181"/>
      <c r="E6" s="179"/>
      <c r="F6" s="179"/>
      <c r="G6" s="179"/>
      <c r="H6" s="179"/>
      <c r="I6" s="179"/>
      <c r="J6" s="179"/>
      <c r="K6" s="179"/>
    </row>
    <row r="7" spans="1:12" s="182" customFormat="1" ht="9.9499999999999993" customHeight="1" thickBot="1">
      <c r="B7" s="183"/>
      <c r="C7" s="183"/>
      <c r="D7" s="184"/>
      <c r="E7" s="185"/>
      <c r="F7" s="185"/>
      <c r="G7" s="185"/>
      <c r="H7" s="185"/>
      <c r="I7" s="185"/>
      <c r="J7" s="185"/>
      <c r="K7" s="185"/>
      <c r="L7" s="185"/>
    </row>
    <row r="8" spans="1:12" s="191" customFormat="1" ht="5.25" customHeight="1" thickTop="1">
      <c r="A8" s="186"/>
      <c r="B8" s="187"/>
      <c r="C8" s="188"/>
      <c r="D8" s="189"/>
      <c r="E8" s="190"/>
      <c r="F8" s="190"/>
      <c r="G8" s="190"/>
      <c r="H8" s="190"/>
      <c r="I8" s="190"/>
      <c r="J8" s="190"/>
      <c r="K8" s="190"/>
      <c r="L8" s="190"/>
    </row>
    <row r="9" spans="1:12" s="191" customFormat="1" ht="16.5" customHeight="1">
      <c r="A9" s="192"/>
      <c r="B9" s="192" t="s">
        <v>2</v>
      </c>
      <c r="C9" s="193"/>
      <c r="D9" s="194" t="s">
        <v>3</v>
      </c>
      <c r="E9" s="1851" t="s">
        <v>887</v>
      </c>
      <c r="F9" s="1851"/>
      <c r="G9" s="1851"/>
      <c r="H9" s="1851"/>
      <c r="I9" s="1851"/>
      <c r="J9" s="1851"/>
      <c r="K9" s="1851"/>
      <c r="L9" s="195"/>
    </row>
    <row r="10" spans="1:12" s="191" customFormat="1" ht="16.5" customHeight="1">
      <c r="A10" s="197"/>
      <c r="B10" s="197" t="s">
        <v>7</v>
      </c>
      <c r="C10" s="198"/>
      <c r="D10" s="199" t="s">
        <v>8</v>
      </c>
      <c r="E10" s="1852" t="s">
        <v>888</v>
      </c>
      <c r="F10" s="1852"/>
      <c r="G10" s="1852"/>
      <c r="H10" s="1852"/>
      <c r="I10" s="1852"/>
      <c r="J10" s="1852"/>
      <c r="K10" s="1852"/>
      <c r="L10" s="200"/>
    </row>
    <row r="11" spans="1:12" s="191" customFormat="1">
      <c r="A11" s="197"/>
      <c r="B11" s="197"/>
      <c r="C11" s="198"/>
      <c r="D11" s="199"/>
      <c r="E11" s="1851" t="s">
        <v>855</v>
      </c>
      <c r="F11" s="1851"/>
      <c r="G11" s="1851"/>
      <c r="H11" s="194"/>
      <c r="I11" s="1856" t="s">
        <v>856</v>
      </c>
      <c r="J11" s="1856"/>
      <c r="K11" s="1856"/>
      <c r="L11" s="200"/>
    </row>
    <row r="12" spans="1:12" s="191" customFormat="1">
      <c r="A12" s="197"/>
      <c r="B12" s="197"/>
      <c r="C12" s="198"/>
      <c r="D12" s="199"/>
      <c r="E12" s="1214" t="s">
        <v>4</v>
      </c>
      <c r="F12" s="1214" t="s">
        <v>860</v>
      </c>
      <c r="G12" s="1214" t="s">
        <v>38</v>
      </c>
      <c r="H12" s="1214"/>
      <c r="I12" s="1214" t="s">
        <v>4</v>
      </c>
      <c r="J12" s="1214" t="s">
        <v>860</v>
      </c>
      <c r="K12" s="1214" t="s">
        <v>38</v>
      </c>
      <c r="L12" s="200"/>
    </row>
    <row r="13" spans="1:12" s="191" customFormat="1">
      <c r="A13" s="197"/>
      <c r="B13" s="197"/>
      <c r="C13" s="198"/>
      <c r="D13" s="199"/>
      <c r="E13" s="1215" t="s">
        <v>9</v>
      </c>
      <c r="F13" s="1215" t="s">
        <v>39</v>
      </c>
      <c r="G13" s="1215" t="s">
        <v>40</v>
      </c>
      <c r="H13" s="1215"/>
      <c r="I13" s="1215" t="s">
        <v>9</v>
      </c>
      <c r="J13" s="1215" t="s">
        <v>39</v>
      </c>
      <c r="K13" s="1215" t="s">
        <v>40</v>
      </c>
      <c r="L13" s="200"/>
    </row>
    <row r="14" spans="1:12" s="191" customFormat="1" ht="7.5" customHeight="1">
      <c r="A14" s="203"/>
      <c r="B14" s="203"/>
      <c r="C14" s="204"/>
      <c r="D14" s="205"/>
      <c r="E14" s="206"/>
      <c r="F14" s="206"/>
      <c r="G14" s="206"/>
      <c r="H14" s="206"/>
      <c r="I14" s="206"/>
      <c r="J14" s="206"/>
      <c r="K14" s="206"/>
      <c r="L14" s="206"/>
    </row>
    <row r="15" spans="1:12" ht="8.1" customHeight="1">
      <c r="B15" s="309"/>
      <c r="C15" s="309"/>
      <c r="D15" s="310"/>
      <c r="E15" s="311"/>
      <c r="F15" s="311"/>
      <c r="G15" s="311"/>
      <c r="H15" s="311"/>
      <c r="I15" s="311"/>
      <c r="J15" s="311"/>
      <c r="K15" s="311"/>
    </row>
    <row r="16" spans="1:12" s="207" customFormat="1" ht="15" customHeight="1">
      <c r="B16" s="212" t="s">
        <v>14</v>
      </c>
      <c r="C16" s="213"/>
      <c r="D16" s="214">
        <v>2019</v>
      </c>
      <c r="E16" s="312">
        <f>SUM(E20,E24,E28,E32,E36,E40,E44,E48,E52,E56,E60,E64,E68,E72)</f>
        <v>1841</v>
      </c>
      <c r="F16" s="312">
        <f>SUM(F20,F24,F28,F32,F36,F40,F44,F48,F52,F56,F60,F64,F68,F72)</f>
        <v>515</v>
      </c>
      <c r="G16" s="312">
        <f>SUM(G20,G24,G28,G32,G36,G40,G44,G48,G52,G56,G60,G64,G68,G72)</f>
        <v>1326</v>
      </c>
      <c r="H16" s="312"/>
      <c r="I16" s="312">
        <f>SUM(I20,I24,I28,I32,I36,I40,I44,I48,I52,I56,I60,I64,I68,I72)</f>
        <v>352</v>
      </c>
      <c r="J16" s="312">
        <f>SUM(J20,J24,J28,J32,J36,J40,J44,J48,J52,J56,J60,J64,J68,J72)</f>
        <v>163</v>
      </c>
      <c r="K16" s="312">
        <f>SUM(K20,K24,K28,K32,K36,K40,K44,K48,K52,K56,K60,K64,K68,K72)</f>
        <v>189</v>
      </c>
    </row>
    <row r="17" spans="2:11" s="207" customFormat="1" ht="15" customHeight="1">
      <c r="B17" s="213"/>
      <c r="C17" s="213"/>
      <c r="D17" s="214">
        <v>2020</v>
      </c>
      <c r="E17" s="312">
        <f t="shared" ref="E17:G17" si="0">SUM(E21,E25,E29,E33,E37,E41,E45,E49,E53,E57,E61,E65,E69,E73)</f>
        <v>11883</v>
      </c>
      <c r="F17" s="312">
        <f t="shared" si="0"/>
        <v>2273</v>
      </c>
      <c r="G17" s="312">
        <f t="shared" si="0"/>
        <v>9610</v>
      </c>
      <c r="H17" s="312"/>
      <c r="I17" s="312">
        <f t="shared" ref="I17:K17" si="1">SUM(I21,I25,I29,I33,I37,I41,I45,I49,I53,I57,I61,I65,I69,I73)</f>
        <v>2360</v>
      </c>
      <c r="J17" s="312">
        <f t="shared" si="1"/>
        <v>881</v>
      </c>
      <c r="K17" s="312">
        <f t="shared" si="1"/>
        <v>1479</v>
      </c>
    </row>
    <row r="18" spans="2:11" s="207" customFormat="1" ht="15" customHeight="1">
      <c r="B18" s="213"/>
      <c r="C18" s="213"/>
      <c r="D18" s="214">
        <v>2021</v>
      </c>
      <c r="E18" s="312">
        <f t="shared" ref="E18:G18" si="2">SUM(E22,E26,E30,E34,E38,E42,E46,E50,E54,E58,E62,E66,E70,E74)</f>
        <v>11607</v>
      </c>
      <c r="F18" s="312">
        <f t="shared" si="2"/>
        <v>2238</v>
      </c>
      <c r="G18" s="312">
        <f t="shared" si="2"/>
        <v>9369</v>
      </c>
      <c r="H18" s="312"/>
      <c r="I18" s="312">
        <f t="shared" ref="I18:K18" si="3">SUM(I22,I26,I30,I34,I38,I42,I46,I50,I54,I58,I62,I66,I70,I74)</f>
        <v>2812</v>
      </c>
      <c r="J18" s="312">
        <f t="shared" si="3"/>
        <v>1061</v>
      </c>
      <c r="K18" s="312">
        <f t="shared" si="3"/>
        <v>1751</v>
      </c>
    </row>
    <row r="19" spans="2:11" s="207" customFormat="1" ht="8.1" customHeight="1">
      <c r="B19" s="213"/>
      <c r="C19" s="213"/>
      <c r="D19" s="219"/>
      <c r="E19" s="989"/>
      <c r="F19" s="989"/>
      <c r="G19" s="989"/>
      <c r="H19" s="989"/>
      <c r="I19" s="989"/>
      <c r="J19" s="989"/>
      <c r="K19" s="989"/>
    </row>
    <row r="20" spans="2:11" s="207" customFormat="1" ht="15" customHeight="1">
      <c r="B20" s="220" t="s">
        <v>15</v>
      </c>
      <c r="C20" s="220"/>
      <c r="D20" s="219">
        <v>2019</v>
      </c>
      <c r="E20" s="56">
        <f>SUM(F20:G20)</f>
        <v>776</v>
      </c>
      <c r="F20" s="56">
        <v>196</v>
      </c>
      <c r="G20" s="56">
        <v>580</v>
      </c>
      <c r="H20" s="56"/>
      <c r="I20" s="449" t="s">
        <v>31</v>
      </c>
      <c r="J20" s="449" t="s">
        <v>31</v>
      </c>
      <c r="K20" s="449" t="s">
        <v>31</v>
      </c>
    </row>
    <row r="21" spans="2:11" s="207" customFormat="1" ht="15" customHeight="1">
      <c r="B21" s="220"/>
      <c r="C21" s="220"/>
      <c r="D21" s="219">
        <v>2020</v>
      </c>
      <c r="E21" s="56">
        <f>SUM(F21:G21)</f>
        <v>4147</v>
      </c>
      <c r="F21" s="989">
        <v>813</v>
      </c>
      <c r="G21" s="989">
        <v>3334</v>
      </c>
      <c r="H21" s="989"/>
      <c r="I21" s="56">
        <f>SUM(J21:K21)</f>
        <v>102</v>
      </c>
      <c r="J21" s="989">
        <v>41</v>
      </c>
      <c r="K21" s="989">
        <v>61</v>
      </c>
    </row>
    <row r="22" spans="2:11" s="207" customFormat="1" ht="15" customHeight="1">
      <c r="B22" s="220"/>
      <c r="C22" s="220"/>
      <c r="D22" s="219">
        <v>2021</v>
      </c>
      <c r="E22" s="56">
        <f>SUM(F22:G22)</f>
        <v>4116</v>
      </c>
      <c r="F22" s="989">
        <v>840</v>
      </c>
      <c r="G22" s="989">
        <v>3276</v>
      </c>
      <c r="H22" s="989"/>
      <c r="I22" s="56">
        <f>SUM(J22:K22)</f>
        <v>94</v>
      </c>
      <c r="J22" s="989">
        <v>38</v>
      </c>
      <c r="K22" s="989">
        <v>56</v>
      </c>
    </row>
    <row r="23" spans="2:11" s="207" customFormat="1" ht="8.1" customHeight="1">
      <c r="B23" s="220"/>
      <c r="C23" s="220"/>
      <c r="D23" s="219"/>
      <c r="E23" s="989"/>
      <c r="F23" s="989"/>
      <c r="G23" s="989"/>
      <c r="H23" s="989"/>
      <c r="I23" s="989"/>
      <c r="J23" s="989"/>
      <c r="K23" s="989"/>
    </row>
    <row r="24" spans="2:11" s="207" customFormat="1" ht="15" customHeight="1">
      <c r="B24" s="220" t="s">
        <v>16</v>
      </c>
      <c r="C24" s="220"/>
      <c r="D24" s="219">
        <v>2019</v>
      </c>
      <c r="E24" s="449" t="s">
        <v>31</v>
      </c>
      <c r="F24" s="449" t="s">
        <v>31</v>
      </c>
      <c r="G24" s="449" t="s">
        <v>31</v>
      </c>
      <c r="H24" s="989"/>
      <c r="I24" s="449" t="s">
        <v>31</v>
      </c>
      <c r="J24" s="449" t="s">
        <v>31</v>
      </c>
      <c r="K24" s="449" t="s">
        <v>31</v>
      </c>
    </row>
    <row r="25" spans="2:11" s="207" customFormat="1" ht="15" customHeight="1">
      <c r="B25" s="220"/>
      <c r="C25" s="220"/>
      <c r="D25" s="219">
        <v>2020</v>
      </c>
      <c r="E25" s="449" t="s">
        <v>31</v>
      </c>
      <c r="F25" s="449" t="s">
        <v>31</v>
      </c>
      <c r="G25" s="449" t="s">
        <v>31</v>
      </c>
      <c r="H25" s="989"/>
      <c r="I25" s="56">
        <f>SUM(J25:K25)</f>
        <v>130</v>
      </c>
      <c r="J25" s="989">
        <v>49</v>
      </c>
      <c r="K25" s="989">
        <v>81</v>
      </c>
    </row>
    <row r="26" spans="2:11" s="207" customFormat="1" ht="15" customHeight="1">
      <c r="B26" s="220"/>
      <c r="C26" s="220"/>
      <c r="D26" s="219">
        <v>2021</v>
      </c>
      <c r="E26" s="449" t="s">
        <v>31</v>
      </c>
      <c r="F26" s="449" t="s">
        <v>31</v>
      </c>
      <c r="G26" s="449" t="s">
        <v>31</v>
      </c>
      <c r="H26" s="989"/>
      <c r="I26" s="56">
        <f>SUM(J26:K26)</f>
        <v>130</v>
      </c>
      <c r="J26" s="989">
        <v>49</v>
      </c>
      <c r="K26" s="989">
        <v>81</v>
      </c>
    </row>
    <row r="27" spans="2:11" s="207" customFormat="1" ht="8.1" customHeight="1">
      <c r="B27" s="220"/>
      <c r="C27" s="220"/>
      <c r="D27" s="219"/>
      <c r="E27" s="989"/>
      <c r="F27" s="989"/>
      <c r="G27" s="989"/>
      <c r="H27" s="989"/>
      <c r="I27" s="989"/>
      <c r="J27" s="989"/>
      <c r="K27" s="989"/>
    </row>
    <row r="28" spans="2:11" s="207" customFormat="1" ht="15" customHeight="1">
      <c r="B28" s="220" t="s">
        <v>17</v>
      </c>
      <c r="C28" s="220"/>
      <c r="D28" s="219">
        <v>2019</v>
      </c>
      <c r="E28" s="449" t="s">
        <v>31</v>
      </c>
      <c r="F28" s="449" t="s">
        <v>31</v>
      </c>
      <c r="G28" s="449" t="s">
        <v>31</v>
      </c>
      <c r="H28" s="989"/>
      <c r="I28" s="56">
        <f>SUM(J28:K28)</f>
        <v>202</v>
      </c>
      <c r="J28" s="56">
        <v>95</v>
      </c>
      <c r="K28" s="56">
        <v>107</v>
      </c>
    </row>
    <row r="29" spans="2:11" s="207" customFormat="1" ht="15" customHeight="1">
      <c r="B29" s="220"/>
      <c r="C29" s="220"/>
      <c r="D29" s="219">
        <v>2020</v>
      </c>
      <c r="E29" s="449" t="s">
        <v>31</v>
      </c>
      <c r="F29" s="449" t="s">
        <v>31</v>
      </c>
      <c r="G29" s="449" t="s">
        <v>31</v>
      </c>
      <c r="H29" s="989"/>
      <c r="I29" s="56">
        <f>SUM(J29:K29)</f>
        <v>1178</v>
      </c>
      <c r="J29" s="989">
        <v>430</v>
      </c>
      <c r="K29" s="989">
        <v>748</v>
      </c>
    </row>
    <row r="30" spans="2:11" s="207" customFormat="1" ht="15" customHeight="1">
      <c r="B30" s="220"/>
      <c r="C30" s="220"/>
      <c r="D30" s="219">
        <v>2021</v>
      </c>
      <c r="E30" s="449" t="s">
        <v>31</v>
      </c>
      <c r="F30" s="449" t="s">
        <v>31</v>
      </c>
      <c r="G30" s="449" t="s">
        <v>31</v>
      </c>
      <c r="H30" s="989"/>
      <c r="I30" s="56">
        <f>SUM(J30:K30)</f>
        <v>1178</v>
      </c>
      <c r="J30" s="989">
        <v>427</v>
      </c>
      <c r="K30" s="989">
        <v>751</v>
      </c>
    </row>
    <row r="31" spans="2:11" s="207" customFormat="1" ht="8.1" customHeight="1">
      <c r="B31" s="220"/>
      <c r="C31" s="220"/>
      <c r="D31" s="219"/>
      <c r="E31" s="989"/>
      <c r="F31" s="989"/>
      <c r="G31" s="989"/>
      <c r="H31" s="989"/>
      <c r="I31" s="989"/>
      <c r="J31" s="989"/>
      <c r="K31" s="989"/>
    </row>
    <row r="32" spans="2:11" s="207" customFormat="1" ht="15" customHeight="1">
      <c r="B32" s="220" t="s">
        <v>18</v>
      </c>
      <c r="C32" s="226"/>
      <c r="D32" s="219">
        <v>2019</v>
      </c>
      <c r="E32" s="449" t="s">
        <v>31</v>
      </c>
      <c r="F32" s="449" t="s">
        <v>31</v>
      </c>
      <c r="G32" s="449" t="s">
        <v>31</v>
      </c>
      <c r="H32" s="989"/>
      <c r="I32" s="449" t="s">
        <v>31</v>
      </c>
      <c r="J32" s="449" t="s">
        <v>31</v>
      </c>
      <c r="K32" s="449" t="s">
        <v>31</v>
      </c>
    </row>
    <row r="33" spans="2:21" s="207" customFormat="1" ht="15" customHeight="1">
      <c r="B33" s="220"/>
      <c r="C33" s="226"/>
      <c r="D33" s="219">
        <v>2020</v>
      </c>
      <c r="E33" s="449" t="s">
        <v>31</v>
      </c>
      <c r="F33" s="449" t="s">
        <v>31</v>
      </c>
      <c r="G33" s="449" t="s">
        <v>31</v>
      </c>
      <c r="H33" s="989"/>
      <c r="I33" s="449" t="s">
        <v>31</v>
      </c>
      <c r="J33" s="449" t="s">
        <v>31</v>
      </c>
      <c r="K33" s="449" t="s">
        <v>31</v>
      </c>
    </row>
    <row r="34" spans="2:21" s="207" customFormat="1" ht="15" customHeight="1">
      <c r="B34" s="220"/>
      <c r="C34" s="226"/>
      <c r="D34" s="219">
        <v>2021</v>
      </c>
      <c r="E34" s="449" t="s">
        <v>31</v>
      </c>
      <c r="F34" s="449" t="s">
        <v>31</v>
      </c>
      <c r="G34" s="449" t="s">
        <v>31</v>
      </c>
      <c r="H34" s="989"/>
      <c r="I34" s="56">
        <f>SUM(J34:K34)</f>
        <v>49</v>
      </c>
      <c r="J34" s="449">
        <v>29</v>
      </c>
      <c r="K34" s="449">
        <v>20</v>
      </c>
    </row>
    <row r="35" spans="2:21" s="207" customFormat="1" ht="8.1" customHeight="1">
      <c r="B35" s="220"/>
      <c r="C35" s="226"/>
      <c r="D35" s="219"/>
      <c r="E35" s="989"/>
      <c r="F35" s="989"/>
      <c r="G35" s="989"/>
      <c r="H35" s="989"/>
      <c r="I35" s="989"/>
      <c r="J35" s="989"/>
      <c r="K35" s="989"/>
    </row>
    <row r="36" spans="2:21" s="207" customFormat="1" ht="15" customHeight="1">
      <c r="B36" s="220" t="s">
        <v>19</v>
      </c>
      <c r="C36" s="213"/>
      <c r="D36" s="219">
        <v>2019</v>
      </c>
      <c r="E36" s="449" t="s">
        <v>31</v>
      </c>
      <c r="F36" s="449" t="s">
        <v>31</v>
      </c>
      <c r="G36" s="449" t="s">
        <v>31</v>
      </c>
      <c r="H36" s="989"/>
      <c r="I36" s="56">
        <f>SUM(J36:K36)</f>
        <v>2</v>
      </c>
      <c r="J36" s="56">
        <v>2</v>
      </c>
      <c r="K36" s="449" t="s">
        <v>31</v>
      </c>
    </row>
    <row r="37" spans="2:21" s="207" customFormat="1" ht="15" customHeight="1">
      <c r="B37" s="220"/>
      <c r="C37" s="213"/>
      <c r="D37" s="219">
        <v>2020</v>
      </c>
      <c r="E37" s="449" t="s">
        <v>31</v>
      </c>
      <c r="F37" s="449" t="s">
        <v>31</v>
      </c>
      <c r="G37" s="449" t="s">
        <v>31</v>
      </c>
      <c r="H37" s="989"/>
      <c r="I37" s="56">
        <f>SUM(J37:K37)</f>
        <v>51</v>
      </c>
      <c r="J37" s="989">
        <v>29</v>
      </c>
      <c r="K37" s="989">
        <v>22</v>
      </c>
    </row>
    <row r="38" spans="2:21" s="207" customFormat="1" ht="15" customHeight="1">
      <c r="B38" s="220"/>
      <c r="C38" s="213"/>
      <c r="D38" s="219">
        <v>2021</v>
      </c>
      <c r="E38" s="449" t="s">
        <v>31</v>
      </c>
      <c r="F38" s="449" t="s">
        <v>31</v>
      </c>
      <c r="G38" s="449" t="s">
        <v>31</v>
      </c>
      <c r="H38" s="989"/>
      <c r="I38" s="56">
        <f>SUM(J38:K38)</f>
        <v>49</v>
      </c>
      <c r="J38" s="989">
        <v>28</v>
      </c>
      <c r="K38" s="989">
        <v>21</v>
      </c>
    </row>
    <row r="39" spans="2:21" s="207" customFormat="1" ht="8.1" customHeight="1">
      <c r="B39" s="220"/>
      <c r="C39" s="213"/>
      <c r="D39" s="219"/>
      <c r="E39" s="989"/>
      <c r="F39" s="989"/>
      <c r="G39" s="989"/>
      <c r="H39" s="989"/>
      <c r="I39" s="989"/>
      <c r="J39" s="989"/>
      <c r="K39" s="989"/>
    </row>
    <row r="40" spans="2:21" s="207" customFormat="1" ht="15" customHeight="1">
      <c r="B40" s="220" t="s">
        <v>20</v>
      </c>
      <c r="C40" s="213"/>
      <c r="D40" s="219">
        <v>2019</v>
      </c>
      <c r="E40" s="449" t="s">
        <v>31</v>
      </c>
      <c r="F40" s="449" t="s">
        <v>31</v>
      </c>
      <c r="G40" s="449" t="s">
        <v>31</v>
      </c>
      <c r="H40" s="989"/>
      <c r="I40" s="56">
        <f>SUM(J40:K40)</f>
        <v>39</v>
      </c>
      <c r="J40" s="56">
        <v>21</v>
      </c>
      <c r="K40" s="56">
        <v>18</v>
      </c>
    </row>
    <row r="41" spans="2:21" s="207" customFormat="1" ht="15" customHeight="1">
      <c r="B41" s="220"/>
      <c r="C41" s="213"/>
      <c r="D41" s="219">
        <v>2020</v>
      </c>
      <c r="E41" s="449" t="s">
        <v>31</v>
      </c>
      <c r="F41" s="449" t="s">
        <v>31</v>
      </c>
      <c r="G41" s="449" t="s">
        <v>31</v>
      </c>
      <c r="H41" s="989"/>
      <c r="I41" s="56">
        <f>SUM(J41:K41)</f>
        <v>517</v>
      </c>
      <c r="J41" s="989">
        <v>173</v>
      </c>
      <c r="K41" s="989">
        <v>344</v>
      </c>
    </row>
    <row r="42" spans="2:21" s="207" customFormat="1" ht="15" customHeight="1">
      <c r="B42" s="220"/>
      <c r="C42" s="213"/>
      <c r="D42" s="219">
        <v>2021</v>
      </c>
      <c r="E42" s="449" t="s">
        <v>31</v>
      </c>
      <c r="F42" s="449" t="s">
        <v>31</v>
      </c>
      <c r="G42" s="449" t="s">
        <v>31</v>
      </c>
      <c r="H42" s="989"/>
      <c r="I42" s="56">
        <f>SUM(J42:K42)</f>
        <v>785</v>
      </c>
      <c r="J42" s="989">
        <v>279</v>
      </c>
      <c r="K42" s="989">
        <v>506</v>
      </c>
    </row>
    <row r="43" spans="2:21" s="207" customFormat="1" ht="8.1" customHeight="1">
      <c r="B43" s="220"/>
      <c r="C43" s="213"/>
      <c r="D43" s="219"/>
      <c r="E43" s="989"/>
      <c r="F43" s="989"/>
      <c r="G43" s="989"/>
      <c r="H43" s="989"/>
      <c r="I43" s="989"/>
      <c r="J43" s="989"/>
      <c r="K43" s="989"/>
    </row>
    <row r="44" spans="2:21" s="207" customFormat="1" ht="15" customHeight="1">
      <c r="B44" s="220" t="s">
        <v>21</v>
      </c>
      <c r="C44" s="213"/>
      <c r="D44" s="219">
        <v>2019</v>
      </c>
      <c r="E44" s="449" t="s">
        <v>31</v>
      </c>
      <c r="F44" s="449" t="s">
        <v>31</v>
      </c>
      <c r="G44" s="449" t="s">
        <v>31</v>
      </c>
      <c r="H44" s="989"/>
      <c r="I44" s="449" t="s">
        <v>31</v>
      </c>
      <c r="J44" s="449" t="s">
        <v>31</v>
      </c>
      <c r="K44" s="449" t="s">
        <v>31</v>
      </c>
    </row>
    <row r="45" spans="2:21" s="207" customFormat="1" ht="15" customHeight="1">
      <c r="B45" s="220"/>
      <c r="C45" s="213"/>
      <c r="D45" s="219">
        <v>2020</v>
      </c>
      <c r="E45" s="449" t="s">
        <v>31</v>
      </c>
      <c r="F45" s="449" t="s">
        <v>31</v>
      </c>
      <c r="G45" s="449" t="s">
        <v>31</v>
      </c>
      <c r="H45" s="989"/>
      <c r="I45" s="449" t="s">
        <v>31</v>
      </c>
      <c r="J45" s="449" t="s">
        <v>31</v>
      </c>
      <c r="K45" s="449" t="s">
        <v>31</v>
      </c>
    </row>
    <row r="46" spans="2:21" s="207" customFormat="1" ht="15" customHeight="1">
      <c r="B46" s="220"/>
      <c r="C46" s="213"/>
      <c r="D46" s="219">
        <v>2021</v>
      </c>
      <c r="E46" s="449" t="s">
        <v>31</v>
      </c>
      <c r="F46" s="449" t="s">
        <v>31</v>
      </c>
      <c r="G46" s="449" t="s">
        <v>31</v>
      </c>
      <c r="H46" s="989"/>
      <c r="I46" s="449" t="s">
        <v>31</v>
      </c>
      <c r="J46" s="449" t="s">
        <v>31</v>
      </c>
      <c r="K46" s="449" t="s">
        <v>31</v>
      </c>
    </row>
    <row r="47" spans="2:21" s="207" customFormat="1" ht="8.1" customHeight="1">
      <c r="B47" s="220"/>
      <c r="C47" s="213"/>
      <c r="D47" s="219"/>
      <c r="E47" s="989"/>
      <c r="F47" s="989"/>
      <c r="G47" s="989"/>
      <c r="H47" s="989"/>
      <c r="I47" s="989"/>
      <c r="J47" s="989"/>
      <c r="K47" s="989"/>
    </row>
    <row r="48" spans="2:21" s="207" customFormat="1" ht="15" customHeight="1">
      <c r="B48" s="220" t="s">
        <v>22</v>
      </c>
      <c r="C48" s="213"/>
      <c r="D48" s="219">
        <v>2019</v>
      </c>
      <c r="E48" s="449" t="s">
        <v>31</v>
      </c>
      <c r="F48" s="449" t="s">
        <v>31</v>
      </c>
      <c r="G48" s="449" t="s">
        <v>31</v>
      </c>
      <c r="H48" s="989"/>
      <c r="I48" s="56">
        <f>SUM(J48:K48)</f>
        <v>51</v>
      </c>
      <c r="J48" s="56">
        <v>14</v>
      </c>
      <c r="K48" s="56">
        <v>37</v>
      </c>
      <c r="L48" s="230"/>
      <c r="M48" s="230"/>
      <c r="N48" s="230"/>
      <c r="O48" s="230"/>
      <c r="P48" s="230"/>
      <c r="Q48" s="230"/>
      <c r="R48" s="230"/>
      <c r="S48" s="230"/>
      <c r="T48" s="230"/>
      <c r="U48" s="230"/>
    </row>
    <row r="49" spans="2:11" s="207" customFormat="1" ht="15" customHeight="1">
      <c r="B49" s="220"/>
      <c r="C49" s="213"/>
      <c r="D49" s="219">
        <v>2020</v>
      </c>
      <c r="E49" s="449" t="s">
        <v>31</v>
      </c>
      <c r="F49" s="449" t="s">
        <v>31</v>
      </c>
      <c r="G49" s="449" t="s">
        <v>31</v>
      </c>
      <c r="H49" s="989"/>
      <c r="I49" s="56">
        <f>SUM(J49:K49)</f>
        <v>175</v>
      </c>
      <c r="J49" s="989">
        <v>62</v>
      </c>
      <c r="K49" s="989">
        <v>113</v>
      </c>
    </row>
    <row r="50" spans="2:11" s="207" customFormat="1" ht="15" customHeight="1">
      <c r="B50" s="220"/>
      <c r="C50" s="213"/>
      <c r="D50" s="219">
        <v>2021</v>
      </c>
      <c r="E50" s="449" t="s">
        <v>31</v>
      </c>
      <c r="F50" s="449" t="s">
        <v>31</v>
      </c>
      <c r="G50" s="449" t="s">
        <v>31</v>
      </c>
      <c r="H50" s="989"/>
      <c r="I50" s="56">
        <f>SUM(J50:K50)</f>
        <v>276</v>
      </c>
      <c r="J50" s="989">
        <v>101</v>
      </c>
      <c r="K50" s="989">
        <v>175</v>
      </c>
    </row>
    <row r="51" spans="2:11" s="207" customFormat="1" ht="8.1" customHeight="1">
      <c r="B51" s="220"/>
      <c r="C51" s="213"/>
      <c r="D51" s="219"/>
      <c r="E51" s="989"/>
      <c r="F51" s="989"/>
      <c r="G51" s="989"/>
      <c r="H51" s="989"/>
      <c r="I51" s="989"/>
      <c r="J51" s="989"/>
      <c r="K51" s="989"/>
    </row>
    <row r="52" spans="2:11" s="207" customFormat="1" ht="15" customHeight="1">
      <c r="B52" s="220" t="s">
        <v>23</v>
      </c>
      <c r="C52" s="226"/>
      <c r="D52" s="219">
        <v>2019</v>
      </c>
      <c r="E52" s="449" t="s">
        <v>31</v>
      </c>
      <c r="F52" s="449" t="s">
        <v>31</v>
      </c>
      <c r="G52" s="449" t="s">
        <v>31</v>
      </c>
      <c r="H52" s="989"/>
      <c r="I52" s="449" t="s">
        <v>31</v>
      </c>
      <c r="J52" s="449" t="s">
        <v>31</v>
      </c>
      <c r="K52" s="449" t="s">
        <v>31</v>
      </c>
    </row>
    <row r="53" spans="2:11" s="207" customFormat="1" ht="15" customHeight="1">
      <c r="B53" s="220"/>
      <c r="C53" s="226"/>
      <c r="D53" s="219">
        <v>2020</v>
      </c>
      <c r="E53" s="449" t="s">
        <v>31</v>
      </c>
      <c r="F53" s="449" t="s">
        <v>31</v>
      </c>
      <c r="G53" s="449" t="s">
        <v>31</v>
      </c>
      <c r="H53" s="989"/>
      <c r="I53" s="449" t="s">
        <v>31</v>
      </c>
      <c r="J53" s="449" t="s">
        <v>31</v>
      </c>
      <c r="K53" s="449" t="s">
        <v>31</v>
      </c>
    </row>
    <row r="54" spans="2:11" s="207" customFormat="1" ht="15" customHeight="1">
      <c r="B54" s="220"/>
      <c r="C54" s="226"/>
      <c r="D54" s="219">
        <v>2021</v>
      </c>
      <c r="E54" s="449" t="s">
        <v>31</v>
      </c>
      <c r="F54" s="449" t="s">
        <v>31</v>
      </c>
      <c r="G54" s="449" t="s">
        <v>31</v>
      </c>
      <c r="H54" s="989"/>
      <c r="I54" s="449" t="s">
        <v>31</v>
      </c>
      <c r="J54" s="449" t="s">
        <v>31</v>
      </c>
      <c r="K54" s="449" t="s">
        <v>31</v>
      </c>
    </row>
    <row r="55" spans="2:11" s="207" customFormat="1" ht="8.1" customHeight="1">
      <c r="B55" s="220"/>
      <c r="C55" s="226"/>
      <c r="D55" s="219"/>
      <c r="E55" s="989"/>
      <c r="F55" s="989"/>
      <c r="G55" s="989"/>
      <c r="H55" s="989"/>
      <c r="I55" s="989"/>
      <c r="J55" s="989"/>
      <c r="K55" s="989"/>
    </row>
    <row r="56" spans="2:11" s="207" customFormat="1" ht="15" customHeight="1">
      <c r="B56" s="220" t="s">
        <v>24</v>
      </c>
      <c r="C56" s="213"/>
      <c r="D56" s="219">
        <v>2019</v>
      </c>
      <c r="E56" s="56">
        <f>SUM(F56:G56)</f>
        <v>422</v>
      </c>
      <c r="F56" s="56">
        <v>118</v>
      </c>
      <c r="G56" s="56">
        <v>304</v>
      </c>
      <c r="H56" s="56"/>
      <c r="I56" s="449" t="s">
        <v>31</v>
      </c>
      <c r="J56" s="449" t="s">
        <v>31</v>
      </c>
      <c r="K56" s="449" t="s">
        <v>31</v>
      </c>
    </row>
    <row r="57" spans="2:11" s="207" customFormat="1" ht="15" customHeight="1">
      <c r="B57" s="220"/>
      <c r="C57" s="213"/>
      <c r="D57" s="219">
        <v>2020</v>
      </c>
      <c r="E57" s="56">
        <f>SUM(F57:G57)</f>
        <v>5389</v>
      </c>
      <c r="F57" s="989">
        <v>909</v>
      </c>
      <c r="G57" s="989">
        <v>4480</v>
      </c>
      <c r="H57" s="989"/>
      <c r="I57" s="449" t="s">
        <v>31</v>
      </c>
      <c r="J57" s="449" t="s">
        <v>31</v>
      </c>
      <c r="K57" s="449" t="s">
        <v>31</v>
      </c>
    </row>
    <row r="58" spans="2:11" s="207" customFormat="1" ht="15" customHeight="1">
      <c r="B58" s="220"/>
      <c r="C58" s="213"/>
      <c r="D58" s="219">
        <v>2021</v>
      </c>
      <c r="E58" s="56">
        <f>SUM(F58:G58)</f>
        <v>5316</v>
      </c>
      <c r="F58" s="989">
        <v>889</v>
      </c>
      <c r="G58" s="989">
        <v>4427</v>
      </c>
      <c r="H58" s="989"/>
      <c r="I58" s="449" t="s">
        <v>31</v>
      </c>
      <c r="J58" s="449" t="s">
        <v>31</v>
      </c>
      <c r="K58" s="449" t="s">
        <v>31</v>
      </c>
    </row>
    <row r="59" spans="2:11" s="207" customFormat="1" ht="8.1" customHeight="1">
      <c r="B59" s="220"/>
      <c r="C59" s="213"/>
      <c r="D59" s="219"/>
      <c r="E59" s="989"/>
      <c r="F59" s="989"/>
      <c r="G59" s="989"/>
      <c r="H59" s="989"/>
      <c r="I59" s="989"/>
      <c r="J59" s="989"/>
      <c r="K59" s="989"/>
    </row>
    <row r="60" spans="2:11" s="207" customFormat="1" ht="15" customHeight="1">
      <c r="B60" s="220" t="s">
        <v>25</v>
      </c>
      <c r="C60" s="213"/>
      <c r="D60" s="219">
        <v>2019</v>
      </c>
      <c r="E60" s="56">
        <f>SUM(F60:G60)</f>
        <v>49</v>
      </c>
      <c r="F60" s="56">
        <v>20</v>
      </c>
      <c r="G60" s="56">
        <v>29</v>
      </c>
      <c r="H60" s="56"/>
      <c r="I60" s="56">
        <f>SUM(J60:K60)</f>
        <v>34</v>
      </c>
      <c r="J60" s="56">
        <v>17</v>
      </c>
      <c r="K60" s="56">
        <v>17</v>
      </c>
    </row>
    <row r="61" spans="2:11" s="207" customFormat="1" ht="15" customHeight="1">
      <c r="B61" s="220"/>
      <c r="C61" s="213"/>
      <c r="D61" s="219">
        <v>2020</v>
      </c>
      <c r="E61" s="56">
        <f>SUM(F61:G61)</f>
        <v>89</v>
      </c>
      <c r="F61" s="989">
        <v>33</v>
      </c>
      <c r="G61" s="989">
        <v>56</v>
      </c>
      <c r="H61" s="989"/>
      <c r="I61" s="56">
        <f>SUM(J61:K61)</f>
        <v>94</v>
      </c>
      <c r="J61" s="989">
        <v>44</v>
      </c>
      <c r="K61" s="989">
        <v>50</v>
      </c>
    </row>
    <row r="62" spans="2:11" s="207" customFormat="1" ht="15" customHeight="1">
      <c r="B62" s="220"/>
      <c r="C62" s="213"/>
      <c r="D62" s="219">
        <v>2021</v>
      </c>
      <c r="E62" s="56">
        <f>SUM(F62:G62)</f>
        <v>125</v>
      </c>
      <c r="F62" s="989">
        <v>46</v>
      </c>
      <c r="G62" s="989">
        <v>79</v>
      </c>
      <c r="H62" s="989"/>
      <c r="I62" s="56">
        <f>SUM(J62:K62)</f>
        <v>105</v>
      </c>
      <c r="J62" s="989">
        <v>47</v>
      </c>
      <c r="K62" s="989">
        <v>58</v>
      </c>
    </row>
    <row r="63" spans="2:11" s="207" customFormat="1" ht="8.1" customHeight="1">
      <c r="B63" s="220"/>
      <c r="C63" s="213"/>
      <c r="D63" s="219"/>
      <c r="E63" s="989"/>
      <c r="F63" s="989"/>
      <c r="G63" s="989"/>
      <c r="H63" s="989"/>
      <c r="I63" s="989"/>
      <c r="J63" s="989"/>
      <c r="K63" s="989"/>
    </row>
    <row r="64" spans="2:11" s="207" customFormat="1" ht="15" customHeight="1">
      <c r="B64" s="220" t="s">
        <v>26</v>
      </c>
      <c r="C64" s="213"/>
      <c r="D64" s="219">
        <v>2019</v>
      </c>
      <c r="E64" s="56">
        <f>SUM(F64:G64)</f>
        <v>176</v>
      </c>
      <c r="F64" s="56">
        <v>53</v>
      </c>
      <c r="G64" s="56">
        <v>123</v>
      </c>
      <c r="H64" s="56"/>
      <c r="I64" s="56">
        <f>SUM(J64:K64)</f>
        <v>24</v>
      </c>
      <c r="J64" s="56">
        <v>14</v>
      </c>
      <c r="K64" s="56">
        <v>10</v>
      </c>
    </row>
    <row r="65" spans="1:12" s="207" customFormat="1" ht="15" customHeight="1">
      <c r="B65" s="220"/>
      <c r="C65" s="213"/>
      <c r="D65" s="219">
        <v>2020</v>
      </c>
      <c r="E65" s="56">
        <f>SUM(F65:G65)</f>
        <v>794</v>
      </c>
      <c r="F65" s="989">
        <v>204</v>
      </c>
      <c r="G65" s="989">
        <v>590</v>
      </c>
      <c r="H65" s="989"/>
      <c r="I65" s="56">
        <f>SUM(J65:K65)</f>
        <v>113</v>
      </c>
      <c r="J65" s="989">
        <v>53</v>
      </c>
      <c r="K65" s="989">
        <v>60</v>
      </c>
    </row>
    <row r="66" spans="1:12" s="207" customFormat="1" ht="15" customHeight="1">
      <c r="B66" s="220"/>
      <c r="C66" s="213"/>
      <c r="D66" s="219">
        <v>2021</v>
      </c>
      <c r="E66" s="56">
        <f>SUM(F66:G66)</f>
        <v>762</v>
      </c>
      <c r="F66" s="989">
        <v>200</v>
      </c>
      <c r="G66" s="989">
        <v>562</v>
      </c>
      <c r="H66" s="989"/>
      <c r="I66" s="56">
        <f>SUM(J66:K66)</f>
        <v>119</v>
      </c>
      <c r="J66" s="989">
        <v>55</v>
      </c>
      <c r="K66" s="989">
        <v>64</v>
      </c>
    </row>
    <row r="67" spans="1:12" s="207" customFormat="1" ht="8.1" customHeight="1">
      <c r="B67" s="220"/>
      <c r="C67" s="213"/>
      <c r="D67" s="219"/>
      <c r="E67" s="989"/>
      <c r="F67" s="989"/>
      <c r="G67" s="989"/>
      <c r="H67" s="989"/>
      <c r="I67" s="989"/>
      <c r="J67" s="989"/>
      <c r="K67" s="989"/>
    </row>
    <row r="68" spans="1:12" s="207" customFormat="1" ht="15" customHeight="1">
      <c r="B68" s="220" t="s">
        <v>27</v>
      </c>
      <c r="C68" s="213"/>
      <c r="D68" s="219">
        <v>2019</v>
      </c>
      <c r="E68" s="449" t="s">
        <v>31</v>
      </c>
      <c r="F68" s="449" t="s">
        <v>31</v>
      </c>
      <c r="G68" s="449" t="s">
        <v>31</v>
      </c>
      <c r="H68" s="989"/>
      <c r="I68" s="449" t="s">
        <v>31</v>
      </c>
      <c r="J68" s="449" t="s">
        <v>31</v>
      </c>
      <c r="K68" s="449" t="s">
        <v>31</v>
      </c>
    </row>
    <row r="69" spans="1:12" s="207" customFormat="1" ht="15" customHeight="1">
      <c r="B69" s="220"/>
      <c r="C69" s="213"/>
      <c r="D69" s="219">
        <v>2020</v>
      </c>
      <c r="E69" s="449" t="s">
        <v>31</v>
      </c>
      <c r="F69" s="449" t="s">
        <v>31</v>
      </c>
      <c r="G69" s="449" t="s">
        <v>31</v>
      </c>
      <c r="H69" s="989"/>
      <c r="I69" s="449" t="s">
        <v>31</v>
      </c>
      <c r="J69" s="449" t="s">
        <v>31</v>
      </c>
      <c r="K69" s="449" t="s">
        <v>31</v>
      </c>
    </row>
    <row r="70" spans="1:12" s="207" customFormat="1" ht="15" customHeight="1">
      <c r="B70" s="220"/>
      <c r="C70" s="213"/>
      <c r="D70" s="219">
        <v>2021</v>
      </c>
      <c r="E70" s="449" t="s">
        <v>31</v>
      </c>
      <c r="F70" s="449" t="s">
        <v>31</v>
      </c>
      <c r="G70" s="449" t="s">
        <v>31</v>
      </c>
      <c r="H70" s="989"/>
      <c r="I70" s="449" t="s">
        <v>31</v>
      </c>
      <c r="J70" s="449" t="s">
        <v>31</v>
      </c>
      <c r="K70" s="449" t="s">
        <v>31</v>
      </c>
    </row>
    <row r="71" spans="1:12" s="207" customFormat="1" ht="8.1" customHeight="1">
      <c r="B71" s="220"/>
      <c r="C71" s="213"/>
      <c r="D71" s="219"/>
      <c r="E71" s="989"/>
      <c r="F71" s="989"/>
      <c r="G71" s="989"/>
      <c r="H71" s="989"/>
      <c r="I71" s="989"/>
      <c r="J71" s="989"/>
      <c r="K71" s="989"/>
    </row>
    <row r="72" spans="1:12" s="207" customFormat="1" ht="15" customHeight="1">
      <c r="B72" s="1216" t="s">
        <v>859</v>
      </c>
      <c r="C72" s="226"/>
      <c r="D72" s="219">
        <v>2019</v>
      </c>
      <c r="E72" s="56">
        <f>SUM(F72:G72)</f>
        <v>418</v>
      </c>
      <c r="F72" s="56">
        <v>128</v>
      </c>
      <c r="G72" s="56">
        <v>290</v>
      </c>
      <c r="H72" s="56"/>
      <c r="I72" s="449" t="s">
        <v>31</v>
      </c>
      <c r="J72" s="449" t="s">
        <v>31</v>
      </c>
      <c r="K72" s="449" t="s">
        <v>31</v>
      </c>
    </row>
    <row r="73" spans="1:12" s="207" customFormat="1" ht="15" customHeight="1">
      <c r="B73" s="220"/>
      <c r="C73" s="226"/>
      <c r="D73" s="219">
        <v>2020</v>
      </c>
      <c r="E73" s="56">
        <f>SUM(F73:G73)</f>
        <v>1464</v>
      </c>
      <c r="F73" s="989">
        <v>314</v>
      </c>
      <c r="G73" s="989">
        <v>1150</v>
      </c>
      <c r="H73" s="989"/>
      <c r="I73" s="449" t="s">
        <v>31</v>
      </c>
      <c r="J73" s="449" t="s">
        <v>31</v>
      </c>
      <c r="K73" s="449" t="s">
        <v>31</v>
      </c>
    </row>
    <row r="74" spans="1:12" s="207" customFormat="1" ht="15" customHeight="1">
      <c r="B74" s="220"/>
      <c r="C74" s="226"/>
      <c r="D74" s="219">
        <v>2021</v>
      </c>
      <c r="E74" s="56">
        <f>SUM(F74:G74)</f>
        <v>1288</v>
      </c>
      <c r="F74" s="989">
        <v>263</v>
      </c>
      <c r="G74" s="989">
        <v>1025</v>
      </c>
      <c r="H74" s="989"/>
      <c r="I74" s="56">
        <f>SUM(J74:K74)</f>
        <v>27</v>
      </c>
      <c r="J74" s="449">
        <v>8</v>
      </c>
      <c r="K74" s="449">
        <v>19</v>
      </c>
    </row>
    <row r="75" spans="1:12" s="207" customFormat="1" ht="8.1" customHeight="1" thickBot="1">
      <c r="B75" s="232"/>
      <c r="C75" s="233"/>
      <c r="D75" s="1211"/>
      <c r="E75" s="235"/>
      <c r="F75" s="235"/>
      <c r="G75" s="235"/>
      <c r="H75" s="235"/>
      <c r="I75" s="235"/>
      <c r="J75" s="235"/>
      <c r="K75" s="235"/>
      <c r="L75" s="235"/>
    </row>
    <row r="76" spans="1:12" s="238" customFormat="1" ht="16.5" customHeight="1">
      <c r="A76" s="314"/>
      <c r="B76" s="239"/>
      <c r="D76" s="219"/>
      <c r="E76" s="242"/>
      <c r="F76" s="242"/>
      <c r="G76" s="242"/>
      <c r="H76" s="242"/>
      <c r="L76" s="1032" t="s">
        <v>867</v>
      </c>
    </row>
    <row r="77" spans="1:12" s="238" customFormat="1" ht="15" customHeight="1">
      <c r="D77" s="219"/>
      <c r="E77" s="242"/>
      <c r="F77" s="242"/>
      <c r="G77" s="242"/>
      <c r="H77" s="242"/>
      <c r="L77" s="1033" t="s">
        <v>868</v>
      </c>
    </row>
    <row r="78" spans="1:12" s="238" customFormat="1" ht="16.5" customHeight="1">
      <c r="B78" s="317" t="s">
        <v>1262</v>
      </c>
      <c r="D78" s="219"/>
      <c r="E78" s="243"/>
      <c r="F78" s="243"/>
      <c r="G78" s="243"/>
      <c r="H78" s="243"/>
      <c r="I78" s="243"/>
      <c r="J78" s="243"/>
    </row>
    <row r="79" spans="1:12" s="238" customFormat="1" ht="16.5" customHeight="1">
      <c r="B79" s="1157" t="s">
        <v>889</v>
      </c>
      <c r="D79" s="219"/>
      <c r="E79" s="243"/>
      <c r="F79" s="243"/>
      <c r="G79" s="243"/>
      <c r="H79" s="243"/>
      <c r="I79" s="243"/>
      <c r="J79" s="243"/>
    </row>
    <row r="80" spans="1:12" s="238" customFormat="1" ht="16.5" customHeight="1">
      <c r="B80" s="1160" t="s">
        <v>890</v>
      </c>
      <c r="D80" s="219"/>
      <c r="E80" s="243"/>
      <c r="F80" s="243"/>
      <c r="G80" s="243"/>
      <c r="H80" s="243"/>
      <c r="I80" s="243"/>
      <c r="J80" s="243"/>
    </row>
    <row r="81" spans="2:11" s="248" customFormat="1" ht="15.75" customHeight="1">
      <c r="B81" s="249" t="s">
        <v>1274</v>
      </c>
      <c r="D81" s="250"/>
      <c r="F81" s="251"/>
      <c r="G81" s="318"/>
    </row>
    <row r="82" spans="2:11" s="321" customFormat="1" ht="15" customHeight="1">
      <c r="B82" s="252" t="s">
        <v>1276</v>
      </c>
      <c r="C82" s="319"/>
      <c r="D82" s="250"/>
      <c r="E82" s="320"/>
      <c r="F82" s="320"/>
      <c r="G82" s="320"/>
    </row>
    <row r="83" spans="2:11">
      <c r="B83" s="249" t="s">
        <v>1267</v>
      </c>
      <c r="C83" s="261"/>
      <c r="D83" s="262"/>
      <c r="E83" s="258"/>
      <c r="F83" s="258"/>
      <c r="G83" s="258"/>
      <c r="H83" s="258"/>
      <c r="I83" s="258"/>
      <c r="J83" s="258"/>
      <c r="K83" s="169"/>
    </row>
    <row r="84" spans="2:11">
      <c r="B84" s="249" t="s">
        <v>1268</v>
      </c>
      <c r="K84" s="169"/>
    </row>
    <row r="85" spans="2:11">
      <c r="B85" s="249" t="s">
        <v>1269</v>
      </c>
      <c r="K85" s="169"/>
    </row>
    <row r="86" spans="2:11">
      <c r="B86" s="249" t="s">
        <v>1270</v>
      </c>
      <c r="K86" s="169"/>
    </row>
    <row r="87" spans="2:11">
      <c r="B87" s="249" t="s">
        <v>1271</v>
      </c>
      <c r="K87" s="169"/>
    </row>
    <row r="88" spans="2:11">
      <c r="B88" s="252"/>
    </row>
  </sheetData>
  <mergeCells count="4">
    <mergeCell ref="E11:G11"/>
    <mergeCell ref="E10:K10"/>
    <mergeCell ref="E9:K9"/>
    <mergeCell ref="I11:K11"/>
  </mergeCells>
  <printOptions horizontalCentered="1"/>
  <pageMargins left="0.55118110236220497" right="0.55118110236220497" top="0.39370078740157499" bottom="0.59055118110236204" header="0.39370078740157499" footer="0.39370078740157499"/>
  <pageSetup paperSize="9" scale="64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1">
    <tabColor rgb="FF92D050"/>
  </sheetPr>
  <dimension ref="A1:T471"/>
  <sheetViews>
    <sheetView showGridLines="0" tabSelected="1" view="pageBreakPreview" zoomScaleNormal="100" zoomScaleSheetLayoutView="100" workbookViewId="0">
      <selection activeCell="O48" sqref="O48"/>
    </sheetView>
  </sheetViews>
  <sheetFormatPr defaultColWidth="7.5703125" defaultRowHeight="16.5"/>
  <cols>
    <col min="1" max="1" width="1.85546875" style="605" customWidth="1"/>
    <col min="2" max="2" width="13.5703125" style="605" customWidth="1"/>
    <col min="3" max="3" width="28.28515625" style="605" customWidth="1"/>
    <col min="4" max="4" width="9.5703125" style="612" customWidth="1"/>
    <col min="5" max="5" width="16.7109375" style="653" customWidth="1"/>
    <col min="6" max="6" width="18.85546875" style="605" customWidth="1"/>
    <col min="7" max="7" width="21.28515625" style="605" customWidth="1"/>
    <col min="8" max="8" width="1.85546875" style="605" customWidth="1"/>
    <col min="9" max="9" width="19" style="605" customWidth="1"/>
    <col min="10" max="10" width="2.85546875" style="605" customWidth="1"/>
    <col min="11" max="11" width="46.7109375" style="605" customWidth="1"/>
    <col min="12" max="12" width="1.7109375" style="605" customWidth="1"/>
    <col min="13" max="13" width="10.85546875" style="605" customWidth="1"/>
    <col min="14" max="14" width="10.7109375" style="605" customWidth="1"/>
    <col min="15" max="15" width="14.85546875" style="605" customWidth="1"/>
    <col min="16" max="16" width="4" style="605" customWidth="1"/>
    <col min="17" max="17" width="10.85546875" style="605" customWidth="1"/>
    <col min="18" max="18" width="10.7109375" style="605" customWidth="1"/>
    <col min="19" max="19" width="14.85546875" style="605" customWidth="1"/>
    <col min="20" max="20" width="1" style="605" customWidth="1"/>
    <col min="21" max="21" width="3.85546875" style="605" customWidth="1"/>
    <col min="22" max="22" width="7.5703125" style="605"/>
    <col min="23" max="24" width="7.5703125" style="605" customWidth="1"/>
    <col min="25" max="27" width="7.5703125" style="605"/>
    <col min="28" max="28" width="7.5703125" style="605" customWidth="1"/>
    <col min="29" max="16384" width="7.5703125" style="605"/>
  </cols>
  <sheetData>
    <row r="1" spans="1:20" s="601" customFormat="1" ht="10.15" customHeight="1">
      <c r="C1" s="602"/>
      <c r="D1" s="603"/>
      <c r="E1" s="604"/>
    </row>
    <row r="2" spans="1:20" s="601" customFormat="1" ht="10.15" customHeight="1">
      <c r="C2" s="602"/>
      <c r="D2" s="603"/>
      <c r="E2" s="604"/>
    </row>
    <row r="3" spans="1:20" ht="16.5" customHeight="1">
      <c r="B3" s="606" t="s">
        <v>813</v>
      </c>
      <c r="C3" s="607" t="s">
        <v>785</v>
      </c>
      <c r="D3" s="608"/>
      <c r="E3" s="605"/>
    </row>
    <row r="4" spans="1:20" ht="15" customHeight="1">
      <c r="B4" s="606"/>
      <c r="C4" s="607" t="s">
        <v>1134</v>
      </c>
      <c r="D4" s="608"/>
      <c r="E4" s="605"/>
    </row>
    <row r="5" spans="1:20" ht="16.5" customHeight="1">
      <c r="B5" s="609" t="s">
        <v>814</v>
      </c>
      <c r="C5" s="610" t="s">
        <v>791</v>
      </c>
      <c r="D5" s="611"/>
      <c r="E5" s="605"/>
    </row>
    <row r="6" spans="1:20" ht="15" customHeight="1">
      <c r="B6" s="609"/>
      <c r="C6" s="610" t="s">
        <v>1125</v>
      </c>
      <c r="D6" s="611"/>
      <c r="E6" s="605"/>
    </row>
    <row r="7" spans="1:20" s="601" customFormat="1" ht="10.15" customHeight="1" thickBot="1">
      <c r="A7" s="610"/>
      <c r="B7" s="605"/>
      <c r="C7" s="605"/>
      <c r="D7" s="612"/>
      <c r="E7" s="604"/>
    </row>
    <row r="8" spans="1:20" s="591" customFormat="1" ht="14.25" thickTop="1">
      <c r="A8" s="613"/>
      <c r="B8" s="1232" t="s">
        <v>743</v>
      </c>
      <c r="C8" s="1233"/>
      <c r="D8" s="744" t="s">
        <v>3</v>
      </c>
      <c r="E8" s="1908" t="s">
        <v>4</v>
      </c>
      <c r="F8" s="1908"/>
      <c r="G8" s="1908"/>
      <c r="H8" s="1237"/>
    </row>
    <row r="9" spans="1:20" s="591" customFormat="1" ht="13.5">
      <c r="B9" s="566" t="s">
        <v>746</v>
      </c>
      <c r="C9" s="619"/>
      <c r="D9" s="620" t="s">
        <v>8</v>
      </c>
      <c r="E9" s="1905" t="s">
        <v>9</v>
      </c>
      <c r="F9" s="1905"/>
      <c r="G9" s="1905"/>
      <c r="H9" s="621"/>
    </row>
    <row r="10" spans="1:20" s="591" customFormat="1" ht="13.5">
      <c r="C10" s="615"/>
      <c r="D10" s="622"/>
      <c r="E10" s="623" t="s">
        <v>4</v>
      </c>
      <c r="F10" s="623" t="s">
        <v>37</v>
      </c>
      <c r="G10" s="623" t="s">
        <v>38</v>
      </c>
    </row>
    <row r="11" spans="1:20" s="591" customFormat="1" ht="13.5">
      <c r="D11" s="622"/>
      <c r="E11" s="624" t="s">
        <v>9</v>
      </c>
      <c r="F11" s="624" t="s">
        <v>39</v>
      </c>
      <c r="G11" s="624" t="s">
        <v>40</v>
      </c>
      <c r="H11" s="625"/>
      <c r="I11" s="619"/>
      <c r="J11" s="619"/>
      <c r="K11" s="619"/>
      <c r="L11" s="619"/>
      <c r="M11" s="619"/>
      <c r="N11" s="619"/>
      <c r="O11" s="619"/>
      <c r="P11" s="619"/>
      <c r="Q11" s="619"/>
      <c r="R11" s="619"/>
      <c r="S11" s="619"/>
      <c r="T11" s="619"/>
    </row>
    <row r="12" spans="1:20" s="601" customFormat="1" ht="8.1" customHeight="1">
      <c r="A12" s="626"/>
      <c r="B12" s="626"/>
      <c r="C12" s="626"/>
      <c r="D12" s="627"/>
      <c r="E12" s="628"/>
      <c r="F12" s="628"/>
      <c r="G12" s="628"/>
      <c r="H12" s="629"/>
    </row>
    <row r="13" spans="1:20" s="601" customFormat="1" ht="8.1" customHeight="1">
      <c r="D13" s="630"/>
      <c r="E13" s="604"/>
      <c r="F13" s="604"/>
      <c r="G13" s="604"/>
      <c r="H13" s="631"/>
    </row>
    <row r="14" spans="1:20" s="601" customFormat="1" ht="16.5" customHeight="1">
      <c r="B14" s="614" t="s">
        <v>782</v>
      </c>
      <c r="C14" s="591"/>
      <c r="D14" s="1665">
        <v>2020</v>
      </c>
      <c r="E14" s="576">
        <f t="shared" ref="E14:G16" si="0">SUM(E18,E22,E26,E30,E34,E38,E42,E46,E50)</f>
        <v>114620</v>
      </c>
      <c r="F14" s="576">
        <f t="shared" si="0"/>
        <v>41349</v>
      </c>
      <c r="G14" s="576">
        <f t="shared" si="0"/>
        <v>73271</v>
      </c>
      <c r="H14" s="632"/>
    </row>
    <row r="15" spans="1:20" s="601" customFormat="1" ht="16.149999999999999" customHeight="1">
      <c r="B15" s="566" t="s">
        <v>783</v>
      </c>
      <c r="C15" s="591"/>
      <c r="D15" s="1665">
        <v>2021</v>
      </c>
      <c r="E15" s="576">
        <f t="shared" si="0"/>
        <v>157868</v>
      </c>
      <c r="F15" s="576">
        <f t="shared" si="0"/>
        <v>57081</v>
      </c>
      <c r="G15" s="576">
        <f t="shared" si="0"/>
        <v>100787</v>
      </c>
      <c r="H15" s="632"/>
    </row>
    <row r="16" spans="1:20" s="601" customFormat="1" ht="13.15" customHeight="1">
      <c r="B16" s="591"/>
      <c r="C16" s="591"/>
      <c r="D16" s="1665">
        <v>2022</v>
      </c>
      <c r="E16" s="576">
        <f>SUM(E20,E24,E28,E32,E36,E40,E44,E48,E52)</f>
        <v>147499</v>
      </c>
      <c r="F16" s="576">
        <f t="shared" si="0"/>
        <v>54342</v>
      </c>
      <c r="G16" s="576">
        <f t="shared" si="0"/>
        <v>93157</v>
      </c>
      <c r="H16" s="632"/>
    </row>
    <row r="17" spans="2:8" s="601" customFormat="1" ht="15" customHeight="1">
      <c r="B17" s="591"/>
      <c r="C17" s="591"/>
      <c r="D17" s="580"/>
      <c r="E17" s="633"/>
      <c r="F17" s="633"/>
      <c r="G17" s="633"/>
      <c r="H17" s="634"/>
    </row>
    <row r="18" spans="2:8" s="601" customFormat="1" ht="15.75" customHeight="1">
      <c r="B18" s="614" t="s">
        <v>749</v>
      </c>
      <c r="C18" s="619"/>
      <c r="D18" s="580">
        <v>2020</v>
      </c>
      <c r="E18" s="633">
        <f>SUM('6.29 (1)'!E18,'6.29 (1)'!I18,'6.29 (2)'!E18,'6.29 (2)'!I18,'6.29 (3)'!E18,'6.29 (3)'!I18,'6.29 (4)'!E18,'6.29 (5)'!I18)</f>
        <v>6807</v>
      </c>
      <c r="F18" s="633">
        <f>SUM('6.29 (1)'!F18,'6.29 (1)'!J18,'6.29 (2)'!F18,'6.29 (2)'!J18,'6.29 (3)'!F18,'6.29 (3)'!J18,'6.29 (4)'!F18,'6.29 (5)'!J18)</f>
        <v>1719</v>
      </c>
      <c r="G18" s="633">
        <f>SUM('6.29 (1)'!G18,'6.29 (1)'!K18,'6.29 (2)'!G18,'6.29 (2)'!K18,'6.29 (3)'!G18,'6.29 (3)'!K18,'6.29 (4)'!G18,'6.29 (5)'!K18)</f>
        <v>5088</v>
      </c>
      <c r="H18" s="636"/>
    </row>
    <row r="19" spans="2:8" s="601" customFormat="1" ht="15" customHeight="1">
      <c r="B19" s="566" t="s">
        <v>750</v>
      </c>
      <c r="C19" s="635"/>
      <c r="D19" s="580">
        <v>2021</v>
      </c>
      <c r="E19" s="633">
        <f>SUM('6.29 (1)'!E19,'6.29 (1)'!I19,'6.29 (2)'!E19,'6.29 (2)'!I19,'6.29 (3)'!E19,'6.29 (3)'!I19,'6.29 (4)'!E19,'6.29 (5)'!I19)</f>
        <v>7895</v>
      </c>
      <c r="F19" s="633">
        <f>SUM('6.29 (1)'!F19,'6.29 (1)'!J19,'6.29 (2)'!F19,'6.29 (2)'!J19,'6.29 (3)'!F19,'6.29 (3)'!J19,'6.29 (4)'!F19,'6.29 (5)'!J19)</f>
        <v>2141</v>
      </c>
      <c r="G19" s="633">
        <f>SUM('6.29 (1)'!G19,'6.29 (1)'!K19,'6.29 (2)'!G19,'6.29 (2)'!K19,'6.29 (3)'!G19,'6.29 (3)'!K19,'6.29 (4)'!G19,'6.29 (5)'!K19)</f>
        <v>5754</v>
      </c>
      <c r="H19" s="636"/>
    </row>
    <row r="20" spans="2:8" s="601" customFormat="1" ht="15" customHeight="1">
      <c r="B20" s="566"/>
      <c r="C20" s="635"/>
      <c r="D20" s="580">
        <v>2022</v>
      </c>
      <c r="E20" s="633">
        <f>SUM('6.29 (1)'!E20,'6.29 (1)'!I20,'6.29 (2)'!E20,'6.29 (2)'!I20,'6.29 (3)'!E20,'6.29 (3)'!I20,'6.29 (4)'!E20,'6.29 (5)'!I20)</f>
        <v>9305</v>
      </c>
      <c r="F20" s="633">
        <f>SUM('6.29 (1)'!F20,'6.29 (1)'!J20,'6.29 (2)'!F20,'6.29 (2)'!J20,'6.29 (3)'!F20,'6.29 (3)'!J20,'6.29 (4)'!F20,'6.29 (5)'!J20)</f>
        <v>2394</v>
      </c>
      <c r="G20" s="633">
        <f>SUM('6.29 (1)'!G20,'6.29 (1)'!K20,'6.29 (2)'!G20,'6.29 (2)'!K20,'6.29 (3)'!G20,'6.29 (3)'!K20,'6.29 (4)'!G20,'6.29 (5)'!K20)</f>
        <v>6911</v>
      </c>
      <c r="H20" s="636"/>
    </row>
    <row r="21" spans="2:8" s="601" customFormat="1" ht="15" customHeight="1">
      <c r="B21" s="566"/>
      <c r="C21" s="635"/>
      <c r="D21" s="580"/>
      <c r="E21" s="633"/>
      <c r="F21" s="633"/>
      <c r="G21" s="633"/>
      <c r="H21" s="634"/>
    </row>
    <row r="22" spans="2:8" s="601" customFormat="1">
      <c r="B22" s="614" t="s">
        <v>751</v>
      </c>
      <c r="C22" s="591"/>
      <c r="D22" s="580">
        <v>2020</v>
      </c>
      <c r="E22" s="633">
        <f>SUM('6.29 (1)'!E22,'6.29 (1)'!I22,'6.29 (2)'!E22,'6.29 (2)'!I22,'6.29 (3)'!E22,'6.29 (3)'!I22,'6.29 (4)'!E22,'6.29 (5)'!I22)</f>
        <v>11355</v>
      </c>
      <c r="F22" s="633">
        <f>SUM('6.29 (1)'!F22,'6.29 (1)'!J22,'6.29 (2)'!F22,'6.29 (2)'!J22,'6.29 (3)'!F22,'6.29 (3)'!J22,'6.29 (4)'!F22,'6.29 (5)'!J22)</f>
        <v>3679</v>
      </c>
      <c r="G22" s="633">
        <f>SUM('6.29 (1)'!G22,'6.29 (1)'!K22,'6.29 (2)'!G22,'6.29 (2)'!K22,'6.29 (3)'!G22,'6.29 (3)'!K22,'6.29 (4)'!G22,'6.29 (5)'!K22)</f>
        <v>7676</v>
      </c>
      <c r="H22" s="636"/>
    </row>
    <row r="23" spans="2:8" s="601" customFormat="1">
      <c r="B23" s="566" t="s">
        <v>752</v>
      </c>
      <c r="C23" s="614"/>
      <c r="D23" s="580">
        <v>2021</v>
      </c>
      <c r="E23" s="633">
        <f>SUM('6.29 (1)'!E23,'6.29 (1)'!I23,'6.29 (2)'!E23,'6.29 (2)'!I23,'6.29 (3)'!E23,'6.29 (3)'!I23,'6.29 (4)'!E23,'6.29 (5)'!I23)</f>
        <v>13198</v>
      </c>
      <c r="F23" s="633">
        <f>SUM('6.29 (1)'!F23,'6.29 (1)'!J23,'6.29 (2)'!F23,'6.29 (2)'!J23,'6.29 (3)'!F23,'6.29 (3)'!J23,'6.29 (4)'!F23,'6.29 (5)'!J23)</f>
        <v>4473</v>
      </c>
      <c r="G23" s="633">
        <f>SUM('6.29 (1)'!G23,'6.29 (1)'!K23,'6.29 (2)'!G23,'6.29 (2)'!K23,'6.29 (3)'!G23,'6.29 (3)'!K23,'6.29 (4)'!G23,'6.29 (5)'!K23)</f>
        <v>8725</v>
      </c>
      <c r="H23" s="636"/>
    </row>
    <row r="24" spans="2:8" s="601" customFormat="1">
      <c r="B24" s="566"/>
      <c r="C24" s="614"/>
      <c r="D24" s="580">
        <v>2022</v>
      </c>
      <c r="E24" s="633">
        <f>SUM('6.29 (1)'!E24,'6.29 (1)'!I24,'6.29 (2)'!E24,'6.29 (2)'!I24,'6.29 (3)'!E24,'6.29 (3)'!I24,'6.29 (4)'!E24,'6.29 (5)'!I24)</f>
        <v>12171</v>
      </c>
      <c r="F24" s="633">
        <f>SUM('6.29 (1)'!F24,'6.29 (1)'!J24,'6.29 (2)'!F24,'6.29 (2)'!J24,'6.29 (3)'!F24,'6.29 (3)'!J24,'6.29 (4)'!F24,'6.29 (5)'!J24)</f>
        <v>4063</v>
      </c>
      <c r="G24" s="633">
        <f>SUM('6.29 (1)'!G24,'6.29 (1)'!K24,'6.29 (2)'!G24,'6.29 (2)'!K24,'6.29 (3)'!G24,'6.29 (3)'!K24,'6.29 (4)'!G24,'6.29 (5)'!K24)</f>
        <v>8108</v>
      </c>
      <c r="H24" s="636"/>
    </row>
    <row r="25" spans="2:8" s="601" customFormat="1">
      <c r="B25" s="566"/>
      <c r="C25" s="614"/>
      <c r="D25" s="580"/>
      <c r="E25" s="633"/>
      <c r="F25" s="633"/>
      <c r="G25" s="633"/>
      <c r="H25" s="636"/>
    </row>
    <row r="26" spans="2:8" s="601" customFormat="1">
      <c r="B26" s="614" t="s">
        <v>753</v>
      </c>
      <c r="C26" s="619"/>
      <c r="D26" s="580">
        <v>2020</v>
      </c>
      <c r="E26" s="633">
        <f>SUM('6.29 (1)'!E26,'6.29 (1)'!I26,'6.29 (2)'!E26,'6.29 (2)'!I26,'6.29 (3)'!E26,'6.29 (3)'!I26,'6.29 (4)'!E26,'6.29 (5)'!I26)</f>
        <v>39314</v>
      </c>
      <c r="F26" s="633">
        <f>SUM('6.29 (1)'!F26,'6.29 (1)'!J26,'6.29 (2)'!F26,'6.29 (2)'!J26,'6.29 (3)'!F26,'6.29 (3)'!J26,'6.29 (4)'!F26,'6.29 (5)'!J26)</f>
        <v>11143</v>
      </c>
      <c r="G26" s="633">
        <f>SUM('6.29 (1)'!G26,'6.29 (1)'!K26,'6.29 (2)'!G26,'6.29 (2)'!K26,'6.29 (3)'!G26,'6.29 (3)'!K26,'6.29 (4)'!G26,'6.29 (5)'!K26)</f>
        <v>28171</v>
      </c>
      <c r="H26" s="636"/>
    </row>
    <row r="27" spans="2:8" s="601" customFormat="1">
      <c r="B27" s="566" t="s">
        <v>754</v>
      </c>
      <c r="C27" s="635"/>
      <c r="D27" s="580">
        <v>2021</v>
      </c>
      <c r="E27" s="633">
        <f>SUM('6.29 (1)'!E27,'6.29 (1)'!I27,'6.29 (2)'!E27,'6.29 (2)'!I27,'6.29 (3)'!E27,'6.29 (3)'!I27,'6.29 (4)'!E27,'6.29 (5)'!I27)</f>
        <v>57499</v>
      </c>
      <c r="F27" s="633">
        <f>SUM('6.29 (1)'!F27,'6.29 (1)'!J27,'6.29 (2)'!F27,'6.29 (2)'!J27,'6.29 (3)'!F27,'6.29 (3)'!J27,'6.29 (4)'!F27,'6.29 (5)'!J27)</f>
        <v>16175</v>
      </c>
      <c r="G27" s="633">
        <f>SUM('6.29 (1)'!G27,'6.29 (1)'!K27,'6.29 (2)'!G27,'6.29 (2)'!K27,'6.29 (3)'!G27,'6.29 (3)'!K27,'6.29 (4)'!G27,'6.29 (5)'!K27)</f>
        <v>41324</v>
      </c>
      <c r="H27" s="636"/>
    </row>
    <row r="28" spans="2:8" s="601" customFormat="1">
      <c r="B28" s="566"/>
      <c r="C28" s="635"/>
      <c r="D28" s="580">
        <v>2022</v>
      </c>
      <c r="E28" s="633">
        <f>SUM('6.29 (1)'!E28,'6.29 (1)'!I28,'6.29 (2)'!E28,'6.29 (2)'!I28,'6.29 (3)'!E28,'6.29 (3)'!I28,'6.29 (4)'!E28,'6.29 (5)'!I28)</f>
        <v>52863</v>
      </c>
      <c r="F28" s="633">
        <f>SUM('6.29 (1)'!F28,'6.29 (1)'!J28,'6.29 (2)'!F28,'6.29 (2)'!J28,'6.29 (3)'!F28,'6.29 (3)'!J28,'6.29 (4)'!F28,'6.29 (5)'!J28)</f>
        <v>15566</v>
      </c>
      <c r="G28" s="633">
        <f>SUM('6.29 (1)'!G28,'6.29 (1)'!K28,'6.29 (2)'!G28,'6.29 (2)'!K28,'6.29 (3)'!G28,'6.29 (3)'!K28,'6.29 (4)'!G28,'6.29 (5)'!K28)</f>
        <v>37297</v>
      </c>
      <c r="H28" s="636"/>
    </row>
    <row r="29" spans="2:8" s="601" customFormat="1">
      <c r="B29" s="566"/>
      <c r="C29" s="635"/>
      <c r="D29" s="580"/>
      <c r="E29" s="633"/>
      <c r="F29" s="633"/>
      <c r="G29" s="633"/>
      <c r="H29" s="636"/>
    </row>
    <row r="30" spans="2:8" s="601" customFormat="1">
      <c r="B30" s="614" t="s">
        <v>755</v>
      </c>
      <c r="C30" s="591"/>
      <c r="D30" s="580">
        <v>2020</v>
      </c>
      <c r="E30" s="633">
        <f>SUM('6.29 (1)'!E30,'6.29 (1)'!I30,'6.29 (2)'!E30,'6.29 (2)'!I30,'6.29 (3)'!E30,'6.29 (3)'!I30,'6.29 (4)'!E30,'6.29 (5)'!I30)</f>
        <v>18430</v>
      </c>
      <c r="F30" s="633">
        <f>SUM('6.29 (1)'!F30,'6.29 (1)'!J30,'6.29 (2)'!F30,'6.29 (2)'!J30,'6.29 (3)'!F30,'6.29 (3)'!J30,'6.29 (4)'!F30,'6.29 (5)'!J30)</f>
        <v>6202</v>
      </c>
      <c r="G30" s="633">
        <f>SUM('6.29 (1)'!G30,'6.29 (1)'!K30,'6.29 (2)'!G30,'6.29 (2)'!K30,'6.29 (3)'!G30,'6.29 (3)'!K30,'6.29 (4)'!G30,'6.29 (5)'!K30)</f>
        <v>12228</v>
      </c>
      <c r="H30" s="636"/>
    </row>
    <row r="31" spans="2:8" s="601" customFormat="1">
      <c r="B31" s="566" t="s">
        <v>1261</v>
      </c>
      <c r="C31" s="591"/>
      <c r="D31" s="580">
        <v>2021</v>
      </c>
      <c r="E31" s="633">
        <f>SUM('6.29 (1)'!E31,'6.29 (1)'!I31,'6.29 (2)'!E31,'6.29 (2)'!I31,'6.29 (3)'!E31,'6.29 (3)'!I31,'6.29 (4)'!E31,'6.29 (5)'!I31)</f>
        <v>23262</v>
      </c>
      <c r="F31" s="633">
        <f>SUM('6.29 (1)'!F31,'6.29 (1)'!J31,'6.29 (2)'!F31,'6.29 (2)'!J31,'6.29 (3)'!F31,'6.29 (3)'!J31,'6.29 (4)'!F31,'6.29 (5)'!J31)</f>
        <v>8444</v>
      </c>
      <c r="G31" s="633">
        <f>SUM('6.29 (1)'!G31,'6.29 (1)'!K31,'6.29 (2)'!G31,'6.29 (2)'!K31,'6.29 (3)'!G31,'6.29 (3)'!K31,'6.29 (4)'!G31,'6.29 (5)'!K31)</f>
        <v>14818</v>
      </c>
      <c r="H31" s="636"/>
    </row>
    <row r="32" spans="2:8" s="601" customFormat="1">
      <c r="B32" s="566"/>
      <c r="C32" s="591"/>
      <c r="D32" s="580">
        <v>2022</v>
      </c>
      <c r="E32" s="633">
        <f>SUM('6.29 (1)'!E32,'6.29 (1)'!I32,'6.29 (2)'!E32,'6.29 (2)'!I32,'6.29 (3)'!E32,'6.29 (3)'!I32,'6.29 (4)'!E32,'6.29 (5)'!I32)</f>
        <v>21155</v>
      </c>
      <c r="F32" s="633">
        <f>SUM('6.29 (1)'!F32,'6.29 (1)'!J32,'6.29 (2)'!F32,'6.29 (2)'!J32,'6.29 (3)'!F32,'6.29 (3)'!J32,'6.29 (4)'!F32,'6.29 (5)'!J32)</f>
        <v>7913</v>
      </c>
      <c r="G32" s="633">
        <f>SUM('6.29 (1)'!G32,'6.29 (1)'!K32,'6.29 (2)'!G32,'6.29 (2)'!K32,'6.29 (3)'!G32,'6.29 (3)'!K32,'6.29 (4)'!G32,'6.29 (5)'!K32)</f>
        <v>13242</v>
      </c>
      <c r="H32" s="636"/>
    </row>
    <row r="33" spans="2:20" s="601" customFormat="1">
      <c r="B33" s="566"/>
      <c r="C33" s="591"/>
      <c r="D33" s="580"/>
      <c r="E33" s="633"/>
      <c r="F33" s="633"/>
      <c r="G33" s="633"/>
      <c r="H33" s="636"/>
      <c r="I33" s="602"/>
      <c r="J33" s="602"/>
      <c r="K33" s="602"/>
    </row>
    <row r="34" spans="2:20" s="601" customFormat="1">
      <c r="B34" s="614" t="s">
        <v>756</v>
      </c>
      <c r="C34" s="619"/>
      <c r="D34" s="580">
        <v>2020</v>
      </c>
      <c r="E34" s="633">
        <f>SUM('6.29 (1)'!E34,'6.29 (1)'!I34,'6.29 (2)'!E34,'6.29 (2)'!I34,'6.29 (3)'!E34,'6.29 (3)'!I34,'6.29 (4)'!E34,'6.29 (5)'!I34)</f>
        <v>25049</v>
      </c>
      <c r="F34" s="633">
        <f>SUM('6.29 (1)'!F34,'6.29 (1)'!J34,'6.29 (2)'!F34,'6.29 (2)'!J34,'6.29 (3)'!F34,'6.29 (3)'!J34,'6.29 (4)'!F34,'6.29 (5)'!J34)</f>
        <v>13741</v>
      </c>
      <c r="G34" s="633">
        <f>SUM('6.29 (1)'!G34,'6.29 (1)'!K34,'6.29 (2)'!G34,'6.29 (2)'!K34,'6.29 (3)'!G34,'6.29 (3)'!K34,'6.29 (4)'!G34,'6.29 (5)'!K34)</f>
        <v>11308</v>
      </c>
      <c r="H34" s="636"/>
      <c r="L34" s="602"/>
      <c r="M34" s="602"/>
      <c r="N34" s="602"/>
      <c r="O34" s="602"/>
      <c r="P34" s="602"/>
      <c r="Q34" s="602"/>
      <c r="R34" s="602"/>
      <c r="S34" s="602"/>
      <c r="T34" s="602"/>
    </row>
    <row r="35" spans="2:20" s="601" customFormat="1">
      <c r="B35" s="566" t="s">
        <v>757</v>
      </c>
      <c r="C35" s="635"/>
      <c r="D35" s="580">
        <v>2021</v>
      </c>
      <c r="E35" s="633">
        <f>SUM('6.29 (1)'!E35,'6.29 (1)'!I35,'6.29 (2)'!E35,'6.29 (2)'!I35,'6.29 (3)'!E35,'6.29 (3)'!I35,'6.29 (4)'!E35,'6.29 (5)'!I35)</f>
        <v>37020</v>
      </c>
      <c r="F35" s="633">
        <f>SUM('6.29 (1)'!F35,'6.29 (1)'!J35,'6.29 (2)'!F35,'6.29 (2)'!J35,'6.29 (3)'!F35,'6.29 (3)'!J35,'6.29 (4)'!F35,'6.29 (5)'!J35)</f>
        <v>19354</v>
      </c>
      <c r="G35" s="633">
        <f>SUM('6.29 (1)'!G35,'6.29 (1)'!K35,'6.29 (2)'!G35,'6.29 (2)'!K35,'6.29 (3)'!G35,'6.29 (3)'!K35,'6.29 (4)'!G35,'6.29 (5)'!K35)</f>
        <v>17666</v>
      </c>
      <c r="H35" s="636"/>
    </row>
    <row r="36" spans="2:20" s="601" customFormat="1">
      <c r="B36" s="566"/>
      <c r="C36" s="635"/>
      <c r="D36" s="580">
        <v>2022</v>
      </c>
      <c r="E36" s="633">
        <f>SUM('6.29 (1)'!E36,'6.29 (1)'!I36,'6.29 (2)'!E36,'6.29 (2)'!I36,'6.29 (3)'!E36,'6.29 (3)'!I36,'6.29 (4)'!E36,'6.29 (5)'!I36)</f>
        <v>31642</v>
      </c>
      <c r="F36" s="633">
        <f>SUM('6.29 (1)'!F36,'6.29 (1)'!J36,'6.29 (2)'!F36,'6.29 (2)'!J36,'6.29 (3)'!F36,'6.29 (3)'!J36,'6.29 (4)'!F36,'6.29 (5)'!J36)</f>
        <v>17182</v>
      </c>
      <c r="G36" s="633">
        <f>SUM('6.29 (1)'!G36,'6.29 (1)'!K36,'6.29 (2)'!G36,'6.29 (2)'!K36,'6.29 (3)'!G36,'6.29 (3)'!K36,'6.29 (4)'!G36,'6.29 (5)'!K36)</f>
        <v>14460</v>
      </c>
      <c r="H36" s="636"/>
    </row>
    <row r="37" spans="2:20" s="601" customFormat="1">
      <c r="B37" s="566"/>
      <c r="C37" s="635"/>
      <c r="D37" s="580"/>
      <c r="E37" s="633"/>
      <c r="F37" s="633"/>
      <c r="G37" s="633"/>
      <c r="H37" s="636"/>
      <c r="I37" s="602"/>
      <c r="J37" s="602"/>
      <c r="K37" s="602"/>
    </row>
    <row r="38" spans="2:20" s="601" customFormat="1">
      <c r="B38" s="614" t="s">
        <v>758</v>
      </c>
      <c r="C38" s="591"/>
      <c r="D38" s="580">
        <v>2020</v>
      </c>
      <c r="E38" s="633">
        <f>SUM('6.29 (1)'!E38,'6.29 (1)'!I38,'6.29 (2)'!E38,'6.29 (2)'!I38,'6.29 (3)'!E38,'6.29 (3)'!I38,'6.29 (4)'!E38,'6.29 (5)'!I38)</f>
        <v>3035</v>
      </c>
      <c r="F38" s="633">
        <f>SUM('6.29 (1)'!F38,'6.29 (1)'!J38,'6.29 (2)'!F38,'6.29 (2)'!J38,'6.29 (3)'!F38,'6.29 (3)'!J38,'6.29 (4)'!F38,'6.29 (5)'!J38)</f>
        <v>1235</v>
      </c>
      <c r="G38" s="633">
        <f>SUM('6.29 (1)'!G38,'6.29 (1)'!K38,'6.29 (2)'!G38,'6.29 (2)'!K38,'6.29 (3)'!G38,'6.29 (3)'!K38,'6.29 (4)'!G38,'6.29 (5)'!K38)</f>
        <v>1800</v>
      </c>
      <c r="H38" s="636"/>
      <c r="L38" s="602"/>
      <c r="M38" s="602"/>
      <c r="N38" s="602"/>
      <c r="O38" s="602"/>
      <c r="P38" s="602"/>
      <c r="Q38" s="602"/>
      <c r="R38" s="602"/>
      <c r="S38" s="602"/>
      <c r="T38" s="602"/>
    </row>
    <row r="39" spans="2:20" s="601" customFormat="1">
      <c r="B39" s="615" t="s">
        <v>759</v>
      </c>
      <c r="C39" s="619"/>
      <c r="D39" s="580">
        <v>2021</v>
      </c>
      <c r="E39" s="633">
        <f>SUM('6.29 (1)'!E39,'6.29 (1)'!I39,'6.29 (2)'!E39,'6.29 (2)'!I39,'6.29 (3)'!E39,'6.29 (3)'!I39,'6.29 (4)'!E39,'6.29 (5)'!I39)</f>
        <v>2979</v>
      </c>
      <c r="F39" s="633">
        <f>SUM('6.29 (1)'!F39,'6.29 (1)'!J39,'6.29 (2)'!F39,'6.29 (2)'!J39,'6.29 (3)'!F39,'6.29 (3)'!J39,'6.29 (4)'!F39,'6.29 (5)'!J39)</f>
        <v>1388</v>
      </c>
      <c r="G39" s="633">
        <f>SUM('6.29 (1)'!G39,'6.29 (1)'!K39,'6.29 (2)'!G39,'6.29 (2)'!K39,'6.29 (3)'!G39,'6.29 (3)'!K39,'6.29 (4)'!G39,'6.29 (5)'!K39)</f>
        <v>1591</v>
      </c>
      <c r="H39" s="636"/>
    </row>
    <row r="40" spans="2:20" s="601" customFormat="1">
      <c r="B40" s="615"/>
      <c r="C40" s="619"/>
      <c r="D40" s="580">
        <v>2022</v>
      </c>
      <c r="E40" s="633">
        <f>SUM('6.29 (1)'!E40,'6.29 (1)'!I40,'6.29 (2)'!E40,'6.29 (2)'!I40,'6.29 (3)'!E40,'6.29 (3)'!I40,'6.29 (4)'!E40,'6.29 (5)'!I40)</f>
        <v>5614</v>
      </c>
      <c r="F40" s="633">
        <f>SUM('6.29 (1)'!F40,'6.29 (1)'!J40,'6.29 (2)'!F40,'6.29 (2)'!J40,'6.29 (3)'!F40,'6.29 (3)'!J40,'6.29 (4)'!F40,'6.29 (5)'!J40)</f>
        <v>2504</v>
      </c>
      <c r="G40" s="633">
        <f>SUM('6.29 (1)'!G40,'6.29 (1)'!K40,'6.29 (2)'!G40,'6.29 (2)'!K40,'6.29 (3)'!G40,'6.29 (3)'!K40,'6.29 (4)'!G40,'6.29 (5)'!K40)</f>
        <v>3110</v>
      </c>
      <c r="H40" s="636"/>
    </row>
    <row r="41" spans="2:20" s="601" customFormat="1">
      <c r="B41" s="615"/>
      <c r="C41" s="619"/>
      <c r="D41" s="580"/>
      <c r="E41" s="633"/>
      <c r="F41" s="633"/>
      <c r="G41" s="633"/>
      <c r="H41" s="636"/>
    </row>
    <row r="42" spans="2:20" s="601" customFormat="1">
      <c r="B42" s="614" t="s">
        <v>760</v>
      </c>
      <c r="C42" s="619"/>
      <c r="D42" s="580">
        <v>2020</v>
      </c>
      <c r="E42" s="633">
        <f>SUM('6.29 (1)'!E42,'6.29 (1)'!I42,'6.29 (2)'!E42,'6.29 (2)'!I42,'6.29 (3)'!E42,'6.29 (3)'!I42,'6.29 (4)'!E42,'6.29 (5)'!I42)</f>
        <v>5349</v>
      </c>
      <c r="F42" s="633">
        <f>SUM('6.29 (1)'!F42,'6.29 (1)'!J42,'6.29 (2)'!F42,'6.29 (2)'!J42,'6.29 (3)'!F42,'6.29 (3)'!J42,'6.29 (4)'!F42,'6.29 (5)'!J42)</f>
        <v>1392</v>
      </c>
      <c r="G42" s="633">
        <f>SUM('6.29 (1)'!G42,'6.29 (1)'!K42,'6.29 (2)'!G42,'6.29 (2)'!K42,'6.29 (3)'!G42,'6.29 (3)'!K42,'6.29 (4)'!G42,'6.29 (5)'!K42)</f>
        <v>3957</v>
      </c>
      <c r="H42" s="636"/>
    </row>
    <row r="43" spans="2:20" s="601" customFormat="1">
      <c r="B43" s="566" t="s">
        <v>761</v>
      </c>
      <c r="C43" s="635"/>
      <c r="D43" s="580">
        <v>2021</v>
      </c>
      <c r="E43" s="633">
        <f>SUM('6.29 (1)'!E43,'6.29 (1)'!I43,'6.29 (2)'!E43,'6.29 (2)'!I43,'6.29 (3)'!E43,'6.29 (3)'!I43,'6.29 (4)'!E43,'6.29 (5)'!I43)</f>
        <v>8031</v>
      </c>
      <c r="F43" s="633">
        <f>SUM('6.29 (1)'!F43,'6.29 (1)'!J43,'6.29 (2)'!F43,'6.29 (2)'!J43,'6.29 (3)'!F43,'6.29 (3)'!J43,'6.29 (4)'!F43,'6.29 (5)'!J43)</f>
        <v>2024</v>
      </c>
      <c r="G43" s="633">
        <f>SUM('6.29 (1)'!G43,'6.29 (1)'!K43,'6.29 (2)'!G43,'6.29 (2)'!K43,'6.29 (3)'!G43,'6.29 (3)'!K43,'6.29 (4)'!G43,'6.29 (5)'!K43)</f>
        <v>6007</v>
      </c>
      <c r="H43" s="636"/>
    </row>
    <row r="44" spans="2:20" s="601" customFormat="1">
      <c r="B44" s="566"/>
      <c r="C44" s="635"/>
      <c r="D44" s="580">
        <v>2022</v>
      </c>
      <c r="E44" s="633">
        <f>SUM('6.29 (1)'!E44,'6.29 (1)'!I44,'6.29 (2)'!E44,'6.29 (2)'!I44,'6.29 (3)'!E44,'6.29 (3)'!I44,'6.29 (4)'!E44,'6.29 (5)'!I44)</f>
        <v>7686</v>
      </c>
      <c r="F44" s="633">
        <f>SUM('6.29 (1)'!F44,'6.29 (1)'!J44,'6.29 (2)'!F44,'6.29 (2)'!J44,'6.29 (3)'!F44,'6.29 (3)'!J44,'6.29 (4)'!F44,'6.29 (5)'!J44)</f>
        <v>1933</v>
      </c>
      <c r="G44" s="633">
        <f>SUM('6.29 (1)'!G44,'6.29 (1)'!K44,'6.29 (2)'!G44,'6.29 (2)'!K44,'6.29 (3)'!G44,'6.29 (3)'!K44,'6.29 (4)'!G44,'6.29 (5)'!K44)</f>
        <v>5753</v>
      </c>
      <c r="H44" s="636"/>
    </row>
    <row r="45" spans="2:20" s="601" customFormat="1">
      <c r="B45" s="566"/>
      <c r="C45" s="635"/>
      <c r="D45" s="580"/>
      <c r="E45" s="633"/>
      <c r="F45" s="633"/>
      <c r="G45" s="633"/>
      <c r="H45" s="636"/>
      <c r="I45" s="602"/>
      <c r="J45" s="602"/>
      <c r="K45" s="602"/>
    </row>
    <row r="46" spans="2:20" s="601" customFormat="1">
      <c r="B46" s="614" t="s">
        <v>762</v>
      </c>
      <c r="C46" s="591"/>
      <c r="D46" s="580">
        <v>2020</v>
      </c>
      <c r="E46" s="633">
        <f>SUM('6.29 (1)'!E46,'6.29 (1)'!I46,'6.29 (2)'!E46,'6.29 (2)'!I46,'6.29 (3)'!E46,'6.29 (3)'!I46,'6.29 (4)'!E46,'6.29 (5)'!I46)</f>
        <v>5272</v>
      </c>
      <c r="F46" s="633">
        <f>SUM('6.29 (1)'!F46,'6.29 (1)'!J46,'6.29 (2)'!F46,'6.29 (2)'!J46,'6.29 (3)'!F46,'6.29 (3)'!J46,'6.29 (4)'!F46,'6.29 (5)'!J46)</f>
        <v>2234</v>
      </c>
      <c r="G46" s="633">
        <f>SUM('6.29 (1)'!G46,'6.29 (1)'!K46,'6.29 (2)'!G46,'6.29 (2)'!K46,'6.29 (3)'!G46,'6.29 (3)'!K46,'6.29 (4)'!G46,'6.29 (5)'!K46)</f>
        <v>3038</v>
      </c>
      <c r="H46" s="636"/>
      <c r="L46" s="602"/>
      <c r="M46" s="602"/>
      <c r="N46" s="602"/>
      <c r="O46" s="602"/>
      <c r="P46" s="602"/>
      <c r="Q46" s="602"/>
      <c r="R46" s="602"/>
      <c r="S46" s="602"/>
      <c r="T46" s="602"/>
    </row>
    <row r="47" spans="2:20" s="601" customFormat="1">
      <c r="B47" s="615" t="s">
        <v>763</v>
      </c>
      <c r="C47" s="619"/>
      <c r="D47" s="580">
        <v>2021</v>
      </c>
      <c r="E47" s="633">
        <f>SUM('6.29 (1)'!E47,'6.29 (1)'!I47,'6.29 (2)'!E47,'6.29 (2)'!I47,'6.29 (3)'!E47,'6.29 (3)'!I47,'6.29 (4)'!E47,'6.29 (5)'!I47)</f>
        <v>7688</v>
      </c>
      <c r="F47" s="633">
        <f>SUM('6.29 (1)'!F47,'6.29 (1)'!J47,'6.29 (2)'!F47,'6.29 (2)'!J47,'6.29 (3)'!F47,'6.29 (3)'!J47,'6.29 (4)'!F47,'6.29 (5)'!J47)</f>
        <v>3005</v>
      </c>
      <c r="G47" s="633">
        <f>SUM('6.29 (1)'!G47,'6.29 (1)'!K47,'6.29 (2)'!G47,'6.29 (2)'!K47,'6.29 (3)'!G47,'6.29 (3)'!K47,'6.29 (4)'!G47,'6.29 (5)'!K47)</f>
        <v>4683</v>
      </c>
      <c r="H47" s="636"/>
    </row>
    <row r="48" spans="2:20" s="601" customFormat="1">
      <c r="B48" s="615"/>
      <c r="C48" s="619"/>
      <c r="D48" s="580">
        <v>2022</v>
      </c>
      <c r="E48" s="633">
        <f>SUM('6.29 (1)'!E48,'6.29 (1)'!I48,'6.29 (2)'!E48,'6.29 (2)'!I48,'6.29 (3)'!E48,'6.29 (3)'!I48,'6.29 (4)'!E48,'6.29 (5)'!I48)</f>
        <v>6753</v>
      </c>
      <c r="F48" s="633">
        <f>SUM('6.29 (1)'!F48,'6.29 (1)'!J48,'6.29 (2)'!F48,'6.29 (2)'!J48,'6.29 (3)'!F48,'6.29 (3)'!J48,'6.29 (4)'!F48,'6.29 (5)'!J48)</f>
        <v>2720</v>
      </c>
      <c r="G48" s="633">
        <f>SUM('6.29 (1)'!G48,'6.29 (1)'!K48,'6.29 (2)'!G48,'6.29 (2)'!K48,'6.29 (3)'!G48,'6.29 (3)'!K48,'6.29 (4)'!G48,'6.29 (5)'!K48)</f>
        <v>4033</v>
      </c>
      <c r="H48" s="636"/>
    </row>
    <row r="49" spans="1:20" s="601" customFormat="1">
      <c r="B49" s="615"/>
      <c r="C49" s="619"/>
      <c r="D49" s="580"/>
      <c r="E49" s="633"/>
      <c r="F49" s="633"/>
      <c r="G49" s="633"/>
      <c r="H49" s="636"/>
    </row>
    <row r="50" spans="1:20" s="601" customFormat="1">
      <c r="B50" s="614" t="s">
        <v>764</v>
      </c>
      <c r="C50" s="619"/>
      <c r="D50" s="580">
        <v>2020</v>
      </c>
      <c r="E50" s="633">
        <f>SUM('6.29 (1)'!E50,'6.29 (1)'!I50,'6.29 (2)'!E50,'6.29 (2)'!I50,'6.29 (3)'!E50,'6.29 (3)'!I50,'6.29 (4)'!E50,'6.29 (5)'!I50)</f>
        <v>9</v>
      </c>
      <c r="F50" s="633">
        <f>SUM('6.29 (1)'!F50,'6.29 (1)'!J50,'6.29 (2)'!F50,'6.29 (2)'!J50,'6.29 (3)'!F50,'6.29 (3)'!J50,'6.29 (4)'!F50,'6.29 (5)'!J50)</f>
        <v>4</v>
      </c>
      <c r="G50" s="633">
        <f>SUM('6.29 (1)'!G50,'6.29 (1)'!K50,'6.29 (2)'!G50,'6.29 (2)'!K50,'6.29 (3)'!G50,'6.29 (3)'!K50,'6.29 (4)'!G50,'6.29 (5)'!K50)</f>
        <v>5</v>
      </c>
      <c r="H50" s="636"/>
    </row>
    <row r="51" spans="1:20" s="601" customFormat="1">
      <c r="B51" s="566" t="s">
        <v>789</v>
      </c>
      <c r="C51" s="635"/>
      <c r="D51" s="580">
        <v>2021</v>
      </c>
      <c r="E51" s="633">
        <f>SUM('6.29 (1)'!E51,'6.29 (1)'!I51,'6.29 (2)'!E51,'6.29 (2)'!I51,'6.29 (3)'!E51,'6.29 (3)'!I51,'6.29 (4)'!E51,'6.29 (5)'!I51)</f>
        <v>296</v>
      </c>
      <c r="F51" s="633">
        <f>SUM('6.29 (1)'!F51,'6.29 (1)'!J51,'6.29 (2)'!F51,'6.29 (2)'!J51,'6.29 (3)'!F51,'6.29 (3)'!J51,'6.29 (4)'!F51,'6.29 (5)'!J51)</f>
        <v>77</v>
      </c>
      <c r="G51" s="633">
        <f>SUM('6.29 (1)'!G51,'6.29 (1)'!K51,'6.29 (2)'!G51,'6.29 (2)'!K51,'6.29 (3)'!G51,'6.29 (3)'!K51,'6.29 (4)'!G51,'6.29 (5)'!K51)</f>
        <v>219</v>
      </c>
      <c r="H51" s="636"/>
    </row>
    <row r="52" spans="1:20" s="601" customFormat="1">
      <c r="B52" s="566"/>
      <c r="C52" s="635"/>
      <c r="D52" s="580">
        <v>2022</v>
      </c>
      <c r="E52" s="633">
        <f>SUM('6.29 (1)'!E52,'6.29 (1)'!I52,'6.29 (2)'!E52,'6.29 (2)'!I52,'6.29 (3)'!E52,'6.29 (3)'!I52,'6.29 (4)'!E52,'6.29 (5)'!I52)</f>
        <v>310</v>
      </c>
      <c r="F52" s="633">
        <f>SUM('6.29 (1)'!F52,'6.29 (1)'!J52,'6.29 (2)'!F52,'6.29 (2)'!J52,'6.29 (3)'!F52,'6.29 (3)'!J52,'6.29 (4)'!F52,'6.29 (5)'!J52)</f>
        <v>67</v>
      </c>
      <c r="G52" s="633">
        <f>SUM('6.29 (1)'!G52,'6.29 (1)'!K52,'6.29 (2)'!G52,'6.29 (2)'!K52,'6.29 (3)'!G52,'6.29 (3)'!K52,'6.29 (4)'!G52,'6.29 (5)'!K52)</f>
        <v>243</v>
      </c>
    </row>
    <row r="53" spans="1:20" s="601" customFormat="1" ht="8.1" customHeight="1" thickBot="1">
      <c r="A53" s="637"/>
      <c r="B53" s="638"/>
      <c r="C53" s="639"/>
      <c r="D53" s="640"/>
      <c r="E53" s="641"/>
      <c r="F53" s="641"/>
      <c r="G53" s="642"/>
      <c r="H53" s="643"/>
      <c r="I53" s="644"/>
      <c r="J53" s="644"/>
      <c r="K53" s="644"/>
      <c r="L53" s="644"/>
      <c r="M53" s="644"/>
      <c r="N53" s="644"/>
      <c r="O53" s="644"/>
      <c r="P53" s="644"/>
      <c r="Q53" s="644"/>
      <c r="R53" s="644"/>
      <c r="S53" s="644"/>
      <c r="T53" s="644"/>
    </row>
    <row r="54" spans="1:20" s="537" customFormat="1" ht="16.5" customHeight="1">
      <c r="D54" s="645"/>
      <c r="E54" s="646"/>
      <c r="H54" s="424" t="s">
        <v>909</v>
      </c>
    </row>
    <row r="55" spans="1:20" s="647" customFormat="1" ht="16.5" customHeight="1">
      <c r="D55" s="648"/>
      <c r="E55" s="649"/>
      <c r="F55" s="650"/>
      <c r="H55" s="425" t="s">
        <v>885</v>
      </c>
      <c r="I55" s="651"/>
      <c r="J55" s="651"/>
      <c r="K55" s="651"/>
      <c r="L55" s="651"/>
      <c r="M55" s="651"/>
      <c r="N55" s="651"/>
      <c r="O55" s="651"/>
      <c r="P55" s="651"/>
      <c r="Q55" s="651"/>
      <c r="R55" s="651"/>
      <c r="S55" s="651"/>
      <c r="T55" s="651"/>
    </row>
    <row r="56" spans="1:20" s="601" customFormat="1">
      <c r="D56" s="630"/>
      <c r="E56" s="652"/>
      <c r="F56" s="644"/>
      <c r="G56" s="644"/>
      <c r="H56" s="644"/>
      <c r="I56" s="644"/>
      <c r="J56" s="644"/>
      <c r="K56" s="644"/>
      <c r="L56" s="644"/>
      <c r="M56" s="644"/>
      <c r="N56" s="644"/>
      <c r="O56" s="644"/>
      <c r="P56" s="644"/>
      <c r="Q56" s="644"/>
      <c r="R56" s="644"/>
      <c r="S56" s="644"/>
      <c r="T56" s="644"/>
    </row>
    <row r="57" spans="1:20" s="601" customFormat="1">
      <c r="D57" s="630"/>
      <c r="E57" s="652"/>
      <c r="F57" s="644"/>
      <c r="G57" s="644"/>
      <c r="H57" s="644"/>
      <c r="I57" s="644"/>
      <c r="J57" s="644"/>
      <c r="K57" s="644"/>
      <c r="L57" s="644"/>
      <c r="M57" s="644"/>
      <c r="N57" s="644"/>
      <c r="O57" s="644"/>
      <c r="P57" s="644"/>
      <c r="Q57" s="644"/>
      <c r="R57" s="644"/>
      <c r="S57" s="644"/>
      <c r="T57" s="644"/>
    </row>
    <row r="58" spans="1:20" s="601" customFormat="1">
      <c r="D58" s="630"/>
      <c r="E58" s="652"/>
      <c r="F58" s="644"/>
      <c r="G58" s="644"/>
      <c r="H58" s="644"/>
      <c r="I58" s="644"/>
      <c r="J58" s="644"/>
      <c r="K58" s="644"/>
      <c r="L58" s="644"/>
      <c r="M58" s="644"/>
      <c r="N58" s="644"/>
      <c r="O58" s="644"/>
      <c r="P58" s="644"/>
      <c r="Q58" s="644"/>
      <c r="R58" s="644"/>
      <c r="S58" s="644"/>
      <c r="T58" s="644"/>
    </row>
    <row r="59" spans="1:20" s="601" customFormat="1">
      <c r="D59" s="630"/>
      <c r="E59" s="652"/>
      <c r="F59" s="644"/>
      <c r="G59" s="644"/>
      <c r="H59" s="644"/>
      <c r="I59" s="644"/>
      <c r="J59" s="644"/>
      <c r="K59" s="644"/>
      <c r="L59" s="644"/>
      <c r="M59" s="644"/>
      <c r="N59" s="644"/>
      <c r="O59" s="644"/>
      <c r="P59" s="644"/>
      <c r="Q59" s="644"/>
      <c r="R59" s="644"/>
      <c r="S59" s="644"/>
      <c r="T59" s="644"/>
    </row>
    <row r="60" spans="1:20" s="601" customFormat="1">
      <c r="D60" s="630"/>
      <c r="E60" s="652"/>
      <c r="F60" s="644"/>
      <c r="G60" s="644"/>
      <c r="H60" s="644"/>
      <c r="I60" s="644"/>
      <c r="J60" s="644"/>
      <c r="K60" s="644"/>
      <c r="L60" s="644"/>
      <c r="M60" s="644"/>
      <c r="N60" s="644"/>
      <c r="O60" s="644"/>
      <c r="P60" s="644"/>
      <c r="Q60" s="644"/>
      <c r="R60" s="644"/>
      <c r="S60" s="644"/>
      <c r="T60" s="644"/>
    </row>
    <row r="61" spans="1:20" s="601" customFormat="1">
      <c r="D61" s="630"/>
      <c r="E61" s="652"/>
      <c r="F61" s="644"/>
      <c r="G61" s="644"/>
      <c r="H61" s="644"/>
      <c r="I61" s="644"/>
      <c r="J61" s="644"/>
      <c r="K61" s="644"/>
      <c r="L61" s="644"/>
      <c r="M61" s="644"/>
      <c r="N61" s="644"/>
      <c r="O61" s="644"/>
      <c r="P61" s="644"/>
      <c r="Q61" s="644"/>
      <c r="R61" s="644"/>
      <c r="S61" s="644"/>
      <c r="T61" s="644"/>
    </row>
    <row r="62" spans="1:20" s="601" customFormat="1">
      <c r="D62" s="630"/>
      <c r="E62" s="652"/>
      <c r="F62" s="644"/>
      <c r="G62" s="644"/>
      <c r="H62" s="644"/>
      <c r="I62" s="644"/>
      <c r="J62" s="644"/>
      <c r="K62" s="644"/>
      <c r="L62" s="644"/>
      <c r="M62" s="644"/>
      <c r="N62" s="644"/>
      <c r="O62" s="644"/>
      <c r="P62" s="644"/>
      <c r="Q62" s="644"/>
      <c r="R62" s="644"/>
      <c r="S62" s="644"/>
      <c r="T62" s="644"/>
    </row>
    <row r="63" spans="1:20" s="601" customFormat="1">
      <c r="D63" s="630"/>
      <c r="E63" s="652"/>
      <c r="F63" s="644"/>
      <c r="G63" s="644"/>
      <c r="H63" s="644"/>
      <c r="I63" s="644"/>
      <c r="J63" s="644"/>
      <c r="K63" s="644"/>
      <c r="L63" s="644"/>
      <c r="M63" s="644"/>
      <c r="N63" s="644"/>
      <c r="O63" s="644"/>
      <c r="P63" s="644"/>
      <c r="Q63" s="644"/>
      <c r="R63" s="644"/>
      <c r="S63" s="644"/>
      <c r="T63" s="644"/>
    </row>
    <row r="64" spans="1:20" s="601" customFormat="1">
      <c r="D64" s="630"/>
      <c r="E64" s="652"/>
      <c r="F64" s="644"/>
      <c r="G64" s="644"/>
      <c r="H64" s="644"/>
      <c r="I64" s="644"/>
      <c r="J64" s="644"/>
      <c r="K64" s="644"/>
      <c r="L64" s="644"/>
      <c r="M64" s="644"/>
      <c r="N64" s="644"/>
      <c r="O64" s="644"/>
      <c r="P64" s="644"/>
      <c r="Q64" s="644"/>
      <c r="R64" s="644"/>
      <c r="S64" s="644"/>
      <c r="T64" s="644"/>
    </row>
    <row r="65" spans="4:20" s="601" customFormat="1">
      <c r="D65" s="630"/>
      <c r="E65" s="652"/>
      <c r="F65" s="644"/>
      <c r="G65" s="644"/>
      <c r="H65" s="644"/>
      <c r="I65" s="644"/>
      <c r="J65" s="644"/>
      <c r="K65" s="644"/>
      <c r="L65" s="644"/>
      <c r="M65" s="644"/>
      <c r="N65" s="644"/>
      <c r="O65" s="644"/>
      <c r="P65" s="644"/>
      <c r="Q65" s="644"/>
      <c r="R65" s="644"/>
      <c r="S65" s="644"/>
      <c r="T65" s="644"/>
    </row>
    <row r="66" spans="4:20" s="601" customFormat="1">
      <c r="D66" s="630"/>
      <c r="E66" s="652"/>
      <c r="F66" s="644"/>
      <c r="G66" s="644"/>
      <c r="H66" s="644"/>
      <c r="I66" s="644"/>
      <c r="J66" s="644"/>
      <c r="K66" s="644"/>
      <c r="L66" s="644"/>
      <c r="M66" s="644"/>
      <c r="N66" s="644"/>
      <c r="O66" s="644"/>
      <c r="P66" s="644"/>
      <c r="Q66" s="644"/>
      <c r="R66" s="644"/>
      <c r="S66" s="644"/>
      <c r="T66" s="644"/>
    </row>
    <row r="67" spans="4:20" s="601" customFormat="1">
      <c r="D67" s="630"/>
      <c r="E67" s="652"/>
      <c r="F67" s="644"/>
      <c r="G67" s="644"/>
      <c r="H67" s="644"/>
      <c r="I67" s="644"/>
      <c r="J67" s="644"/>
      <c r="K67" s="644"/>
      <c r="L67" s="644"/>
      <c r="M67" s="644"/>
      <c r="N67" s="644"/>
      <c r="O67" s="644"/>
      <c r="P67" s="644"/>
      <c r="Q67" s="644"/>
      <c r="R67" s="644"/>
      <c r="S67" s="644"/>
      <c r="T67" s="644"/>
    </row>
    <row r="68" spans="4:20" s="601" customFormat="1">
      <c r="D68" s="630"/>
      <c r="E68" s="652"/>
      <c r="F68" s="644"/>
      <c r="G68" s="644"/>
      <c r="H68" s="644"/>
      <c r="I68" s="644"/>
      <c r="J68" s="644"/>
      <c r="K68" s="644"/>
      <c r="L68" s="644"/>
      <c r="M68" s="644"/>
      <c r="N68" s="644"/>
      <c r="O68" s="644"/>
      <c r="P68" s="644"/>
      <c r="Q68" s="644"/>
      <c r="R68" s="644"/>
      <c r="S68" s="644"/>
      <c r="T68" s="644"/>
    </row>
    <row r="69" spans="4:20" s="601" customFormat="1">
      <c r="D69" s="630"/>
      <c r="E69" s="652"/>
      <c r="F69" s="644"/>
      <c r="G69" s="644"/>
      <c r="H69" s="644"/>
      <c r="I69" s="644"/>
      <c r="J69" s="644"/>
      <c r="K69" s="644"/>
      <c r="L69" s="644"/>
      <c r="M69" s="644"/>
      <c r="N69" s="644"/>
      <c r="O69" s="644"/>
      <c r="P69" s="644"/>
      <c r="Q69" s="644"/>
      <c r="R69" s="644"/>
      <c r="S69" s="644"/>
      <c r="T69" s="644"/>
    </row>
    <row r="70" spans="4:20" s="601" customFormat="1">
      <c r="D70" s="630"/>
      <c r="E70" s="652"/>
      <c r="F70" s="644"/>
      <c r="G70" s="644"/>
      <c r="H70" s="644"/>
      <c r="I70" s="644"/>
      <c r="J70" s="644"/>
      <c r="K70" s="644"/>
      <c r="L70" s="644"/>
      <c r="M70" s="644"/>
      <c r="N70" s="644"/>
      <c r="O70" s="644"/>
      <c r="P70" s="644"/>
      <c r="Q70" s="644"/>
      <c r="R70" s="644"/>
      <c r="S70" s="644"/>
      <c r="T70" s="644"/>
    </row>
    <row r="71" spans="4:20" s="601" customFormat="1">
      <c r="D71" s="630"/>
      <c r="E71" s="652"/>
      <c r="F71" s="644"/>
      <c r="G71" s="644"/>
      <c r="H71" s="644"/>
      <c r="I71" s="644"/>
      <c r="J71" s="644"/>
      <c r="K71" s="644"/>
      <c r="L71" s="644"/>
      <c r="M71" s="644"/>
      <c r="N71" s="644"/>
      <c r="O71" s="644"/>
      <c r="P71" s="644"/>
      <c r="Q71" s="644"/>
      <c r="R71" s="644"/>
      <c r="S71" s="644"/>
      <c r="T71" s="644"/>
    </row>
    <row r="72" spans="4:20" s="601" customFormat="1">
      <c r="D72" s="630"/>
      <c r="E72" s="652"/>
      <c r="F72" s="644"/>
      <c r="G72" s="644"/>
      <c r="H72" s="644"/>
      <c r="I72" s="644"/>
      <c r="J72" s="644"/>
      <c r="K72" s="644"/>
      <c r="L72" s="644"/>
      <c r="M72" s="644"/>
      <c r="N72" s="644"/>
      <c r="O72" s="644"/>
      <c r="P72" s="644"/>
      <c r="Q72" s="644"/>
      <c r="R72" s="644"/>
      <c r="S72" s="644"/>
      <c r="T72" s="644"/>
    </row>
    <row r="73" spans="4:20" s="601" customFormat="1">
      <c r="D73" s="630"/>
      <c r="E73" s="604"/>
    </row>
    <row r="74" spans="4:20" s="601" customFormat="1">
      <c r="D74" s="630"/>
      <c r="E74" s="604"/>
    </row>
    <row r="75" spans="4:20" s="601" customFormat="1">
      <c r="D75" s="630"/>
      <c r="E75" s="604"/>
    </row>
    <row r="76" spans="4:20" s="601" customFormat="1">
      <c r="D76" s="630"/>
      <c r="E76" s="604"/>
    </row>
    <row r="77" spans="4:20" s="601" customFormat="1">
      <c r="D77" s="630"/>
      <c r="E77" s="604"/>
    </row>
    <row r="78" spans="4:20" s="601" customFormat="1">
      <c r="D78" s="630"/>
      <c r="E78" s="604"/>
    </row>
    <row r="79" spans="4:20" s="601" customFormat="1">
      <c r="D79" s="630"/>
      <c r="E79" s="604"/>
    </row>
    <row r="80" spans="4:20" s="601" customFormat="1">
      <c r="D80" s="630"/>
      <c r="E80" s="604"/>
    </row>
    <row r="81" spans="4:5" s="601" customFormat="1">
      <c r="D81" s="630"/>
      <c r="E81" s="604"/>
    </row>
    <row r="82" spans="4:5" s="601" customFormat="1">
      <c r="D82" s="630"/>
      <c r="E82" s="604"/>
    </row>
    <row r="83" spans="4:5" s="601" customFormat="1">
      <c r="D83" s="630"/>
      <c r="E83" s="604"/>
    </row>
    <row r="84" spans="4:5" s="601" customFormat="1">
      <c r="D84" s="630"/>
      <c r="E84" s="604"/>
    </row>
    <row r="85" spans="4:5" s="601" customFormat="1">
      <c r="D85" s="630"/>
      <c r="E85" s="604"/>
    </row>
    <row r="86" spans="4:5" s="601" customFormat="1">
      <c r="D86" s="630"/>
      <c r="E86" s="604"/>
    </row>
    <row r="87" spans="4:5" s="601" customFormat="1">
      <c r="D87" s="630"/>
      <c r="E87" s="604"/>
    </row>
    <row r="88" spans="4:5" s="601" customFormat="1">
      <c r="D88" s="630"/>
      <c r="E88" s="604"/>
    </row>
    <row r="89" spans="4:5" s="601" customFormat="1">
      <c r="D89" s="630"/>
      <c r="E89" s="604"/>
    </row>
    <row r="90" spans="4:5" s="601" customFormat="1">
      <c r="D90" s="630"/>
      <c r="E90" s="604"/>
    </row>
    <row r="91" spans="4:5" s="601" customFormat="1">
      <c r="D91" s="630"/>
      <c r="E91" s="604"/>
    </row>
    <row r="92" spans="4:5" s="601" customFormat="1">
      <c r="D92" s="630"/>
      <c r="E92" s="604"/>
    </row>
    <row r="93" spans="4:5" s="601" customFormat="1">
      <c r="D93" s="630"/>
      <c r="E93" s="604"/>
    </row>
    <row r="94" spans="4:5" s="601" customFormat="1">
      <c r="D94" s="630"/>
      <c r="E94" s="604"/>
    </row>
    <row r="95" spans="4:5" s="601" customFormat="1">
      <c r="D95" s="630"/>
      <c r="E95" s="604"/>
    </row>
    <row r="96" spans="4:5" s="601" customFormat="1">
      <c r="D96" s="630"/>
      <c r="E96" s="604"/>
    </row>
    <row r="97" spans="4:5" s="601" customFormat="1">
      <c r="D97" s="630"/>
      <c r="E97" s="604"/>
    </row>
    <row r="98" spans="4:5" s="601" customFormat="1">
      <c r="D98" s="630"/>
      <c r="E98" s="604"/>
    </row>
    <row r="99" spans="4:5" s="601" customFormat="1">
      <c r="D99" s="630"/>
      <c r="E99" s="604"/>
    </row>
    <row r="100" spans="4:5" s="601" customFormat="1">
      <c r="D100" s="630"/>
      <c r="E100" s="604"/>
    </row>
    <row r="101" spans="4:5" s="601" customFormat="1">
      <c r="D101" s="630"/>
      <c r="E101" s="604"/>
    </row>
    <row r="102" spans="4:5" s="601" customFormat="1">
      <c r="D102" s="630"/>
      <c r="E102" s="604"/>
    </row>
    <row r="103" spans="4:5" s="601" customFormat="1">
      <c r="D103" s="630"/>
      <c r="E103" s="604"/>
    </row>
    <row r="104" spans="4:5" s="601" customFormat="1">
      <c r="D104" s="630"/>
      <c r="E104" s="604"/>
    </row>
    <row r="105" spans="4:5" s="601" customFormat="1">
      <c r="D105" s="630"/>
      <c r="E105" s="604"/>
    </row>
    <row r="106" spans="4:5" s="601" customFormat="1">
      <c r="D106" s="630"/>
      <c r="E106" s="604"/>
    </row>
    <row r="107" spans="4:5" s="601" customFormat="1">
      <c r="D107" s="630"/>
      <c r="E107" s="604"/>
    </row>
    <row r="108" spans="4:5" s="601" customFormat="1">
      <c r="D108" s="630"/>
      <c r="E108" s="604"/>
    </row>
    <row r="109" spans="4:5" s="601" customFormat="1">
      <c r="D109" s="630"/>
      <c r="E109" s="604"/>
    </row>
    <row r="110" spans="4:5" s="601" customFormat="1">
      <c r="D110" s="630"/>
      <c r="E110" s="604"/>
    </row>
    <row r="111" spans="4:5" s="601" customFormat="1">
      <c r="D111" s="630"/>
      <c r="E111" s="604"/>
    </row>
    <row r="112" spans="4:5" s="601" customFormat="1">
      <c r="D112" s="630"/>
      <c r="E112" s="604"/>
    </row>
    <row r="113" spans="4:5" s="601" customFormat="1">
      <c r="D113" s="630"/>
      <c r="E113" s="604"/>
    </row>
    <row r="114" spans="4:5" s="601" customFormat="1">
      <c r="D114" s="630"/>
      <c r="E114" s="604"/>
    </row>
    <row r="115" spans="4:5" s="601" customFormat="1">
      <c r="D115" s="630"/>
      <c r="E115" s="604"/>
    </row>
    <row r="116" spans="4:5" s="601" customFormat="1">
      <c r="D116" s="630"/>
      <c r="E116" s="604"/>
    </row>
    <row r="117" spans="4:5" s="601" customFormat="1">
      <c r="D117" s="630"/>
      <c r="E117" s="604"/>
    </row>
    <row r="118" spans="4:5" s="601" customFormat="1">
      <c r="D118" s="630"/>
      <c r="E118" s="604"/>
    </row>
    <row r="119" spans="4:5" s="601" customFormat="1">
      <c r="D119" s="630"/>
      <c r="E119" s="604"/>
    </row>
    <row r="120" spans="4:5" s="601" customFormat="1">
      <c r="D120" s="630"/>
      <c r="E120" s="604"/>
    </row>
    <row r="121" spans="4:5" s="601" customFormat="1">
      <c r="D121" s="630"/>
      <c r="E121" s="604"/>
    </row>
    <row r="122" spans="4:5" s="601" customFormat="1">
      <c r="D122" s="630"/>
      <c r="E122" s="604"/>
    </row>
    <row r="123" spans="4:5" s="601" customFormat="1">
      <c r="D123" s="630"/>
      <c r="E123" s="604"/>
    </row>
    <row r="124" spans="4:5" s="601" customFormat="1">
      <c r="D124" s="630"/>
      <c r="E124" s="604"/>
    </row>
    <row r="125" spans="4:5" s="601" customFormat="1">
      <c r="D125" s="630"/>
      <c r="E125" s="604"/>
    </row>
    <row r="126" spans="4:5" s="601" customFormat="1">
      <c r="D126" s="630"/>
      <c r="E126" s="604"/>
    </row>
    <row r="127" spans="4:5" s="601" customFormat="1">
      <c r="D127" s="630"/>
      <c r="E127" s="604"/>
    </row>
    <row r="128" spans="4:5" s="601" customFormat="1">
      <c r="D128" s="630"/>
      <c r="E128" s="604"/>
    </row>
    <row r="129" spans="4:5" s="601" customFormat="1">
      <c r="D129" s="630"/>
      <c r="E129" s="604"/>
    </row>
    <row r="130" spans="4:5" s="601" customFormat="1">
      <c r="D130" s="630"/>
      <c r="E130" s="604"/>
    </row>
    <row r="131" spans="4:5" s="601" customFormat="1">
      <c r="D131" s="630"/>
      <c r="E131" s="604"/>
    </row>
    <row r="132" spans="4:5" s="601" customFormat="1">
      <c r="D132" s="630"/>
      <c r="E132" s="604"/>
    </row>
    <row r="133" spans="4:5" s="601" customFormat="1">
      <c r="D133" s="630"/>
      <c r="E133" s="604"/>
    </row>
    <row r="134" spans="4:5" s="601" customFormat="1">
      <c r="D134" s="630"/>
      <c r="E134" s="604"/>
    </row>
    <row r="135" spans="4:5" s="601" customFormat="1">
      <c r="D135" s="630"/>
      <c r="E135" s="604"/>
    </row>
    <row r="136" spans="4:5" s="601" customFormat="1">
      <c r="D136" s="630"/>
      <c r="E136" s="604"/>
    </row>
    <row r="137" spans="4:5" s="601" customFormat="1">
      <c r="D137" s="630"/>
      <c r="E137" s="604"/>
    </row>
    <row r="138" spans="4:5" s="601" customFormat="1">
      <c r="D138" s="630"/>
      <c r="E138" s="604"/>
    </row>
    <row r="139" spans="4:5" s="601" customFormat="1">
      <c r="D139" s="630"/>
      <c r="E139" s="604"/>
    </row>
    <row r="140" spans="4:5" s="601" customFormat="1">
      <c r="D140" s="630"/>
      <c r="E140" s="604"/>
    </row>
    <row r="141" spans="4:5" s="601" customFormat="1">
      <c r="D141" s="630"/>
      <c r="E141" s="604"/>
    </row>
    <row r="142" spans="4:5" s="601" customFormat="1">
      <c r="D142" s="630"/>
      <c r="E142" s="604"/>
    </row>
    <row r="143" spans="4:5" s="601" customFormat="1">
      <c r="D143" s="630"/>
      <c r="E143" s="604"/>
    </row>
    <row r="144" spans="4:5" s="601" customFormat="1">
      <c r="D144" s="630"/>
      <c r="E144" s="604"/>
    </row>
    <row r="145" spans="4:5" s="601" customFormat="1">
      <c r="D145" s="630"/>
      <c r="E145" s="604"/>
    </row>
    <row r="146" spans="4:5" s="601" customFormat="1">
      <c r="D146" s="630"/>
      <c r="E146" s="604"/>
    </row>
    <row r="147" spans="4:5" s="601" customFormat="1">
      <c r="D147" s="630"/>
      <c r="E147" s="604"/>
    </row>
    <row r="148" spans="4:5" s="601" customFormat="1">
      <c r="D148" s="630"/>
      <c r="E148" s="604"/>
    </row>
    <row r="149" spans="4:5" s="601" customFormat="1">
      <c r="D149" s="630"/>
      <c r="E149" s="604"/>
    </row>
    <row r="150" spans="4:5" s="601" customFormat="1">
      <c r="D150" s="630"/>
      <c r="E150" s="604"/>
    </row>
    <row r="151" spans="4:5" s="601" customFormat="1">
      <c r="D151" s="630"/>
      <c r="E151" s="604"/>
    </row>
    <row r="152" spans="4:5" s="601" customFormat="1">
      <c r="D152" s="630"/>
      <c r="E152" s="604"/>
    </row>
    <row r="153" spans="4:5" s="601" customFormat="1">
      <c r="D153" s="630"/>
      <c r="E153" s="604"/>
    </row>
    <row r="154" spans="4:5" s="601" customFormat="1">
      <c r="D154" s="630"/>
      <c r="E154" s="604"/>
    </row>
    <row r="155" spans="4:5" s="601" customFormat="1">
      <c r="D155" s="630"/>
      <c r="E155" s="604"/>
    </row>
    <row r="156" spans="4:5" s="601" customFormat="1">
      <c r="D156" s="630"/>
      <c r="E156" s="604"/>
    </row>
    <row r="157" spans="4:5" s="601" customFormat="1">
      <c r="D157" s="630"/>
      <c r="E157" s="604"/>
    </row>
    <row r="158" spans="4:5" s="601" customFormat="1">
      <c r="D158" s="630"/>
      <c r="E158" s="604"/>
    </row>
    <row r="159" spans="4:5" s="601" customFormat="1">
      <c r="D159" s="630"/>
      <c r="E159" s="604"/>
    </row>
    <row r="160" spans="4:5" s="601" customFormat="1">
      <c r="D160" s="630"/>
      <c r="E160" s="604"/>
    </row>
    <row r="161" spans="4:5" s="601" customFormat="1">
      <c r="D161" s="630"/>
      <c r="E161" s="604"/>
    </row>
    <row r="162" spans="4:5" s="601" customFormat="1">
      <c r="D162" s="630"/>
      <c r="E162" s="604"/>
    </row>
    <row r="163" spans="4:5" s="601" customFormat="1">
      <c r="D163" s="630"/>
      <c r="E163" s="604"/>
    </row>
    <row r="164" spans="4:5" s="601" customFormat="1">
      <c r="D164" s="630"/>
      <c r="E164" s="604"/>
    </row>
    <row r="165" spans="4:5" s="601" customFormat="1">
      <c r="D165" s="630"/>
      <c r="E165" s="604"/>
    </row>
    <row r="166" spans="4:5" s="601" customFormat="1">
      <c r="D166" s="630"/>
      <c r="E166" s="604"/>
    </row>
    <row r="167" spans="4:5" s="601" customFormat="1">
      <c r="D167" s="630"/>
      <c r="E167" s="604"/>
    </row>
    <row r="168" spans="4:5" s="601" customFormat="1">
      <c r="D168" s="630"/>
      <c r="E168" s="604"/>
    </row>
    <row r="169" spans="4:5" s="601" customFormat="1">
      <c r="D169" s="630"/>
      <c r="E169" s="604"/>
    </row>
    <row r="170" spans="4:5" s="601" customFormat="1">
      <c r="D170" s="630"/>
      <c r="E170" s="604"/>
    </row>
    <row r="171" spans="4:5" s="601" customFormat="1">
      <c r="D171" s="630"/>
      <c r="E171" s="604"/>
    </row>
    <row r="172" spans="4:5" s="601" customFormat="1">
      <c r="D172" s="630"/>
      <c r="E172" s="604"/>
    </row>
    <row r="173" spans="4:5" s="601" customFormat="1">
      <c r="D173" s="630"/>
      <c r="E173" s="604"/>
    </row>
    <row r="174" spans="4:5" s="601" customFormat="1">
      <c r="D174" s="630"/>
      <c r="E174" s="604"/>
    </row>
    <row r="175" spans="4:5" s="601" customFormat="1">
      <c r="D175" s="630"/>
      <c r="E175" s="604"/>
    </row>
    <row r="176" spans="4:5" s="601" customFormat="1">
      <c r="D176" s="630"/>
      <c r="E176" s="604"/>
    </row>
    <row r="177" spans="4:5" s="601" customFormat="1">
      <c r="D177" s="630"/>
      <c r="E177" s="604"/>
    </row>
    <row r="178" spans="4:5" s="601" customFormat="1">
      <c r="D178" s="630"/>
      <c r="E178" s="604"/>
    </row>
    <row r="179" spans="4:5" s="601" customFormat="1">
      <c r="D179" s="630"/>
      <c r="E179" s="604"/>
    </row>
    <row r="180" spans="4:5" s="601" customFormat="1">
      <c r="D180" s="630"/>
      <c r="E180" s="604"/>
    </row>
    <row r="181" spans="4:5" s="601" customFormat="1">
      <c r="D181" s="630"/>
      <c r="E181" s="604"/>
    </row>
    <row r="182" spans="4:5" s="601" customFormat="1">
      <c r="D182" s="630"/>
      <c r="E182" s="604"/>
    </row>
    <row r="183" spans="4:5" s="601" customFormat="1">
      <c r="D183" s="630"/>
      <c r="E183" s="604"/>
    </row>
    <row r="184" spans="4:5" s="601" customFormat="1">
      <c r="D184" s="630"/>
      <c r="E184" s="604"/>
    </row>
    <row r="185" spans="4:5" s="601" customFormat="1">
      <c r="D185" s="630"/>
      <c r="E185" s="604"/>
    </row>
    <row r="186" spans="4:5" s="601" customFormat="1">
      <c r="D186" s="630"/>
      <c r="E186" s="604"/>
    </row>
    <row r="187" spans="4:5" s="601" customFormat="1">
      <c r="D187" s="630"/>
      <c r="E187" s="604"/>
    </row>
    <row r="188" spans="4:5" s="601" customFormat="1">
      <c r="D188" s="630"/>
      <c r="E188" s="604"/>
    </row>
    <row r="189" spans="4:5" s="601" customFormat="1">
      <c r="D189" s="630"/>
      <c r="E189" s="604"/>
    </row>
    <row r="190" spans="4:5" s="601" customFormat="1">
      <c r="D190" s="630"/>
      <c r="E190" s="604"/>
    </row>
    <row r="191" spans="4:5" s="601" customFormat="1">
      <c r="D191" s="630"/>
      <c r="E191" s="604"/>
    </row>
    <row r="192" spans="4:5" s="601" customFormat="1">
      <c r="D192" s="630"/>
      <c r="E192" s="604"/>
    </row>
    <row r="193" spans="4:5" s="601" customFormat="1">
      <c r="D193" s="630"/>
      <c r="E193" s="604"/>
    </row>
    <row r="194" spans="4:5" s="601" customFormat="1">
      <c r="D194" s="630"/>
      <c r="E194" s="604"/>
    </row>
    <row r="195" spans="4:5" s="601" customFormat="1">
      <c r="D195" s="630"/>
      <c r="E195" s="604"/>
    </row>
    <row r="196" spans="4:5" s="601" customFormat="1">
      <c r="D196" s="630"/>
      <c r="E196" s="604"/>
    </row>
    <row r="197" spans="4:5" s="601" customFormat="1">
      <c r="D197" s="630"/>
      <c r="E197" s="604"/>
    </row>
    <row r="198" spans="4:5" s="601" customFormat="1">
      <c r="D198" s="630"/>
      <c r="E198" s="604"/>
    </row>
    <row r="199" spans="4:5" s="601" customFormat="1">
      <c r="D199" s="630"/>
      <c r="E199" s="604"/>
    </row>
    <row r="200" spans="4:5" s="601" customFormat="1">
      <c r="D200" s="630"/>
      <c r="E200" s="604"/>
    </row>
    <row r="201" spans="4:5" s="601" customFormat="1">
      <c r="D201" s="630"/>
      <c r="E201" s="604"/>
    </row>
    <row r="202" spans="4:5" s="601" customFormat="1">
      <c r="D202" s="630"/>
      <c r="E202" s="604"/>
    </row>
    <row r="203" spans="4:5" s="601" customFormat="1">
      <c r="D203" s="630"/>
      <c r="E203" s="604"/>
    </row>
    <row r="204" spans="4:5" s="601" customFormat="1">
      <c r="D204" s="630"/>
      <c r="E204" s="604"/>
    </row>
    <row r="205" spans="4:5" s="601" customFormat="1">
      <c r="D205" s="630"/>
      <c r="E205" s="604"/>
    </row>
    <row r="206" spans="4:5" s="601" customFormat="1">
      <c r="D206" s="630"/>
      <c r="E206" s="604"/>
    </row>
    <row r="207" spans="4:5" s="601" customFormat="1">
      <c r="D207" s="630"/>
      <c r="E207" s="604"/>
    </row>
    <row r="208" spans="4:5" s="601" customFormat="1">
      <c r="D208" s="630"/>
      <c r="E208" s="604"/>
    </row>
    <row r="209" spans="4:5" s="601" customFormat="1">
      <c r="D209" s="630"/>
      <c r="E209" s="604"/>
    </row>
    <row r="210" spans="4:5" s="601" customFormat="1">
      <c r="D210" s="630"/>
      <c r="E210" s="604"/>
    </row>
    <row r="211" spans="4:5" s="601" customFormat="1">
      <c r="D211" s="630"/>
      <c r="E211" s="604"/>
    </row>
    <row r="212" spans="4:5" s="601" customFormat="1">
      <c r="D212" s="630"/>
      <c r="E212" s="604"/>
    </row>
    <row r="213" spans="4:5" s="601" customFormat="1">
      <c r="D213" s="630"/>
      <c r="E213" s="604"/>
    </row>
    <row r="214" spans="4:5" s="601" customFormat="1">
      <c r="D214" s="630"/>
      <c r="E214" s="604"/>
    </row>
    <row r="215" spans="4:5" s="601" customFormat="1">
      <c r="D215" s="630"/>
      <c r="E215" s="604"/>
    </row>
    <row r="216" spans="4:5" s="601" customFormat="1">
      <c r="D216" s="630"/>
      <c r="E216" s="604"/>
    </row>
    <row r="217" spans="4:5" s="601" customFormat="1">
      <c r="D217" s="630"/>
      <c r="E217" s="604"/>
    </row>
    <row r="218" spans="4:5" s="601" customFormat="1">
      <c r="D218" s="630"/>
      <c r="E218" s="604"/>
    </row>
    <row r="219" spans="4:5" s="601" customFormat="1">
      <c r="D219" s="630"/>
      <c r="E219" s="604"/>
    </row>
    <row r="220" spans="4:5" s="601" customFormat="1">
      <c r="D220" s="630"/>
      <c r="E220" s="604"/>
    </row>
    <row r="221" spans="4:5" s="601" customFormat="1">
      <c r="D221" s="630"/>
      <c r="E221" s="604"/>
    </row>
    <row r="222" spans="4:5" s="601" customFormat="1">
      <c r="D222" s="630"/>
      <c r="E222" s="604"/>
    </row>
    <row r="223" spans="4:5" s="601" customFormat="1">
      <c r="D223" s="630"/>
      <c r="E223" s="604"/>
    </row>
    <row r="224" spans="4:5" s="601" customFormat="1">
      <c r="D224" s="630"/>
      <c r="E224" s="604"/>
    </row>
    <row r="225" spans="4:5" s="601" customFormat="1">
      <c r="D225" s="630"/>
      <c r="E225" s="604"/>
    </row>
    <row r="226" spans="4:5" s="601" customFormat="1">
      <c r="D226" s="630"/>
      <c r="E226" s="604"/>
    </row>
    <row r="227" spans="4:5" s="601" customFormat="1">
      <c r="D227" s="630"/>
      <c r="E227" s="604"/>
    </row>
    <row r="228" spans="4:5" s="601" customFormat="1">
      <c r="D228" s="630"/>
      <c r="E228" s="604"/>
    </row>
    <row r="229" spans="4:5" s="601" customFormat="1">
      <c r="D229" s="630"/>
      <c r="E229" s="604"/>
    </row>
    <row r="230" spans="4:5" s="601" customFormat="1">
      <c r="D230" s="630"/>
      <c r="E230" s="604"/>
    </row>
    <row r="231" spans="4:5" s="601" customFormat="1">
      <c r="D231" s="630"/>
      <c r="E231" s="604"/>
    </row>
    <row r="232" spans="4:5" s="601" customFormat="1">
      <c r="D232" s="630"/>
      <c r="E232" s="604"/>
    </row>
    <row r="233" spans="4:5" s="601" customFormat="1">
      <c r="D233" s="630"/>
      <c r="E233" s="604"/>
    </row>
    <row r="234" spans="4:5" s="601" customFormat="1">
      <c r="D234" s="630"/>
      <c r="E234" s="604"/>
    </row>
    <row r="235" spans="4:5" s="601" customFormat="1">
      <c r="D235" s="630"/>
      <c r="E235" s="604"/>
    </row>
    <row r="236" spans="4:5" s="601" customFormat="1">
      <c r="D236" s="630"/>
      <c r="E236" s="604"/>
    </row>
    <row r="237" spans="4:5" s="601" customFormat="1">
      <c r="D237" s="630"/>
      <c r="E237" s="604"/>
    </row>
    <row r="238" spans="4:5" s="601" customFormat="1">
      <c r="D238" s="630"/>
      <c r="E238" s="604"/>
    </row>
    <row r="239" spans="4:5" s="601" customFormat="1">
      <c r="D239" s="630"/>
      <c r="E239" s="604"/>
    </row>
    <row r="240" spans="4:5" s="601" customFormat="1">
      <c r="D240" s="630"/>
      <c r="E240" s="604"/>
    </row>
    <row r="241" spans="4:5" s="601" customFormat="1">
      <c r="D241" s="630"/>
      <c r="E241" s="604"/>
    </row>
    <row r="242" spans="4:5" s="601" customFormat="1">
      <c r="D242" s="630"/>
      <c r="E242" s="604"/>
    </row>
    <row r="243" spans="4:5" s="601" customFormat="1">
      <c r="D243" s="630"/>
      <c r="E243" s="604"/>
    </row>
    <row r="244" spans="4:5" s="601" customFormat="1">
      <c r="D244" s="630"/>
      <c r="E244" s="604"/>
    </row>
    <row r="245" spans="4:5" s="601" customFormat="1">
      <c r="D245" s="630"/>
      <c r="E245" s="604"/>
    </row>
    <row r="246" spans="4:5" s="601" customFormat="1">
      <c r="D246" s="630"/>
      <c r="E246" s="604"/>
    </row>
    <row r="247" spans="4:5" s="601" customFormat="1">
      <c r="D247" s="630"/>
      <c r="E247" s="604"/>
    </row>
    <row r="248" spans="4:5" s="601" customFormat="1">
      <c r="D248" s="630"/>
      <c r="E248" s="604"/>
    </row>
    <row r="249" spans="4:5" s="601" customFormat="1">
      <c r="D249" s="630"/>
      <c r="E249" s="604"/>
    </row>
    <row r="250" spans="4:5" s="601" customFormat="1">
      <c r="D250" s="630"/>
      <c r="E250" s="604"/>
    </row>
    <row r="251" spans="4:5" s="601" customFormat="1">
      <c r="D251" s="630"/>
      <c r="E251" s="604"/>
    </row>
    <row r="252" spans="4:5" s="601" customFormat="1">
      <c r="D252" s="630"/>
      <c r="E252" s="604"/>
    </row>
    <row r="253" spans="4:5" s="601" customFormat="1">
      <c r="D253" s="630"/>
      <c r="E253" s="604"/>
    </row>
    <row r="254" spans="4:5" s="601" customFormat="1">
      <c r="D254" s="630"/>
      <c r="E254" s="604"/>
    </row>
    <row r="255" spans="4:5" s="601" customFormat="1">
      <c r="D255" s="630"/>
      <c r="E255" s="604"/>
    </row>
    <row r="256" spans="4:5" s="601" customFormat="1">
      <c r="D256" s="630"/>
      <c r="E256" s="604"/>
    </row>
    <row r="257" spans="4:5" s="601" customFormat="1">
      <c r="D257" s="630"/>
      <c r="E257" s="604"/>
    </row>
    <row r="258" spans="4:5" s="601" customFormat="1">
      <c r="D258" s="630"/>
      <c r="E258" s="604"/>
    </row>
    <row r="259" spans="4:5" s="601" customFormat="1">
      <c r="D259" s="630"/>
      <c r="E259" s="604"/>
    </row>
    <row r="260" spans="4:5" s="601" customFormat="1">
      <c r="D260" s="630"/>
      <c r="E260" s="604"/>
    </row>
    <row r="261" spans="4:5" s="601" customFormat="1">
      <c r="D261" s="630"/>
      <c r="E261" s="604"/>
    </row>
    <row r="262" spans="4:5" s="601" customFormat="1">
      <c r="D262" s="630"/>
      <c r="E262" s="604"/>
    </row>
    <row r="263" spans="4:5" s="601" customFormat="1">
      <c r="D263" s="630"/>
      <c r="E263" s="604"/>
    </row>
    <row r="264" spans="4:5" s="601" customFormat="1">
      <c r="D264" s="630"/>
      <c r="E264" s="604"/>
    </row>
    <row r="265" spans="4:5" s="601" customFormat="1">
      <c r="D265" s="630"/>
      <c r="E265" s="604"/>
    </row>
    <row r="266" spans="4:5" s="601" customFormat="1">
      <c r="D266" s="630"/>
      <c r="E266" s="604"/>
    </row>
    <row r="267" spans="4:5" s="601" customFormat="1">
      <c r="D267" s="630"/>
      <c r="E267" s="604"/>
    </row>
    <row r="268" spans="4:5" s="601" customFormat="1">
      <c r="D268" s="630"/>
      <c r="E268" s="604"/>
    </row>
    <row r="269" spans="4:5" s="601" customFormat="1">
      <c r="D269" s="630"/>
      <c r="E269" s="604"/>
    </row>
    <row r="270" spans="4:5" s="601" customFormat="1">
      <c r="D270" s="630"/>
      <c r="E270" s="604"/>
    </row>
    <row r="271" spans="4:5" s="601" customFormat="1">
      <c r="D271" s="630"/>
      <c r="E271" s="604"/>
    </row>
    <row r="272" spans="4:5" s="601" customFormat="1">
      <c r="D272" s="630"/>
      <c r="E272" s="604"/>
    </row>
    <row r="273" spans="4:5" s="601" customFormat="1">
      <c r="D273" s="630"/>
      <c r="E273" s="604"/>
    </row>
    <row r="274" spans="4:5" s="601" customFormat="1">
      <c r="D274" s="630"/>
      <c r="E274" s="604"/>
    </row>
    <row r="275" spans="4:5" s="601" customFormat="1">
      <c r="D275" s="630"/>
      <c r="E275" s="604"/>
    </row>
    <row r="276" spans="4:5" s="601" customFormat="1">
      <c r="D276" s="630"/>
      <c r="E276" s="604"/>
    </row>
    <row r="277" spans="4:5" s="601" customFormat="1">
      <c r="D277" s="630"/>
      <c r="E277" s="604"/>
    </row>
    <row r="278" spans="4:5" s="601" customFormat="1">
      <c r="D278" s="630"/>
      <c r="E278" s="604"/>
    </row>
    <row r="279" spans="4:5" s="601" customFormat="1">
      <c r="D279" s="630"/>
      <c r="E279" s="604"/>
    </row>
    <row r="280" spans="4:5" s="601" customFormat="1">
      <c r="D280" s="630"/>
      <c r="E280" s="604"/>
    </row>
    <row r="281" spans="4:5" s="601" customFormat="1">
      <c r="D281" s="630"/>
      <c r="E281" s="604"/>
    </row>
    <row r="282" spans="4:5" s="601" customFormat="1">
      <c r="D282" s="630"/>
      <c r="E282" s="604"/>
    </row>
    <row r="283" spans="4:5" s="601" customFormat="1">
      <c r="D283" s="630"/>
      <c r="E283" s="604"/>
    </row>
    <row r="284" spans="4:5" s="601" customFormat="1">
      <c r="D284" s="630"/>
      <c r="E284" s="604"/>
    </row>
    <row r="285" spans="4:5" s="601" customFormat="1">
      <c r="D285" s="630"/>
      <c r="E285" s="604"/>
    </row>
    <row r="286" spans="4:5" s="601" customFormat="1">
      <c r="D286" s="630"/>
      <c r="E286" s="604"/>
    </row>
    <row r="287" spans="4:5" s="601" customFormat="1">
      <c r="D287" s="630"/>
      <c r="E287" s="604"/>
    </row>
    <row r="288" spans="4:5" s="601" customFormat="1">
      <c r="D288" s="630"/>
      <c r="E288" s="604"/>
    </row>
    <row r="289" spans="4:5" s="601" customFormat="1">
      <c r="D289" s="630"/>
      <c r="E289" s="604"/>
    </row>
    <row r="290" spans="4:5" s="601" customFormat="1">
      <c r="D290" s="630"/>
      <c r="E290" s="604"/>
    </row>
    <row r="291" spans="4:5" s="601" customFormat="1">
      <c r="D291" s="630"/>
      <c r="E291" s="604"/>
    </row>
    <row r="292" spans="4:5" s="601" customFormat="1">
      <c r="D292" s="630"/>
      <c r="E292" s="604"/>
    </row>
    <row r="293" spans="4:5" s="601" customFormat="1">
      <c r="D293" s="630"/>
      <c r="E293" s="604"/>
    </row>
    <row r="294" spans="4:5" s="601" customFormat="1">
      <c r="D294" s="630"/>
      <c r="E294" s="604"/>
    </row>
    <row r="295" spans="4:5" s="601" customFormat="1">
      <c r="D295" s="630"/>
      <c r="E295" s="604"/>
    </row>
    <row r="296" spans="4:5" s="601" customFormat="1">
      <c r="D296" s="630"/>
      <c r="E296" s="604"/>
    </row>
    <row r="297" spans="4:5" s="601" customFormat="1">
      <c r="D297" s="630"/>
      <c r="E297" s="604"/>
    </row>
    <row r="298" spans="4:5" s="601" customFormat="1">
      <c r="D298" s="630"/>
      <c r="E298" s="604"/>
    </row>
    <row r="299" spans="4:5" s="601" customFormat="1">
      <c r="D299" s="630"/>
      <c r="E299" s="604"/>
    </row>
    <row r="300" spans="4:5" s="601" customFormat="1">
      <c r="D300" s="630"/>
      <c r="E300" s="604"/>
    </row>
    <row r="301" spans="4:5" s="601" customFormat="1">
      <c r="D301" s="630"/>
      <c r="E301" s="604"/>
    </row>
    <row r="302" spans="4:5" s="601" customFormat="1">
      <c r="D302" s="630"/>
      <c r="E302" s="604"/>
    </row>
    <row r="303" spans="4:5" s="601" customFormat="1">
      <c r="D303" s="630"/>
      <c r="E303" s="604"/>
    </row>
    <row r="304" spans="4:5" s="601" customFormat="1">
      <c r="D304" s="630"/>
      <c r="E304" s="604"/>
    </row>
    <row r="305" spans="4:5" s="601" customFormat="1">
      <c r="D305" s="630"/>
      <c r="E305" s="604"/>
    </row>
    <row r="306" spans="4:5" s="601" customFormat="1">
      <c r="D306" s="630"/>
      <c r="E306" s="604"/>
    </row>
    <row r="307" spans="4:5" s="601" customFormat="1">
      <c r="D307" s="630"/>
      <c r="E307" s="604"/>
    </row>
    <row r="308" spans="4:5" s="601" customFormat="1">
      <c r="D308" s="630"/>
      <c r="E308" s="604"/>
    </row>
    <row r="309" spans="4:5" s="601" customFormat="1">
      <c r="D309" s="630"/>
      <c r="E309" s="604"/>
    </row>
    <row r="310" spans="4:5" s="601" customFormat="1">
      <c r="D310" s="630"/>
      <c r="E310" s="604"/>
    </row>
    <row r="311" spans="4:5" s="601" customFormat="1">
      <c r="D311" s="630"/>
      <c r="E311" s="604"/>
    </row>
    <row r="312" spans="4:5" s="601" customFormat="1">
      <c r="D312" s="630"/>
      <c r="E312" s="604"/>
    </row>
    <row r="313" spans="4:5" s="601" customFormat="1">
      <c r="D313" s="630"/>
      <c r="E313" s="604"/>
    </row>
    <row r="314" spans="4:5" s="601" customFormat="1">
      <c r="D314" s="630"/>
      <c r="E314" s="604"/>
    </row>
    <row r="315" spans="4:5" s="601" customFormat="1">
      <c r="D315" s="630"/>
      <c r="E315" s="604"/>
    </row>
    <row r="316" spans="4:5" s="601" customFormat="1">
      <c r="D316" s="630"/>
      <c r="E316" s="604"/>
    </row>
    <row r="317" spans="4:5" s="601" customFormat="1">
      <c r="D317" s="630"/>
      <c r="E317" s="604"/>
    </row>
    <row r="318" spans="4:5" s="601" customFormat="1">
      <c r="D318" s="630"/>
      <c r="E318" s="604"/>
    </row>
    <row r="319" spans="4:5" s="601" customFormat="1">
      <c r="D319" s="630"/>
      <c r="E319" s="604"/>
    </row>
    <row r="320" spans="4:5" s="601" customFormat="1">
      <c r="D320" s="630"/>
      <c r="E320" s="604"/>
    </row>
    <row r="321" spans="4:5" s="601" customFormat="1">
      <c r="D321" s="630"/>
      <c r="E321" s="604"/>
    </row>
    <row r="322" spans="4:5" s="601" customFormat="1">
      <c r="D322" s="630"/>
      <c r="E322" s="604"/>
    </row>
    <row r="323" spans="4:5" s="601" customFormat="1">
      <c r="D323" s="630"/>
      <c r="E323" s="604"/>
    </row>
    <row r="324" spans="4:5" s="601" customFormat="1">
      <c r="D324" s="630"/>
      <c r="E324" s="604"/>
    </row>
    <row r="325" spans="4:5" s="601" customFormat="1">
      <c r="D325" s="630"/>
      <c r="E325" s="604"/>
    </row>
    <row r="326" spans="4:5" s="601" customFormat="1">
      <c r="D326" s="630"/>
      <c r="E326" s="604"/>
    </row>
    <row r="327" spans="4:5" s="601" customFormat="1">
      <c r="D327" s="630"/>
      <c r="E327" s="604"/>
    </row>
    <row r="328" spans="4:5" s="601" customFormat="1">
      <c r="D328" s="630"/>
      <c r="E328" s="604"/>
    </row>
    <row r="329" spans="4:5" s="601" customFormat="1">
      <c r="D329" s="630"/>
      <c r="E329" s="604"/>
    </row>
    <row r="330" spans="4:5" s="601" customFormat="1">
      <c r="D330" s="630"/>
      <c r="E330" s="604"/>
    </row>
    <row r="331" spans="4:5" s="601" customFormat="1">
      <c r="D331" s="630"/>
      <c r="E331" s="604"/>
    </row>
    <row r="332" spans="4:5" s="601" customFormat="1">
      <c r="D332" s="630"/>
      <c r="E332" s="604"/>
    </row>
    <row r="333" spans="4:5" s="601" customFormat="1">
      <c r="D333" s="630"/>
      <c r="E333" s="604"/>
    </row>
    <row r="334" spans="4:5" s="601" customFormat="1">
      <c r="D334" s="630"/>
      <c r="E334" s="604"/>
    </row>
    <row r="335" spans="4:5" s="601" customFormat="1">
      <c r="D335" s="630"/>
      <c r="E335" s="604"/>
    </row>
    <row r="336" spans="4:5" s="601" customFormat="1">
      <c r="D336" s="630"/>
      <c r="E336" s="604"/>
    </row>
    <row r="337" spans="4:5" s="601" customFormat="1">
      <c r="D337" s="630"/>
      <c r="E337" s="604"/>
    </row>
    <row r="338" spans="4:5" s="601" customFormat="1">
      <c r="D338" s="630"/>
      <c r="E338" s="604"/>
    </row>
    <row r="339" spans="4:5" s="601" customFormat="1">
      <c r="D339" s="630"/>
      <c r="E339" s="604"/>
    </row>
    <row r="340" spans="4:5" s="601" customFormat="1">
      <c r="D340" s="630"/>
      <c r="E340" s="604"/>
    </row>
    <row r="341" spans="4:5" s="601" customFormat="1">
      <c r="D341" s="630"/>
      <c r="E341" s="604"/>
    </row>
    <row r="342" spans="4:5" s="601" customFormat="1">
      <c r="D342" s="630"/>
      <c r="E342" s="604"/>
    </row>
    <row r="343" spans="4:5" s="601" customFormat="1">
      <c r="D343" s="630"/>
      <c r="E343" s="604"/>
    </row>
    <row r="344" spans="4:5" s="601" customFormat="1">
      <c r="D344" s="630"/>
      <c r="E344" s="604"/>
    </row>
    <row r="345" spans="4:5" s="601" customFormat="1">
      <c r="D345" s="630"/>
      <c r="E345" s="604"/>
    </row>
    <row r="346" spans="4:5" s="601" customFormat="1">
      <c r="D346" s="630"/>
      <c r="E346" s="604"/>
    </row>
    <row r="347" spans="4:5" s="601" customFormat="1">
      <c r="D347" s="630"/>
      <c r="E347" s="604"/>
    </row>
    <row r="348" spans="4:5" s="601" customFormat="1">
      <c r="D348" s="630"/>
      <c r="E348" s="604"/>
    </row>
    <row r="349" spans="4:5" s="601" customFormat="1">
      <c r="D349" s="630"/>
      <c r="E349" s="604"/>
    </row>
    <row r="350" spans="4:5" s="601" customFormat="1">
      <c r="D350" s="630"/>
      <c r="E350" s="604"/>
    </row>
    <row r="351" spans="4:5" s="601" customFormat="1">
      <c r="D351" s="630"/>
      <c r="E351" s="604"/>
    </row>
    <row r="352" spans="4:5" s="601" customFormat="1">
      <c r="D352" s="630"/>
      <c r="E352" s="604"/>
    </row>
    <row r="353" spans="4:5" s="601" customFormat="1">
      <c r="D353" s="630"/>
      <c r="E353" s="604"/>
    </row>
    <row r="354" spans="4:5" s="601" customFormat="1">
      <c r="D354" s="630"/>
      <c r="E354" s="604"/>
    </row>
    <row r="355" spans="4:5" s="601" customFormat="1">
      <c r="D355" s="630"/>
      <c r="E355" s="604"/>
    </row>
    <row r="356" spans="4:5" s="601" customFormat="1">
      <c r="D356" s="630"/>
      <c r="E356" s="604"/>
    </row>
    <row r="357" spans="4:5" s="601" customFormat="1">
      <c r="D357" s="630"/>
      <c r="E357" s="604"/>
    </row>
    <row r="358" spans="4:5" s="601" customFormat="1">
      <c r="D358" s="630"/>
      <c r="E358" s="604"/>
    </row>
    <row r="359" spans="4:5" s="601" customFormat="1">
      <c r="D359" s="630"/>
      <c r="E359" s="604"/>
    </row>
    <row r="360" spans="4:5" s="601" customFormat="1">
      <c r="D360" s="630"/>
      <c r="E360" s="604"/>
    </row>
    <row r="361" spans="4:5" s="601" customFormat="1">
      <c r="D361" s="630"/>
      <c r="E361" s="604"/>
    </row>
    <row r="362" spans="4:5" s="601" customFormat="1">
      <c r="D362" s="630"/>
      <c r="E362" s="604"/>
    </row>
    <row r="363" spans="4:5" s="601" customFormat="1">
      <c r="D363" s="630"/>
      <c r="E363" s="604"/>
    </row>
    <row r="364" spans="4:5" s="601" customFormat="1">
      <c r="D364" s="630"/>
      <c r="E364" s="604"/>
    </row>
    <row r="365" spans="4:5" s="601" customFormat="1">
      <c r="D365" s="630"/>
      <c r="E365" s="604"/>
    </row>
    <row r="366" spans="4:5" s="601" customFormat="1">
      <c r="D366" s="630"/>
      <c r="E366" s="604"/>
    </row>
    <row r="367" spans="4:5" s="601" customFormat="1">
      <c r="D367" s="630"/>
      <c r="E367" s="604"/>
    </row>
    <row r="368" spans="4:5" s="601" customFormat="1">
      <c r="D368" s="630"/>
      <c r="E368" s="604"/>
    </row>
    <row r="369" spans="4:5" s="601" customFormat="1">
      <c r="D369" s="630"/>
      <c r="E369" s="604"/>
    </row>
    <row r="370" spans="4:5" s="601" customFormat="1">
      <c r="D370" s="630"/>
      <c r="E370" s="604"/>
    </row>
    <row r="371" spans="4:5" s="601" customFormat="1">
      <c r="D371" s="630"/>
      <c r="E371" s="604"/>
    </row>
    <row r="372" spans="4:5" s="601" customFormat="1">
      <c r="D372" s="630"/>
      <c r="E372" s="604"/>
    </row>
    <row r="373" spans="4:5" s="601" customFormat="1">
      <c r="D373" s="630"/>
      <c r="E373" s="604"/>
    </row>
    <row r="374" spans="4:5" s="601" customFormat="1">
      <c r="D374" s="630"/>
      <c r="E374" s="604"/>
    </row>
    <row r="375" spans="4:5" s="601" customFormat="1">
      <c r="D375" s="630"/>
      <c r="E375" s="604"/>
    </row>
    <row r="376" spans="4:5" s="601" customFormat="1">
      <c r="D376" s="630"/>
      <c r="E376" s="604"/>
    </row>
    <row r="377" spans="4:5" s="601" customFormat="1">
      <c r="D377" s="630"/>
      <c r="E377" s="604"/>
    </row>
    <row r="378" spans="4:5" s="601" customFormat="1">
      <c r="D378" s="630"/>
      <c r="E378" s="604"/>
    </row>
    <row r="379" spans="4:5" s="601" customFormat="1">
      <c r="D379" s="630"/>
      <c r="E379" s="604"/>
    </row>
    <row r="380" spans="4:5" s="601" customFormat="1">
      <c r="D380" s="630"/>
      <c r="E380" s="604"/>
    </row>
    <row r="381" spans="4:5" s="601" customFormat="1">
      <c r="D381" s="630"/>
      <c r="E381" s="604"/>
    </row>
    <row r="382" spans="4:5" s="601" customFormat="1">
      <c r="D382" s="630"/>
      <c r="E382" s="604"/>
    </row>
    <row r="383" spans="4:5" s="601" customFormat="1">
      <c r="D383" s="630"/>
      <c r="E383" s="604"/>
    </row>
    <row r="384" spans="4:5" s="601" customFormat="1">
      <c r="D384" s="630"/>
      <c r="E384" s="604"/>
    </row>
    <row r="385" spans="4:5" s="601" customFormat="1">
      <c r="D385" s="630"/>
      <c r="E385" s="604"/>
    </row>
    <row r="386" spans="4:5" s="601" customFormat="1">
      <c r="D386" s="630"/>
      <c r="E386" s="604"/>
    </row>
    <row r="387" spans="4:5" s="601" customFormat="1">
      <c r="D387" s="630"/>
      <c r="E387" s="604"/>
    </row>
    <row r="388" spans="4:5" s="601" customFormat="1">
      <c r="D388" s="630"/>
      <c r="E388" s="604"/>
    </row>
    <row r="389" spans="4:5" s="601" customFormat="1">
      <c r="D389" s="630"/>
      <c r="E389" s="604"/>
    </row>
    <row r="390" spans="4:5" s="601" customFormat="1">
      <c r="D390" s="630"/>
      <c r="E390" s="604"/>
    </row>
    <row r="391" spans="4:5" s="601" customFormat="1">
      <c r="D391" s="630"/>
      <c r="E391" s="604"/>
    </row>
    <row r="392" spans="4:5" s="601" customFormat="1">
      <c r="D392" s="630"/>
      <c r="E392" s="604"/>
    </row>
    <row r="393" spans="4:5" s="601" customFormat="1">
      <c r="D393" s="630"/>
      <c r="E393" s="604"/>
    </row>
    <row r="394" spans="4:5" s="601" customFormat="1">
      <c r="D394" s="630"/>
      <c r="E394" s="604"/>
    </row>
    <row r="395" spans="4:5" s="601" customFormat="1">
      <c r="D395" s="630"/>
      <c r="E395" s="604"/>
    </row>
    <row r="396" spans="4:5" s="601" customFormat="1">
      <c r="D396" s="630"/>
      <c r="E396" s="604"/>
    </row>
    <row r="397" spans="4:5" s="601" customFormat="1">
      <c r="D397" s="630"/>
      <c r="E397" s="604"/>
    </row>
    <row r="398" spans="4:5" s="601" customFormat="1">
      <c r="D398" s="630"/>
      <c r="E398" s="604"/>
    </row>
    <row r="399" spans="4:5" s="601" customFormat="1">
      <c r="D399" s="630"/>
      <c r="E399" s="604"/>
    </row>
    <row r="400" spans="4:5" s="601" customFormat="1">
      <c r="D400" s="630"/>
      <c r="E400" s="604"/>
    </row>
    <row r="401" spans="4:5" s="601" customFormat="1">
      <c r="D401" s="630"/>
      <c r="E401" s="604"/>
    </row>
    <row r="402" spans="4:5" s="601" customFormat="1">
      <c r="D402" s="630"/>
      <c r="E402" s="604"/>
    </row>
    <row r="403" spans="4:5" s="601" customFormat="1">
      <c r="D403" s="630"/>
      <c r="E403" s="604"/>
    </row>
    <row r="404" spans="4:5" s="601" customFormat="1">
      <c r="D404" s="630"/>
      <c r="E404" s="604"/>
    </row>
    <row r="405" spans="4:5" s="601" customFormat="1">
      <c r="D405" s="630"/>
      <c r="E405" s="604"/>
    </row>
    <row r="406" spans="4:5" s="601" customFormat="1">
      <c r="D406" s="630"/>
      <c r="E406" s="604"/>
    </row>
    <row r="407" spans="4:5" s="601" customFormat="1">
      <c r="D407" s="630"/>
      <c r="E407" s="604"/>
    </row>
    <row r="408" spans="4:5" s="601" customFormat="1">
      <c r="D408" s="630"/>
      <c r="E408" s="604"/>
    </row>
    <row r="409" spans="4:5" s="601" customFormat="1">
      <c r="D409" s="630"/>
      <c r="E409" s="604"/>
    </row>
    <row r="410" spans="4:5" s="601" customFormat="1">
      <c r="D410" s="630"/>
      <c r="E410" s="604"/>
    </row>
    <row r="411" spans="4:5" s="601" customFormat="1">
      <c r="D411" s="630"/>
      <c r="E411" s="604"/>
    </row>
    <row r="412" spans="4:5" s="601" customFormat="1">
      <c r="D412" s="630"/>
      <c r="E412" s="604"/>
    </row>
    <row r="413" spans="4:5" s="601" customFormat="1">
      <c r="D413" s="630"/>
      <c r="E413" s="604"/>
    </row>
    <row r="414" spans="4:5" s="601" customFormat="1">
      <c r="D414" s="630"/>
      <c r="E414" s="604"/>
    </row>
    <row r="415" spans="4:5" s="601" customFormat="1">
      <c r="D415" s="630"/>
      <c r="E415" s="604"/>
    </row>
    <row r="416" spans="4:5" s="601" customFormat="1">
      <c r="D416" s="630"/>
      <c r="E416" s="604"/>
    </row>
    <row r="417" spans="4:5" s="601" customFormat="1">
      <c r="D417" s="630"/>
      <c r="E417" s="604"/>
    </row>
    <row r="418" spans="4:5" s="601" customFormat="1">
      <c r="D418" s="630"/>
      <c r="E418" s="604"/>
    </row>
    <row r="419" spans="4:5" s="601" customFormat="1">
      <c r="D419" s="630"/>
      <c r="E419" s="604"/>
    </row>
    <row r="420" spans="4:5" s="601" customFormat="1">
      <c r="D420" s="630"/>
      <c r="E420" s="604"/>
    </row>
    <row r="421" spans="4:5" s="601" customFormat="1">
      <c r="D421" s="630"/>
      <c r="E421" s="604"/>
    </row>
    <row r="422" spans="4:5" s="601" customFormat="1">
      <c r="D422" s="630"/>
      <c r="E422" s="604"/>
    </row>
    <row r="423" spans="4:5" s="601" customFormat="1">
      <c r="D423" s="630"/>
      <c r="E423" s="604"/>
    </row>
    <row r="424" spans="4:5" s="601" customFormat="1">
      <c r="D424" s="630"/>
      <c r="E424" s="604"/>
    </row>
    <row r="425" spans="4:5" s="601" customFormat="1">
      <c r="D425" s="630"/>
      <c r="E425" s="604"/>
    </row>
    <row r="426" spans="4:5" s="601" customFormat="1">
      <c r="D426" s="630"/>
      <c r="E426" s="604"/>
    </row>
    <row r="427" spans="4:5" s="601" customFormat="1">
      <c r="D427" s="630"/>
      <c r="E427" s="604"/>
    </row>
    <row r="428" spans="4:5" s="601" customFormat="1">
      <c r="D428" s="630"/>
      <c r="E428" s="604"/>
    </row>
    <row r="429" spans="4:5" s="601" customFormat="1">
      <c r="D429" s="630"/>
      <c r="E429" s="604"/>
    </row>
    <row r="430" spans="4:5" s="601" customFormat="1">
      <c r="D430" s="630"/>
      <c r="E430" s="604"/>
    </row>
    <row r="431" spans="4:5" s="601" customFormat="1">
      <c r="D431" s="630"/>
      <c r="E431" s="604"/>
    </row>
    <row r="432" spans="4:5" s="601" customFormat="1">
      <c r="D432" s="630"/>
      <c r="E432" s="604"/>
    </row>
    <row r="433" spans="4:5" s="601" customFormat="1">
      <c r="D433" s="630"/>
      <c r="E433" s="604"/>
    </row>
    <row r="434" spans="4:5" s="601" customFormat="1">
      <c r="D434" s="630"/>
      <c r="E434" s="604"/>
    </row>
    <row r="435" spans="4:5" s="601" customFormat="1">
      <c r="D435" s="630"/>
      <c r="E435" s="604"/>
    </row>
    <row r="436" spans="4:5" s="601" customFormat="1">
      <c r="D436" s="630"/>
      <c r="E436" s="604"/>
    </row>
    <row r="437" spans="4:5" s="601" customFormat="1">
      <c r="D437" s="630"/>
      <c r="E437" s="604"/>
    </row>
    <row r="438" spans="4:5" s="601" customFormat="1">
      <c r="D438" s="630"/>
      <c r="E438" s="604"/>
    </row>
    <row r="439" spans="4:5" s="601" customFormat="1">
      <c r="D439" s="630"/>
      <c r="E439" s="604"/>
    </row>
    <row r="440" spans="4:5" s="601" customFormat="1">
      <c r="D440" s="630"/>
      <c r="E440" s="604"/>
    </row>
    <row r="441" spans="4:5" s="601" customFormat="1">
      <c r="D441" s="630"/>
      <c r="E441" s="604"/>
    </row>
    <row r="442" spans="4:5" s="601" customFormat="1">
      <c r="D442" s="630"/>
      <c r="E442" s="604"/>
    </row>
    <row r="443" spans="4:5" s="601" customFormat="1">
      <c r="D443" s="630"/>
      <c r="E443" s="604"/>
    </row>
    <row r="444" spans="4:5" s="601" customFormat="1">
      <c r="D444" s="630"/>
      <c r="E444" s="604"/>
    </row>
    <row r="445" spans="4:5" s="601" customFormat="1">
      <c r="D445" s="630"/>
      <c r="E445" s="604"/>
    </row>
    <row r="446" spans="4:5" s="601" customFormat="1">
      <c r="D446" s="630"/>
      <c r="E446" s="604"/>
    </row>
    <row r="447" spans="4:5" s="601" customFormat="1">
      <c r="D447" s="630"/>
      <c r="E447" s="604"/>
    </row>
    <row r="448" spans="4:5" s="601" customFormat="1">
      <c r="D448" s="630"/>
      <c r="E448" s="604"/>
    </row>
    <row r="449" spans="4:5" s="601" customFormat="1">
      <c r="D449" s="630"/>
      <c r="E449" s="604"/>
    </row>
    <row r="450" spans="4:5" s="601" customFormat="1">
      <c r="D450" s="630"/>
      <c r="E450" s="604"/>
    </row>
    <row r="451" spans="4:5" s="601" customFormat="1">
      <c r="D451" s="630"/>
      <c r="E451" s="604"/>
    </row>
    <row r="452" spans="4:5" s="601" customFormat="1">
      <c r="D452" s="630"/>
      <c r="E452" s="604"/>
    </row>
    <row r="453" spans="4:5" s="601" customFormat="1">
      <c r="D453" s="630"/>
      <c r="E453" s="604"/>
    </row>
    <row r="454" spans="4:5" s="601" customFormat="1">
      <c r="D454" s="630"/>
      <c r="E454" s="604"/>
    </row>
    <row r="455" spans="4:5" s="601" customFormat="1">
      <c r="D455" s="630"/>
      <c r="E455" s="604"/>
    </row>
    <row r="456" spans="4:5" s="601" customFormat="1">
      <c r="D456" s="630"/>
      <c r="E456" s="604"/>
    </row>
    <row r="457" spans="4:5" s="601" customFormat="1">
      <c r="D457" s="630"/>
      <c r="E457" s="604"/>
    </row>
    <row r="458" spans="4:5" s="601" customFormat="1">
      <c r="D458" s="630"/>
      <c r="E458" s="604"/>
    </row>
    <row r="459" spans="4:5" s="601" customFormat="1">
      <c r="D459" s="630"/>
      <c r="E459" s="604"/>
    </row>
    <row r="460" spans="4:5" s="601" customFormat="1">
      <c r="D460" s="630"/>
      <c r="E460" s="604"/>
    </row>
    <row r="461" spans="4:5" s="601" customFormat="1">
      <c r="D461" s="630"/>
      <c r="E461" s="604"/>
    </row>
    <row r="462" spans="4:5" s="601" customFormat="1">
      <c r="D462" s="630"/>
      <c r="E462" s="604"/>
    </row>
    <row r="463" spans="4:5" s="601" customFormat="1">
      <c r="D463" s="630"/>
      <c r="E463" s="604"/>
    </row>
    <row r="464" spans="4:5" s="601" customFormat="1">
      <c r="D464" s="630"/>
      <c r="E464" s="604"/>
    </row>
    <row r="465" spans="4:5" s="601" customFormat="1">
      <c r="D465" s="630"/>
      <c r="E465" s="604"/>
    </row>
    <row r="466" spans="4:5" s="601" customFormat="1">
      <c r="D466" s="630"/>
      <c r="E466" s="604"/>
    </row>
    <row r="467" spans="4:5" s="601" customFormat="1">
      <c r="D467" s="630"/>
      <c r="E467" s="604"/>
    </row>
    <row r="468" spans="4:5" s="601" customFormat="1">
      <c r="D468" s="630"/>
      <c r="E468" s="604"/>
    </row>
    <row r="469" spans="4:5" s="601" customFormat="1">
      <c r="D469" s="630"/>
      <c r="E469" s="604"/>
    </row>
    <row r="470" spans="4:5" s="601" customFormat="1">
      <c r="D470" s="630"/>
      <c r="E470" s="604"/>
    </row>
    <row r="471" spans="4:5" s="601" customFormat="1">
      <c r="D471" s="630"/>
      <c r="E471" s="604"/>
    </row>
  </sheetData>
  <mergeCells count="2">
    <mergeCell ref="E8:G8"/>
    <mergeCell ref="E9:G9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  <headerFooter scaleWithDoc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92D050"/>
  </sheetPr>
  <dimension ref="A1:L52"/>
  <sheetViews>
    <sheetView tabSelected="1" view="pageBreakPreview" zoomScaleNormal="100" zoomScaleSheetLayoutView="100" workbookViewId="0">
      <selection activeCell="O48" sqref="O48"/>
    </sheetView>
  </sheetViews>
  <sheetFormatPr defaultColWidth="12.5703125" defaultRowHeight="17.25"/>
  <cols>
    <col min="1" max="1" width="1.85546875" style="654" customWidth="1"/>
    <col min="2" max="2" width="12.5703125" style="654"/>
    <col min="3" max="3" width="29.28515625" style="654" customWidth="1"/>
    <col min="4" max="4" width="9" style="702" customWidth="1"/>
    <col min="5" max="5" width="8.28515625" style="654" customWidth="1"/>
    <col min="6" max="6" width="8.140625" style="654" customWidth="1"/>
    <col min="7" max="7" width="11.7109375" style="654" customWidth="1"/>
    <col min="8" max="8" width="1.85546875" style="654" customWidth="1"/>
    <col min="9" max="9" width="8.28515625" style="654" customWidth="1"/>
    <col min="10" max="10" width="8.140625" style="654" customWidth="1"/>
    <col min="11" max="11" width="11.7109375" style="654" customWidth="1"/>
    <col min="12" max="12" width="1.85546875" style="654" customWidth="1"/>
    <col min="13" max="16384" width="12.5703125" style="654"/>
  </cols>
  <sheetData>
    <row r="1" spans="1:12" ht="10.15" customHeight="1"/>
    <row r="2" spans="1:12" ht="10.15" customHeight="1"/>
    <row r="3" spans="1:12" s="605" customFormat="1" ht="16.5" customHeight="1">
      <c r="B3" s="606" t="s">
        <v>878</v>
      </c>
      <c r="C3" s="607" t="s">
        <v>1012</v>
      </c>
      <c r="D3" s="608"/>
    </row>
    <row r="4" spans="1:12" s="605" customFormat="1" ht="15" customHeight="1">
      <c r="B4" s="606"/>
      <c r="C4" s="607" t="s">
        <v>1143</v>
      </c>
      <c r="D4" s="608"/>
    </row>
    <row r="5" spans="1:12" s="605" customFormat="1" ht="16.5" customHeight="1">
      <c r="B5" s="609" t="s">
        <v>879</v>
      </c>
      <c r="C5" s="610" t="s">
        <v>1013</v>
      </c>
      <c r="D5" s="611"/>
    </row>
    <row r="6" spans="1:12" s="605" customFormat="1" ht="15" customHeight="1">
      <c r="B6" s="609"/>
      <c r="C6" s="610" t="s">
        <v>1143</v>
      </c>
      <c r="D6" s="611"/>
    </row>
    <row r="7" spans="1:12" s="605" customFormat="1" ht="10.15" customHeight="1" thickBot="1">
      <c r="A7" s="656"/>
      <c r="B7" s="657"/>
      <c r="C7" s="658"/>
      <c r="D7" s="703"/>
      <c r="E7" s="656"/>
      <c r="F7" s="656"/>
      <c r="G7" s="656"/>
      <c r="H7" s="656"/>
      <c r="I7" s="656"/>
      <c r="J7" s="656"/>
      <c r="K7" s="656"/>
      <c r="L7" s="656"/>
    </row>
    <row r="8" spans="1:12" ht="18" thickTop="1">
      <c r="A8" s="601"/>
      <c r="B8" s="614" t="s">
        <v>743</v>
      </c>
      <c r="C8" s="615"/>
      <c r="D8" s="616" t="s">
        <v>3</v>
      </c>
      <c r="E8" s="1908" t="s">
        <v>769</v>
      </c>
      <c r="F8" s="1908"/>
      <c r="G8" s="1908"/>
      <c r="H8" s="635"/>
      <c r="I8" s="1908" t="s">
        <v>772</v>
      </c>
      <c r="J8" s="1908"/>
      <c r="K8" s="1908"/>
      <c r="L8" s="601"/>
    </row>
    <row r="9" spans="1:12" s="709" customFormat="1">
      <c r="A9" s="704"/>
      <c r="B9" s="705" t="s">
        <v>746</v>
      </c>
      <c r="C9" s="706"/>
      <c r="D9" s="707" t="s">
        <v>8</v>
      </c>
      <c r="E9" s="1904" t="s">
        <v>771</v>
      </c>
      <c r="F9" s="1904"/>
      <c r="G9" s="1904"/>
      <c r="H9" s="708"/>
      <c r="I9" s="1905" t="s">
        <v>772</v>
      </c>
      <c r="J9" s="1905"/>
      <c r="K9" s="1905"/>
      <c r="L9" s="704"/>
    </row>
    <row r="10" spans="1:12">
      <c r="A10" s="601"/>
      <c r="B10" s="591"/>
      <c r="C10" s="615"/>
      <c r="D10" s="622"/>
      <c r="E10" s="623" t="s">
        <v>4</v>
      </c>
      <c r="F10" s="623" t="s">
        <v>37</v>
      </c>
      <c r="G10" s="623" t="s">
        <v>38</v>
      </c>
      <c r="H10" s="591"/>
      <c r="I10" s="623" t="s">
        <v>4</v>
      </c>
      <c r="J10" s="623" t="s">
        <v>37</v>
      </c>
      <c r="K10" s="623" t="s">
        <v>38</v>
      </c>
      <c r="L10" s="601"/>
    </row>
    <row r="11" spans="1:12">
      <c r="A11" s="601"/>
      <c r="B11" s="591"/>
      <c r="C11" s="591"/>
      <c r="D11" s="622"/>
      <c r="E11" s="624" t="s">
        <v>9</v>
      </c>
      <c r="F11" s="624" t="s">
        <v>39</v>
      </c>
      <c r="G11" s="624" t="s">
        <v>40</v>
      </c>
      <c r="H11" s="710"/>
      <c r="I11" s="624" t="s">
        <v>9</v>
      </c>
      <c r="J11" s="624" t="s">
        <v>39</v>
      </c>
      <c r="K11" s="624" t="s">
        <v>40</v>
      </c>
      <c r="L11" s="601"/>
    </row>
    <row r="12" spans="1:12" ht="8.1" customHeight="1">
      <c r="A12" s="626"/>
      <c r="B12" s="711"/>
      <c r="C12" s="711"/>
      <c r="D12" s="712"/>
      <c r="E12" s="711"/>
      <c r="F12" s="711"/>
      <c r="G12" s="711"/>
      <c r="H12" s="711"/>
      <c r="I12" s="711"/>
      <c r="J12" s="711"/>
      <c r="K12" s="711"/>
      <c r="L12" s="626"/>
    </row>
    <row r="13" spans="1:12" ht="8.1" customHeight="1">
      <c r="A13" s="601"/>
      <c r="B13" s="601"/>
      <c r="C13" s="601"/>
      <c r="D13" s="713"/>
      <c r="E13" s="601"/>
      <c r="F13" s="601"/>
      <c r="G13" s="601"/>
      <c r="H13" s="601"/>
      <c r="I13" s="601"/>
      <c r="J13" s="601"/>
      <c r="K13" s="601"/>
      <c r="L13" s="601"/>
    </row>
    <row r="14" spans="1:12">
      <c r="A14" s="601"/>
      <c r="B14" s="614" t="s">
        <v>4</v>
      </c>
      <c r="C14" s="591"/>
      <c r="D14" s="1665">
        <v>2020</v>
      </c>
      <c r="E14" s="576">
        <f>SUM(E18,E22,E26,E30,E34,E38,)</f>
        <v>221</v>
      </c>
      <c r="F14" s="576">
        <f t="shared" ref="F14:G14" si="0">SUM(F18,F22,F26,F30,F34,F38,)</f>
        <v>118</v>
      </c>
      <c r="G14" s="576">
        <f t="shared" si="0"/>
        <v>103</v>
      </c>
      <c r="I14" s="576">
        <f t="shared" ref="I14:K14" si="1">SUM(I18,I22,I26,I30,I34,I38,)</f>
        <v>28610</v>
      </c>
      <c r="J14" s="576">
        <f t="shared" si="1"/>
        <v>14255</v>
      </c>
      <c r="K14" s="576">
        <f t="shared" si="1"/>
        <v>14355</v>
      </c>
      <c r="L14" s="601"/>
    </row>
    <row r="15" spans="1:12">
      <c r="A15" s="601"/>
      <c r="B15" s="566" t="s">
        <v>9</v>
      </c>
      <c r="C15" s="591"/>
      <c r="D15" s="1665">
        <v>2021</v>
      </c>
      <c r="E15" s="576">
        <f t="shared" ref="E15:G16" si="2">SUM(E19,E23,E27,E31,E35,E39,)</f>
        <v>126</v>
      </c>
      <c r="F15" s="576">
        <f t="shared" si="2"/>
        <v>70</v>
      </c>
      <c r="G15" s="576">
        <f t="shared" si="2"/>
        <v>56</v>
      </c>
      <c r="I15" s="576">
        <f>SUM(I19,I23,I27,I31,I35,I39,)</f>
        <v>27904</v>
      </c>
      <c r="J15" s="576">
        <f t="shared" ref="J15:K16" si="3">SUM(J19,J23,J27,J31,J35,J39,)</f>
        <v>14241</v>
      </c>
      <c r="K15" s="576">
        <f t="shared" si="3"/>
        <v>13663</v>
      </c>
      <c r="L15" s="601"/>
    </row>
    <row r="16" spans="1:12">
      <c r="A16" s="601"/>
      <c r="B16" s="566"/>
      <c r="C16" s="591"/>
      <c r="D16" s="1665">
        <v>2022</v>
      </c>
      <c r="E16" s="576">
        <f t="shared" si="2"/>
        <v>118</v>
      </c>
      <c r="F16" s="576">
        <f t="shared" si="2"/>
        <v>59</v>
      </c>
      <c r="G16" s="576">
        <f t="shared" si="2"/>
        <v>59</v>
      </c>
      <c r="H16" s="714"/>
      <c r="I16" s="576">
        <f>SUM(I20,I24,I28,I32,I36,I40,)</f>
        <v>31794</v>
      </c>
      <c r="J16" s="576">
        <f t="shared" si="3"/>
        <v>17322</v>
      </c>
      <c r="K16" s="576">
        <f t="shared" si="3"/>
        <v>14472</v>
      </c>
      <c r="L16" s="601"/>
    </row>
    <row r="17" spans="1:12">
      <c r="A17" s="601"/>
      <c r="B17" s="566"/>
      <c r="C17" s="591"/>
      <c r="D17" s="580"/>
      <c r="E17" s="633"/>
      <c r="F17" s="668"/>
      <c r="G17" s="668"/>
      <c r="H17" s="668"/>
      <c r="I17" s="633"/>
      <c r="J17" s="668"/>
      <c r="K17" s="668"/>
      <c r="L17" s="601"/>
    </row>
    <row r="18" spans="1:12">
      <c r="A18" s="601"/>
      <c r="B18" s="614" t="s">
        <v>751</v>
      </c>
      <c r="C18" s="591"/>
      <c r="D18" s="580">
        <v>2020</v>
      </c>
      <c r="E18" s="633">
        <f>SUM(F18:G18)</f>
        <v>33</v>
      </c>
      <c r="F18" s="633">
        <v>18</v>
      </c>
      <c r="G18" s="633">
        <v>15</v>
      </c>
      <c r="H18" s="633"/>
      <c r="I18" s="633">
        <f>SUM(J18:K18)</f>
        <v>1755</v>
      </c>
      <c r="J18" s="633">
        <v>1216</v>
      </c>
      <c r="K18" s="633">
        <v>539</v>
      </c>
      <c r="L18" s="601"/>
    </row>
    <row r="19" spans="1:12">
      <c r="A19" s="601"/>
      <c r="B19" s="566" t="s">
        <v>752</v>
      </c>
      <c r="C19" s="614"/>
      <c r="D19" s="580">
        <v>2021</v>
      </c>
      <c r="E19" s="633">
        <f t="shared" ref="E19:E20" si="4">SUM(F19:G19)</f>
        <v>1</v>
      </c>
      <c r="F19" s="672" t="s">
        <v>31</v>
      </c>
      <c r="G19" s="633">
        <v>1</v>
      </c>
      <c r="H19" s="633"/>
      <c r="I19" s="633">
        <f t="shared" ref="I19:I20" si="5">SUM(J19:K19)</f>
        <v>1661</v>
      </c>
      <c r="J19" s="633">
        <v>1196</v>
      </c>
      <c r="K19" s="633">
        <v>465</v>
      </c>
      <c r="L19" s="601"/>
    </row>
    <row r="20" spans="1:12">
      <c r="A20" s="601"/>
      <c r="B20" s="566"/>
      <c r="C20" s="614"/>
      <c r="D20" s="580">
        <v>2022</v>
      </c>
      <c r="E20" s="633">
        <f t="shared" si="4"/>
        <v>9</v>
      </c>
      <c r="F20" s="633">
        <v>7</v>
      </c>
      <c r="G20" s="633">
        <v>2</v>
      </c>
      <c r="H20" s="633"/>
      <c r="I20" s="633">
        <f t="shared" si="5"/>
        <v>709</v>
      </c>
      <c r="J20" s="633">
        <v>350</v>
      </c>
      <c r="K20" s="633">
        <v>359</v>
      </c>
      <c r="L20" s="601"/>
    </row>
    <row r="21" spans="1:12">
      <c r="A21" s="601"/>
      <c r="B21" s="566"/>
      <c r="C21" s="614"/>
      <c r="D21" s="580"/>
      <c r="E21" s="633"/>
      <c r="F21" s="633"/>
      <c r="G21" s="633"/>
      <c r="H21" s="633"/>
      <c r="I21" s="633"/>
      <c r="J21" s="633"/>
      <c r="K21" s="633"/>
      <c r="L21" s="601"/>
    </row>
    <row r="22" spans="1:12">
      <c r="A22" s="601"/>
      <c r="B22" s="614" t="s">
        <v>753</v>
      </c>
      <c r="C22" s="591"/>
      <c r="D22" s="580">
        <v>2020</v>
      </c>
      <c r="E22" s="633" t="s">
        <v>31</v>
      </c>
      <c r="F22" s="633" t="s">
        <v>31</v>
      </c>
      <c r="G22" s="633" t="s">
        <v>31</v>
      </c>
      <c r="H22" s="633"/>
      <c r="I22" s="633">
        <f>SUM(J22:K22)</f>
        <v>7056</v>
      </c>
      <c r="J22" s="633">
        <v>1744</v>
      </c>
      <c r="K22" s="633">
        <v>5312</v>
      </c>
      <c r="L22" s="601"/>
    </row>
    <row r="23" spans="1:12">
      <c r="A23" s="601"/>
      <c r="B23" s="566" t="s">
        <v>754</v>
      </c>
      <c r="C23" s="591"/>
      <c r="D23" s="580">
        <v>2021</v>
      </c>
      <c r="E23" s="633" t="s">
        <v>31</v>
      </c>
      <c r="F23" s="633" t="s">
        <v>31</v>
      </c>
      <c r="G23" s="633" t="s">
        <v>31</v>
      </c>
      <c r="H23" s="633"/>
      <c r="I23" s="633">
        <f t="shared" ref="I23:I24" si="6">SUM(J23:K23)</f>
        <v>6782</v>
      </c>
      <c r="J23" s="633">
        <v>1760</v>
      </c>
      <c r="K23" s="633">
        <v>5022</v>
      </c>
      <c r="L23" s="601"/>
    </row>
    <row r="24" spans="1:12">
      <c r="A24" s="601"/>
      <c r="B24" s="566"/>
      <c r="C24" s="591"/>
      <c r="D24" s="580">
        <v>2022</v>
      </c>
      <c r="E24" s="633" t="s">
        <v>31</v>
      </c>
      <c r="F24" s="633" t="s">
        <v>31</v>
      </c>
      <c r="G24" s="633" t="s">
        <v>31</v>
      </c>
      <c r="H24" s="633"/>
      <c r="I24" s="633">
        <f t="shared" si="6"/>
        <v>7698</v>
      </c>
      <c r="J24" s="633">
        <v>2389</v>
      </c>
      <c r="K24" s="633">
        <v>5309</v>
      </c>
      <c r="L24" s="601"/>
    </row>
    <row r="25" spans="1:12">
      <c r="A25" s="601"/>
      <c r="B25" s="566"/>
      <c r="C25" s="591"/>
      <c r="D25" s="580"/>
      <c r="E25" s="633"/>
      <c r="F25" s="633"/>
      <c r="G25" s="633"/>
      <c r="H25" s="633"/>
      <c r="I25" s="633"/>
      <c r="J25" s="633"/>
      <c r="K25" s="633"/>
      <c r="L25" s="601"/>
    </row>
    <row r="26" spans="1:12">
      <c r="A26" s="601"/>
      <c r="B26" s="614" t="s">
        <v>755</v>
      </c>
      <c r="C26" s="591"/>
      <c r="D26" s="580">
        <v>2020</v>
      </c>
      <c r="E26" s="633" t="s">
        <v>31</v>
      </c>
      <c r="F26" s="633" t="s">
        <v>31</v>
      </c>
      <c r="G26" s="633" t="s">
        <v>31</v>
      </c>
      <c r="H26" s="633"/>
      <c r="I26" s="633">
        <f>SUM(J26:K26)</f>
        <v>2602</v>
      </c>
      <c r="J26" s="633">
        <v>1203</v>
      </c>
      <c r="K26" s="633">
        <v>1399</v>
      </c>
      <c r="L26" s="601"/>
    </row>
    <row r="27" spans="1:12">
      <c r="A27" s="601"/>
      <c r="B27" s="566" t="s">
        <v>1261</v>
      </c>
      <c r="C27" s="591"/>
      <c r="D27" s="580">
        <v>2021</v>
      </c>
      <c r="E27" s="633" t="s">
        <v>31</v>
      </c>
      <c r="F27" s="633" t="s">
        <v>31</v>
      </c>
      <c r="G27" s="633" t="s">
        <v>31</v>
      </c>
      <c r="H27" s="633"/>
      <c r="I27" s="633">
        <f t="shared" ref="I27:I28" si="7">SUM(J27:K27)</f>
        <v>2187</v>
      </c>
      <c r="J27" s="633">
        <v>991</v>
      </c>
      <c r="K27" s="633">
        <v>1196</v>
      </c>
      <c r="L27" s="601"/>
    </row>
    <row r="28" spans="1:12">
      <c r="A28" s="601"/>
      <c r="B28" s="566"/>
      <c r="C28" s="591"/>
      <c r="D28" s="580">
        <v>2022</v>
      </c>
      <c r="E28" s="633" t="s">
        <v>31</v>
      </c>
      <c r="F28" s="633" t="s">
        <v>31</v>
      </c>
      <c r="G28" s="633" t="s">
        <v>31</v>
      </c>
      <c r="H28" s="633"/>
      <c r="I28" s="633">
        <f t="shared" si="7"/>
        <v>2956</v>
      </c>
      <c r="J28" s="633">
        <v>1504</v>
      </c>
      <c r="K28" s="633">
        <v>1452</v>
      </c>
      <c r="L28" s="601"/>
    </row>
    <row r="29" spans="1:12">
      <c r="A29" s="601"/>
      <c r="B29" s="566"/>
      <c r="C29" s="591"/>
      <c r="D29" s="580"/>
      <c r="E29" s="633"/>
      <c r="F29" s="633"/>
      <c r="G29" s="633"/>
      <c r="H29" s="633"/>
      <c r="I29" s="633"/>
      <c r="J29" s="633"/>
      <c r="K29" s="633"/>
      <c r="L29" s="601"/>
    </row>
    <row r="30" spans="1:12">
      <c r="A30" s="601"/>
      <c r="B30" s="614" t="s">
        <v>756</v>
      </c>
      <c r="C30" s="591"/>
      <c r="D30" s="580">
        <v>2020</v>
      </c>
      <c r="E30" s="633">
        <f>SUM(F30:G30)</f>
        <v>158</v>
      </c>
      <c r="F30" s="633">
        <v>89</v>
      </c>
      <c r="G30" s="633">
        <v>69</v>
      </c>
      <c r="H30" s="633"/>
      <c r="I30" s="633">
        <f>SUM(J30:K30)</f>
        <v>14741</v>
      </c>
      <c r="J30" s="633">
        <v>9281</v>
      </c>
      <c r="K30" s="633">
        <v>5460</v>
      </c>
      <c r="L30" s="601"/>
    </row>
    <row r="31" spans="1:12">
      <c r="A31" s="601"/>
      <c r="B31" s="566" t="s">
        <v>757</v>
      </c>
      <c r="C31" s="591"/>
      <c r="D31" s="580">
        <v>2021</v>
      </c>
      <c r="E31" s="633">
        <f t="shared" ref="E31:E32" si="8">SUM(F31:G31)</f>
        <v>108</v>
      </c>
      <c r="F31" s="633">
        <v>67</v>
      </c>
      <c r="G31" s="633">
        <v>41</v>
      </c>
      <c r="H31" s="633"/>
      <c r="I31" s="633">
        <f t="shared" ref="I31:I32" si="9">SUM(J31:K31)</f>
        <v>14901</v>
      </c>
      <c r="J31" s="633">
        <v>9431</v>
      </c>
      <c r="K31" s="633">
        <v>5470</v>
      </c>
      <c r="L31" s="601"/>
    </row>
    <row r="32" spans="1:12">
      <c r="A32" s="601"/>
      <c r="B32" s="566"/>
      <c r="C32" s="591"/>
      <c r="D32" s="580">
        <v>2022</v>
      </c>
      <c r="E32" s="633">
        <f t="shared" si="8"/>
        <v>91</v>
      </c>
      <c r="F32" s="633">
        <v>47</v>
      </c>
      <c r="G32" s="633">
        <v>44</v>
      </c>
      <c r="H32" s="633"/>
      <c r="I32" s="633">
        <f t="shared" si="9"/>
        <v>18033</v>
      </c>
      <c r="J32" s="633">
        <v>12165</v>
      </c>
      <c r="K32" s="633">
        <v>5868</v>
      </c>
      <c r="L32" s="601"/>
    </row>
    <row r="33" spans="1:12">
      <c r="A33" s="601"/>
      <c r="B33" s="566"/>
      <c r="C33" s="591"/>
      <c r="D33" s="580"/>
      <c r="E33" s="633"/>
      <c r="F33" s="633"/>
      <c r="G33" s="633"/>
      <c r="H33" s="633"/>
      <c r="I33" s="633"/>
      <c r="J33" s="633"/>
      <c r="K33" s="633"/>
      <c r="L33" s="601"/>
    </row>
    <row r="34" spans="1:12">
      <c r="A34" s="601"/>
      <c r="B34" s="614" t="s">
        <v>758</v>
      </c>
      <c r="C34" s="591"/>
      <c r="D34" s="580">
        <v>2020</v>
      </c>
      <c r="E34" s="633" t="s">
        <v>31</v>
      </c>
      <c r="F34" s="633" t="s">
        <v>31</v>
      </c>
      <c r="G34" s="633" t="s">
        <v>31</v>
      </c>
      <c r="H34" s="633"/>
      <c r="I34" s="633">
        <f>SUM(J34:K34)</f>
        <v>727</v>
      </c>
      <c r="J34" s="633">
        <v>345</v>
      </c>
      <c r="K34" s="633">
        <v>382</v>
      </c>
      <c r="L34" s="601"/>
    </row>
    <row r="35" spans="1:12">
      <c r="A35" s="601"/>
      <c r="B35" s="615" t="s">
        <v>759</v>
      </c>
      <c r="C35" s="566"/>
      <c r="D35" s="580">
        <v>2021</v>
      </c>
      <c r="E35" s="633" t="s">
        <v>31</v>
      </c>
      <c r="F35" s="633" t="s">
        <v>31</v>
      </c>
      <c r="G35" s="633" t="s">
        <v>31</v>
      </c>
      <c r="H35" s="633"/>
      <c r="I35" s="633">
        <f t="shared" ref="I35:I36" si="10">SUM(J35:K35)</f>
        <v>840</v>
      </c>
      <c r="J35" s="633">
        <v>398</v>
      </c>
      <c r="K35" s="633">
        <v>442</v>
      </c>
      <c r="L35" s="601"/>
    </row>
    <row r="36" spans="1:12">
      <c r="A36" s="601"/>
      <c r="B36" s="615"/>
      <c r="C36" s="566"/>
      <c r="D36" s="580">
        <v>2022</v>
      </c>
      <c r="E36" s="633" t="s">
        <v>31</v>
      </c>
      <c r="F36" s="633" t="s">
        <v>31</v>
      </c>
      <c r="G36" s="633" t="s">
        <v>31</v>
      </c>
      <c r="H36" s="633"/>
      <c r="I36" s="633">
        <f t="shared" si="10"/>
        <v>783</v>
      </c>
      <c r="J36" s="633">
        <v>391</v>
      </c>
      <c r="K36" s="633">
        <v>392</v>
      </c>
      <c r="L36" s="601"/>
    </row>
    <row r="37" spans="1:12">
      <c r="A37" s="601"/>
      <c r="B37" s="566"/>
      <c r="C37" s="591"/>
      <c r="D37" s="580"/>
      <c r="E37" s="633"/>
      <c r="F37" s="633"/>
      <c r="G37" s="633"/>
      <c r="H37" s="633"/>
      <c r="I37" s="633"/>
      <c r="J37" s="633"/>
      <c r="K37" s="633"/>
      <c r="L37" s="601"/>
    </row>
    <row r="38" spans="1:12">
      <c r="A38" s="601"/>
      <c r="B38" s="614" t="s">
        <v>762</v>
      </c>
      <c r="C38" s="566"/>
      <c r="D38" s="580">
        <v>2020</v>
      </c>
      <c r="E38" s="633">
        <f>SUM(F38:G38)</f>
        <v>30</v>
      </c>
      <c r="F38" s="633">
        <v>11</v>
      </c>
      <c r="G38" s="633">
        <v>19</v>
      </c>
      <c r="H38" s="633"/>
      <c r="I38" s="633">
        <f>SUM(J38:K38)</f>
        <v>1729</v>
      </c>
      <c r="J38" s="633">
        <v>466</v>
      </c>
      <c r="K38" s="633">
        <v>1263</v>
      </c>
      <c r="L38" s="601"/>
    </row>
    <row r="39" spans="1:12">
      <c r="A39" s="601"/>
      <c r="B39" s="615" t="s">
        <v>763</v>
      </c>
      <c r="C39" s="566"/>
      <c r="D39" s="580">
        <v>2021</v>
      </c>
      <c r="E39" s="633">
        <f t="shared" ref="E39:E40" si="11">SUM(F39:G39)</f>
        <v>17</v>
      </c>
      <c r="F39" s="633">
        <v>3</v>
      </c>
      <c r="G39" s="633">
        <v>14</v>
      </c>
      <c r="H39" s="633"/>
      <c r="I39" s="633">
        <f t="shared" ref="I39:I40" si="12">SUM(J39:K39)</f>
        <v>1533</v>
      </c>
      <c r="J39" s="633">
        <v>465</v>
      </c>
      <c r="K39" s="633">
        <v>1068</v>
      </c>
      <c r="L39" s="601"/>
    </row>
    <row r="40" spans="1:12">
      <c r="A40" s="601"/>
      <c r="B40" s="615"/>
      <c r="C40" s="566"/>
      <c r="D40" s="580">
        <v>2022</v>
      </c>
      <c r="E40" s="633">
        <f t="shared" si="11"/>
        <v>18</v>
      </c>
      <c r="F40" s="633">
        <v>5</v>
      </c>
      <c r="G40" s="633">
        <v>13</v>
      </c>
      <c r="H40" s="633"/>
      <c r="I40" s="633">
        <f t="shared" si="12"/>
        <v>1615</v>
      </c>
      <c r="J40" s="633">
        <v>523</v>
      </c>
      <c r="K40" s="633">
        <v>1092</v>
      </c>
      <c r="L40" s="601"/>
    </row>
    <row r="41" spans="1:12" ht="18" thickBot="1">
      <c r="A41" s="637"/>
      <c r="B41" s="639"/>
      <c r="C41" s="691"/>
      <c r="D41" s="693"/>
      <c r="E41" s="678"/>
      <c r="F41" s="677"/>
      <c r="G41" s="677"/>
      <c r="H41" s="677"/>
      <c r="I41" s="678"/>
      <c r="J41" s="718"/>
      <c r="K41" s="719"/>
      <c r="L41" s="637"/>
    </row>
    <row r="42" spans="1:12" s="681" customFormat="1" ht="16.5" customHeight="1">
      <c r="A42" s="537"/>
      <c r="B42" s="537"/>
      <c r="C42" s="537"/>
      <c r="D42" s="580"/>
      <c r="E42" s="537"/>
      <c r="F42" s="537"/>
      <c r="G42" s="679"/>
      <c r="H42" s="679"/>
      <c r="I42" s="680"/>
      <c r="J42" s="680"/>
      <c r="L42" s="424" t="s">
        <v>909</v>
      </c>
    </row>
    <row r="43" spans="1:12" s="681" customFormat="1" ht="15" customHeight="1">
      <c r="A43" s="680"/>
      <c r="B43" s="680"/>
      <c r="C43" s="680"/>
      <c r="D43" s="580"/>
      <c r="E43" s="680"/>
      <c r="F43" s="680"/>
      <c r="G43" s="680"/>
      <c r="H43" s="680"/>
      <c r="I43" s="680"/>
      <c r="J43" s="680"/>
      <c r="L43" s="425" t="s">
        <v>885</v>
      </c>
    </row>
    <row r="44" spans="1:12">
      <c r="D44" s="580"/>
    </row>
    <row r="45" spans="1:12">
      <c r="D45" s="580"/>
    </row>
    <row r="46" spans="1:12">
      <c r="D46" s="580"/>
    </row>
    <row r="47" spans="1:12">
      <c r="D47" s="580"/>
    </row>
    <row r="48" spans="1:12">
      <c r="D48" s="580"/>
    </row>
    <row r="49" spans="4:4">
      <c r="D49" s="580"/>
    </row>
    <row r="50" spans="4:4">
      <c r="D50" s="580"/>
    </row>
    <row r="51" spans="4:4">
      <c r="D51" s="580"/>
    </row>
    <row r="52" spans="4:4">
      <c r="D52" s="580"/>
    </row>
  </sheetData>
  <mergeCells count="4">
    <mergeCell ref="E8:G8"/>
    <mergeCell ref="I8:K8"/>
    <mergeCell ref="E9:G9"/>
    <mergeCell ref="I9:K9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rgb="FF92D050"/>
  </sheetPr>
  <dimension ref="A1:L529"/>
  <sheetViews>
    <sheetView showGridLines="0" tabSelected="1" view="pageBreakPreview" zoomScaleNormal="100" zoomScaleSheetLayoutView="100" workbookViewId="0">
      <selection activeCell="O48" sqref="O48"/>
    </sheetView>
  </sheetViews>
  <sheetFormatPr defaultColWidth="7.5703125" defaultRowHeight="16.5"/>
  <cols>
    <col min="1" max="1" width="1.85546875" style="605" customWidth="1"/>
    <col min="2" max="2" width="13.28515625" style="605" customWidth="1"/>
    <col min="3" max="3" width="28.85546875" style="605" customWidth="1"/>
    <col min="4" max="4" width="8.28515625" style="612" customWidth="1"/>
    <col min="5" max="6" width="8.5703125" style="605" customWidth="1"/>
    <col min="7" max="7" width="11.28515625" style="605" customWidth="1"/>
    <col min="8" max="8" width="1.85546875" style="605" customWidth="1"/>
    <col min="9" max="10" width="8.5703125" style="605" customWidth="1"/>
    <col min="11" max="11" width="11.28515625" style="605" customWidth="1"/>
    <col min="12" max="12" width="1.85546875" style="605" customWidth="1"/>
    <col min="13" max="13" width="7.5703125" style="605"/>
    <col min="14" max="15" width="7.5703125" style="605" customWidth="1"/>
    <col min="16" max="18" width="7.5703125" style="605"/>
    <col min="19" max="19" width="7.5703125" style="605" customWidth="1"/>
    <col min="20" max="16384" width="7.5703125" style="605"/>
  </cols>
  <sheetData>
    <row r="1" spans="1:12" ht="10.15" customHeight="1"/>
    <row r="2" spans="1:12" ht="10.15" customHeight="1"/>
    <row r="3" spans="1:12" ht="16.5" customHeight="1">
      <c r="B3" s="606" t="s">
        <v>878</v>
      </c>
      <c r="C3" s="607" t="s">
        <v>1012</v>
      </c>
      <c r="D3" s="608"/>
    </row>
    <row r="4" spans="1:12" ht="15" customHeight="1">
      <c r="B4" s="606"/>
      <c r="C4" s="607" t="s">
        <v>1134</v>
      </c>
      <c r="D4" s="608"/>
    </row>
    <row r="5" spans="1:12" ht="16.5" customHeight="1">
      <c r="B5" s="609" t="s">
        <v>879</v>
      </c>
      <c r="C5" s="610" t="s">
        <v>1013</v>
      </c>
      <c r="D5" s="611"/>
    </row>
    <row r="6" spans="1:12" ht="15" customHeight="1">
      <c r="B6" s="609"/>
      <c r="C6" s="610" t="s">
        <v>1135</v>
      </c>
      <c r="D6" s="611"/>
    </row>
    <row r="7" spans="1:12" ht="10.15" customHeight="1" thickBot="1">
      <c r="A7" s="610"/>
      <c r="L7" s="610"/>
    </row>
    <row r="8" spans="1:12" s="685" customFormat="1" ht="14.25" thickTop="1">
      <c r="A8" s="613"/>
      <c r="B8" s="1232" t="s">
        <v>743</v>
      </c>
      <c r="C8" s="1233"/>
      <c r="D8" s="744" t="s">
        <v>3</v>
      </c>
      <c r="E8" s="1908" t="s">
        <v>1008</v>
      </c>
      <c r="F8" s="1908"/>
      <c r="G8" s="1908"/>
      <c r="H8" s="1236"/>
      <c r="I8" s="1908" t="s">
        <v>1010</v>
      </c>
      <c r="J8" s="1908"/>
      <c r="K8" s="1908"/>
      <c r="L8" s="613"/>
    </row>
    <row r="9" spans="1:12" s="685" customFormat="1" ht="15" customHeight="1">
      <c r="A9" s="591"/>
      <c r="B9" s="566" t="s">
        <v>746</v>
      </c>
      <c r="C9" s="619"/>
      <c r="D9" s="620" t="s">
        <v>8</v>
      </c>
      <c r="E9" s="1905" t="s">
        <v>1009</v>
      </c>
      <c r="F9" s="1905"/>
      <c r="G9" s="1905"/>
      <c r="H9" s="1229"/>
      <c r="I9" s="1905" t="s">
        <v>1011</v>
      </c>
      <c r="J9" s="1905"/>
      <c r="K9" s="1905"/>
      <c r="L9" s="591"/>
    </row>
    <row r="10" spans="1:12" s="685" customFormat="1" ht="15" customHeight="1">
      <c r="A10" s="591"/>
      <c r="B10" s="591"/>
      <c r="C10" s="615"/>
      <c r="D10" s="616"/>
      <c r="E10" s="623" t="s">
        <v>4</v>
      </c>
      <c r="F10" s="623" t="s">
        <v>37</v>
      </c>
      <c r="G10" s="623" t="s">
        <v>38</v>
      </c>
      <c r="H10" s="591"/>
      <c r="I10" s="623" t="s">
        <v>4</v>
      </c>
      <c r="J10" s="623" t="s">
        <v>37</v>
      </c>
      <c r="K10" s="623" t="s">
        <v>38</v>
      </c>
      <c r="L10" s="591"/>
    </row>
    <row r="11" spans="1:12" s="685" customFormat="1" ht="13.5" customHeight="1">
      <c r="A11" s="591"/>
      <c r="B11" s="591"/>
      <c r="C11" s="591"/>
      <c r="D11" s="616"/>
      <c r="E11" s="664" t="s">
        <v>775</v>
      </c>
      <c r="F11" s="664" t="s">
        <v>39</v>
      </c>
      <c r="G11" s="664" t="s">
        <v>40</v>
      </c>
      <c r="H11" s="623"/>
      <c r="I11" s="664" t="s">
        <v>775</v>
      </c>
      <c r="J11" s="664" t="s">
        <v>39</v>
      </c>
      <c r="K11" s="664" t="s">
        <v>40</v>
      </c>
      <c r="L11" s="591"/>
    </row>
    <row r="12" spans="1:12" ht="4.1500000000000004" customHeight="1">
      <c r="A12" s="626"/>
      <c r="B12" s="626"/>
      <c r="C12" s="626"/>
      <c r="D12" s="686"/>
      <c r="E12" s="626"/>
      <c r="F12" s="626"/>
      <c r="G12" s="626"/>
      <c r="H12" s="626"/>
      <c r="I12" s="626"/>
      <c r="J12" s="626"/>
      <c r="K12" s="626"/>
      <c r="L12" s="626"/>
    </row>
    <row r="13" spans="1:12" ht="3" customHeight="1">
      <c r="A13" s="601"/>
      <c r="B13" s="601"/>
      <c r="C13" s="601"/>
      <c r="D13" s="630"/>
      <c r="E13" s="601"/>
      <c r="F13" s="601"/>
      <c r="G13" s="601"/>
      <c r="H13" s="601"/>
      <c r="I13" s="601"/>
      <c r="J13" s="601"/>
      <c r="K13" s="601"/>
      <c r="L13" s="601"/>
    </row>
    <row r="14" spans="1:12" ht="15" customHeight="1">
      <c r="A14" s="601"/>
      <c r="B14" s="614" t="s">
        <v>4</v>
      </c>
      <c r="C14" s="591"/>
      <c r="D14" s="1665">
        <v>2020</v>
      </c>
      <c r="E14" s="576">
        <f t="shared" ref="E14:G14" si="0">SUM(E18,E22,E26,E30,E34,E38,)</f>
        <v>1</v>
      </c>
      <c r="F14" s="667" t="s">
        <v>31</v>
      </c>
      <c r="G14" s="576">
        <f t="shared" si="0"/>
        <v>1</v>
      </c>
      <c r="I14" s="576">
        <f t="shared" ref="I14:K16" si="1">SUM(I18,I22,I26,I30,I34,I38,)</f>
        <v>36</v>
      </c>
      <c r="J14" s="576">
        <f t="shared" si="1"/>
        <v>55</v>
      </c>
      <c r="K14" s="576">
        <f t="shared" si="1"/>
        <v>37</v>
      </c>
      <c r="L14" s="601"/>
    </row>
    <row r="15" spans="1:12" ht="15" customHeight="1">
      <c r="A15" s="601"/>
      <c r="B15" s="566" t="s">
        <v>9</v>
      </c>
      <c r="C15" s="591"/>
      <c r="D15" s="1665">
        <v>2021</v>
      </c>
      <c r="E15" s="576" t="s">
        <v>31</v>
      </c>
      <c r="F15" s="576" t="s">
        <v>31</v>
      </c>
      <c r="G15" s="576" t="s">
        <v>31</v>
      </c>
      <c r="I15" s="576">
        <f t="shared" si="1"/>
        <v>36</v>
      </c>
      <c r="J15" s="576">
        <f t="shared" si="1"/>
        <v>39</v>
      </c>
      <c r="K15" s="576">
        <f t="shared" si="1"/>
        <v>48</v>
      </c>
      <c r="L15" s="601"/>
    </row>
    <row r="16" spans="1:12" ht="15" customHeight="1">
      <c r="A16" s="601"/>
      <c r="B16" s="566"/>
      <c r="C16" s="591"/>
      <c r="D16" s="1665">
        <v>2022</v>
      </c>
      <c r="E16" s="576" t="s">
        <v>31</v>
      </c>
      <c r="F16" s="576" t="s">
        <v>31</v>
      </c>
      <c r="G16" s="576" t="s">
        <v>31</v>
      </c>
      <c r="H16" s="688"/>
      <c r="I16" s="576">
        <f t="shared" si="1"/>
        <v>36</v>
      </c>
      <c r="J16" s="576">
        <f t="shared" si="1"/>
        <v>32</v>
      </c>
      <c r="K16" s="576">
        <f t="shared" si="1"/>
        <v>23</v>
      </c>
      <c r="L16" s="601"/>
    </row>
    <row r="17" spans="1:12" ht="14.1" customHeight="1">
      <c r="A17" s="601"/>
      <c r="B17" s="566"/>
      <c r="C17" s="591"/>
      <c r="D17" s="580"/>
      <c r="E17" s="671"/>
      <c r="F17" s="671"/>
      <c r="G17" s="671"/>
      <c r="H17" s="669"/>
      <c r="I17" s="672"/>
      <c r="J17" s="633"/>
      <c r="K17" s="633"/>
      <c r="L17" s="601"/>
    </row>
    <row r="18" spans="1:12" ht="14.1" customHeight="1">
      <c r="A18" s="601"/>
      <c r="B18" s="614" t="s">
        <v>751</v>
      </c>
      <c r="C18" s="591"/>
      <c r="D18" s="580">
        <v>2020</v>
      </c>
      <c r="E18" s="671" t="s">
        <v>31</v>
      </c>
      <c r="F18" s="671" t="s">
        <v>31</v>
      </c>
      <c r="G18" s="671" t="s">
        <v>31</v>
      </c>
      <c r="H18" s="671"/>
      <c r="I18" s="671">
        <v>12</v>
      </c>
      <c r="J18" s="671">
        <v>4</v>
      </c>
      <c r="K18" s="671">
        <v>8</v>
      </c>
      <c r="L18" s="601"/>
    </row>
    <row r="19" spans="1:12" ht="14.1" customHeight="1">
      <c r="A19" s="601"/>
      <c r="B19" s="566" t="s">
        <v>752</v>
      </c>
      <c r="C19" s="614"/>
      <c r="D19" s="580">
        <v>2021</v>
      </c>
      <c r="E19" s="671" t="s">
        <v>31</v>
      </c>
      <c r="F19" s="671" t="s">
        <v>31</v>
      </c>
      <c r="G19" s="671" t="s">
        <v>31</v>
      </c>
      <c r="H19" s="671"/>
      <c r="I19" s="671">
        <v>12</v>
      </c>
      <c r="J19" s="671">
        <v>9</v>
      </c>
      <c r="K19" s="671">
        <v>17</v>
      </c>
      <c r="L19" s="601"/>
    </row>
    <row r="20" spans="1:12" ht="14.1" customHeight="1">
      <c r="A20" s="601"/>
      <c r="B20" s="566"/>
      <c r="C20" s="614"/>
      <c r="D20" s="580">
        <v>2022</v>
      </c>
      <c r="E20" s="671" t="s">
        <v>31</v>
      </c>
      <c r="F20" s="671" t="s">
        <v>31</v>
      </c>
      <c r="G20" s="671" t="s">
        <v>31</v>
      </c>
      <c r="H20" s="671"/>
      <c r="I20" s="671">
        <v>12</v>
      </c>
      <c r="J20" s="671">
        <v>6</v>
      </c>
      <c r="K20" s="671">
        <v>6</v>
      </c>
      <c r="L20" s="601"/>
    </row>
    <row r="21" spans="1:12" ht="14.1" customHeight="1">
      <c r="A21" s="601"/>
      <c r="B21" s="566"/>
      <c r="C21" s="614"/>
      <c r="D21" s="580"/>
      <c r="E21" s="671"/>
      <c r="F21" s="671"/>
      <c r="G21" s="671"/>
      <c r="H21" s="671"/>
      <c r="I21" s="671"/>
      <c r="J21" s="671"/>
      <c r="K21" s="671"/>
      <c r="L21" s="601"/>
    </row>
    <row r="22" spans="1:12" ht="14.1" customHeight="1">
      <c r="A22" s="601"/>
      <c r="B22" s="614" t="s">
        <v>753</v>
      </c>
      <c r="C22" s="619"/>
      <c r="D22" s="580">
        <v>2020</v>
      </c>
      <c r="E22" s="671">
        <v>1</v>
      </c>
      <c r="F22" s="671" t="s">
        <v>31</v>
      </c>
      <c r="G22" s="671">
        <v>1</v>
      </c>
      <c r="H22" s="671"/>
      <c r="I22" s="671" t="s">
        <v>31</v>
      </c>
      <c r="J22" s="671" t="s">
        <v>31</v>
      </c>
      <c r="K22" s="671" t="s">
        <v>31</v>
      </c>
      <c r="L22" s="601"/>
    </row>
    <row r="23" spans="1:12" ht="14.1" customHeight="1">
      <c r="A23" s="601"/>
      <c r="B23" s="566" t="s">
        <v>754</v>
      </c>
      <c r="C23" s="635"/>
      <c r="D23" s="580">
        <v>2021</v>
      </c>
      <c r="E23" s="671" t="s">
        <v>31</v>
      </c>
      <c r="F23" s="671" t="s">
        <v>31</v>
      </c>
      <c r="G23" s="671" t="s">
        <v>31</v>
      </c>
      <c r="H23" s="671"/>
      <c r="I23" s="671" t="s">
        <v>31</v>
      </c>
      <c r="J23" s="671" t="s">
        <v>31</v>
      </c>
      <c r="K23" s="671" t="s">
        <v>31</v>
      </c>
      <c r="L23" s="601"/>
    </row>
    <row r="24" spans="1:12" ht="14.1" customHeight="1">
      <c r="A24" s="601"/>
      <c r="B24" s="566"/>
      <c r="C24" s="635"/>
      <c r="D24" s="580">
        <v>2022</v>
      </c>
      <c r="E24" s="671" t="s">
        <v>31</v>
      </c>
      <c r="F24" s="671" t="s">
        <v>31</v>
      </c>
      <c r="G24" s="671" t="s">
        <v>31</v>
      </c>
      <c r="H24" s="671"/>
      <c r="I24" s="671" t="s">
        <v>31</v>
      </c>
      <c r="J24" s="671" t="s">
        <v>31</v>
      </c>
      <c r="K24" s="671" t="s">
        <v>31</v>
      </c>
      <c r="L24" s="601"/>
    </row>
    <row r="25" spans="1:12" ht="14.1" customHeight="1">
      <c r="A25" s="601"/>
      <c r="B25" s="566"/>
      <c r="C25" s="635"/>
      <c r="D25" s="580"/>
      <c r="E25" s="671"/>
      <c r="F25" s="671"/>
      <c r="G25" s="671"/>
      <c r="H25" s="671"/>
      <c r="I25" s="671"/>
      <c r="J25" s="671"/>
      <c r="K25" s="671"/>
      <c r="L25" s="601"/>
    </row>
    <row r="26" spans="1:12" ht="14.1" customHeight="1">
      <c r="A26" s="601"/>
      <c r="B26" s="614" t="s">
        <v>755</v>
      </c>
      <c r="C26" s="591"/>
      <c r="D26" s="580">
        <v>2020</v>
      </c>
      <c r="E26" s="671" t="s">
        <v>31</v>
      </c>
      <c r="F26" s="671" t="s">
        <v>31</v>
      </c>
      <c r="G26" s="671" t="s">
        <v>31</v>
      </c>
      <c r="H26" s="671"/>
      <c r="I26" s="671" t="s">
        <v>31</v>
      </c>
      <c r="J26" s="671" t="s">
        <v>31</v>
      </c>
      <c r="K26" s="671" t="s">
        <v>31</v>
      </c>
      <c r="L26" s="601"/>
    </row>
    <row r="27" spans="1:12" ht="14.1" customHeight="1">
      <c r="A27" s="601"/>
      <c r="B27" s="566" t="s">
        <v>1261</v>
      </c>
      <c r="C27" s="591"/>
      <c r="D27" s="580">
        <v>2021</v>
      </c>
      <c r="E27" s="671" t="s">
        <v>31</v>
      </c>
      <c r="F27" s="671" t="s">
        <v>31</v>
      </c>
      <c r="G27" s="671" t="s">
        <v>31</v>
      </c>
      <c r="H27" s="671"/>
      <c r="I27" s="671" t="s">
        <v>31</v>
      </c>
      <c r="J27" s="671" t="s">
        <v>31</v>
      </c>
      <c r="K27" s="671" t="s">
        <v>31</v>
      </c>
      <c r="L27" s="601"/>
    </row>
    <row r="28" spans="1:12" ht="14.1" customHeight="1">
      <c r="A28" s="601"/>
      <c r="B28" s="566"/>
      <c r="C28" s="591"/>
      <c r="D28" s="580">
        <v>2022</v>
      </c>
      <c r="E28" s="671" t="s">
        <v>31</v>
      </c>
      <c r="F28" s="671" t="s">
        <v>31</v>
      </c>
      <c r="G28" s="671" t="s">
        <v>31</v>
      </c>
      <c r="H28" s="671"/>
      <c r="I28" s="671" t="s">
        <v>31</v>
      </c>
      <c r="J28" s="671" t="s">
        <v>31</v>
      </c>
      <c r="K28" s="671" t="s">
        <v>31</v>
      </c>
      <c r="L28" s="601"/>
    </row>
    <row r="29" spans="1:12" ht="14.1" customHeight="1">
      <c r="A29" s="601"/>
      <c r="B29" s="566"/>
      <c r="C29" s="591"/>
      <c r="D29" s="580"/>
      <c r="E29" s="671"/>
      <c r="F29" s="671"/>
      <c r="G29" s="671"/>
      <c r="H29" s="671"/>
      <c r="I29" s="671"/>
      <c r="J29" s="671"/>
      <c r="K29" s="671"/>
      <c r="L29" s="601"/>
    </row>
    <row r="30" spans="1:12" ht="14.1" customHeight="1">
      <c r="A30" s="601"/>
      <c r="B30" s="614" t="s">
        <v>756</v>
      </c>
      <c r="C30" s="619"/>
      <c r="D30" s="580">
        <v>2020</v>
      </c>
      <c r="E30" s="671" t="s">
        <v>31</v>
      </c>
      <c r="F30" s="671" t="s">
        <v>31</v>
      </c>
      <c r="G30" s="671" t="s">
        <v>31</v>
      </c>
      <c r="H30" s="671"/>
      <c r="I30" s="671">
        <v>12</v>
      </c>
      <c r="J30" s="671">
        <v>16</v>
      </c>
      <c r="K30" s="671">
        <v>3</v>
      </c>
      <c r="L30" s="601"/>
    </row>
    <row r="31" spans="1:12" ht="14.1" customHeight="1">
      <c r="A31" s="601"/>
      <c r="B31" s="566" t="s">
        <v>757</v>
      </c>
      <c r="C31" s="635"/>
      <c r="D31" s="580">
        <v>2021</v>
      </c>
      <c r="E31" s="671" t="s">
        <v>31</v>
      </c>
      <c r="F31" s="671" t="s">
        <v>31</v>
      </c>
      <c r="G31" s="671" t="s">
        <v>31</v>
      </c>
      <c r="H31" s="671"/>
      <c r="I31" s="671">
        <v>12</v>
      </c>
      <c r="J31" s="671">
        <v>16</v>
      </c>
      <c r="K31" s="671">
        <v>4</v>
      </c>
      <c r="L31" s="601"/>
    </row>
    <row r="32" spans="1:12" ht="14.1" customHeight="1">
      <c r="A32" s="601"/>
      <c r="B32" s="566"/>
      <c r="C32" s="635"/>
      <c r="D32" s="580">
        <v>2022</v>
      </c>
      <c r="E32" s="671" t="s">
        <v>31</v>
      </c>
      <c r="F32" s="671" t="s">
        <v>31</v>
      </c>
      <c r="G32" s="671" t="s">
        <v>31</v>
      </c>
      <c r="H32" s="671"/>
      <c r="I32" s="671">
        <v>12</v>
      </c>
      <c r="J32" s="671">
        <v>10</v>
      </c>
      <c r="K32" s="671" t="s">
        <v>31</v>
      </c>
      <c r="L32" s="601"/>
    </row>
    <row r="33" spans="1:12" ht="14.1" customHeight="1">
      <c r="A33" s="601"/>
      <c r="B33" s="566"/>
      <c r="C33" s="635"/>
      <c r="D33" s="580"/>
      <c r="E33" s="671"/>
      <c r="F33" s="671"/>
      <c r="G33" s="671"/>
      <c r="H33" s="671"/>
      <c r="I33" s="671"/>
      <c r="J33" s="671"/>
      <c r="K33" s="671"/>
      <c r="L33" s="601"/>
    </row>
    <row r="34" spans="1:12" ht="14.1" customHeight="1">
      <c r="A34" s="601"/>
      <c r="B34" s="614" t="s">
        <v>758</v>
      </c>
      <c r="C34" s="591"/>
      <c r="D34" s="580">
        <v>2020</v>
      </c>
      <c r="E34" s="671" t="s">
        <v>31</v>
      </c>
      <c r="F34" s="671" t="s">
        <v>31</v>
      </c>
      <c r="G34" s="671" t="s">
        <v>31</v>
      </c>
      <c r="H34" s="671"/>
      <c r="I34" s="671" t="s">
        <v>31</v>
      </c>
      <c r="J34" s="671" t="s">
        <v>31</v>
      </c>
      <c r="K34" s="671" t="s">
        <v>31</v>
      </c>
      <c r="L34" s="601"/>
    </row>
    <row r="35" spans="1:12" ht="14.1" customHeight="1">
      <c r="A35" s="601"/>
      <c r="B35" s="615" t="s">
        <v>759</v>
      </c>
      <c r="C35" s="619"/>
      <c r="D35" s="580">
        <v>2021</v>
      </c>
      <c r="E35" s="671" t="s">
        <v>31</v>
      </c>
      <c r="F35" s="671" t="s">
        <v>31</v>
      </c>
      <c r="G35" s="671" t="s">
        <v>31</v>
      </c>
      <c r="H35" s="671"/>
      <c r="I35" s="671" t="s">
        <v>31</v>
      </c>
      <c r="J35" s="671" t="s">
        <v>31</v>
      </c>
      <c r="K35" s="671" t="s">
        <v>31</v>
      </c>
      <c r="L35" s="601"/>
    </row>
    <row r="36" spans="1:12" ht="14.1" customHeight="1">
      <c r="A36" s="601"/>
      <c r="B36" s="615"/>
      <c r="C36" s="619"/>
      <c r="D36" s="580">
        <v>2022</v>
      </c>
      <c r="E36" s="671" t="s">
        <v>31</v>
      </c>
      <c r="F36" s="671" t="s">
        <v>31</v>
      </c>
      <c r="G36" s="671" t="s">
        <v>31</v>
      </c>
      <c r="H36" s="671"/>
      <c r="I36" s="671" t="s">
        <v>31</v>
      </c>
      <c r="J36" s="671" t="s">
        <v>31</v>
      </c>
      <c r="K36" s="671" t="s">
        <v>31</v>
      </c>
      <c r="L36" s="601"/>
    </row>
    <row r="37" spans="1:12" ht="14.1" customHeight="1">
      <c r="A37" s="601"/>
      <c r="B37" s="566"/>
      <c r="C37" s="635"/>
      <c r="D37" s="580"/>
      <c r="E37" s="671"/>
      <c r="F37" s="671"/>
      <c r="G37" s="671"/>
      <c r="H37" s="671"/>
      <c r="I37" s="671"/>
      <c r="J37" s="671"/>
      <c r="K37" s="671"/>
      <c r="L37" s="601"/>
    </row>
    <row r="38" spans="1:12" ht="14.1" customHeight="1">
      <c r="A38" s="601"/>
      <c r="B38" s="614" t="s">
        <v>762</v>
      </c>
      <c r="C38" s="591"/>
      <c r="D38" s="580">
        <v>2020</v>
      </c>
      <c r="E38" s="671" t="s">
        <v>31</v>
      </c>
      <c r="F38" s="671" t="s">
        <v>31</v>
      </c>
      <c r="G38" s="671" t="s">
        <v>31</v>
      </c>
      <c r="H38" s="671"/>
      <c r="I38" s="671">
        <v>12</v>
      </c>
      <c r="J38" s="671">
        <v>35</v>
      </c>
      <c r="K38" s="671">
        <v>26</v>
      </c>
      <c r="L38" s="601"/>
    </row>
    <row r="39" spans="1:12" ht="14.1" customHeight="1">
      <c r="A39" s="601"/>
      <c r="B39" s="615" t="s">
        <v>763</v>
      </c>
      <c r="C39" s="619"/>
      <c r="D39" s="580">
        <v>2021</v>
      </c>
      <c r="E39" s="671" t="s">
        <v>31</v>
      </c>
      <c r="F39" s="671" t="s">
        <v>31</v>
      </c>
      <c r="G39" s="671" t="s">
        <v>31</v>
      </c>
      <c r="H39" s="671"/>
      <c r="I39" s="671">
        <v>12</v>
      </c>
      <c r="J39" s="671">
        <v>14</v>
      </c>
      <c r="K39" s="671">
        <v>27</v>
      </c>
      <c r="L39" s="601"/>
    </row>
    <row r="40" spans="1:12" ht="14.1" customHeight="1">
      <c r="A40" s="601"/>
      <c r="B40" s="615"/>
      <c r="C40" s="619"/>
      <c r="D40" s="580">
        <v>2022</v>
      </c>
      <c r="E40" s="671" t="s">
        <v>31</v>
      </c>
      <c r="F40" s="671" t="s">
        <v>31</v>
      </c>
      <c r="G40" s="671" t="s">
        <v>31</v>
      </c>
      <c r="H40" s="671"/>
      <c r="I40" s="671">
        <v>12</v>
      </c>
      <c r="J40" s="671">
        <v>16</v>
      </c>
      <c r="K40" s="671">
        <v>17</v>
      </c>
      <c r="L40" s="601"/>
    </row>
    <row r="41" spans="1:12" ht="14.1" customHeight="1" thickBot="1">
      <c r="A41" s="637"/>
      <c r="B41" s="691"/>
      <c r="C41" s="692"/>
      <c r="D41" s="693"/>
      <c r="E41" s="694"/>
      <c r="F41" s="695"/>
      <c r="G41" s="695"/>
      <c r="H41" s="695"/>
      <c r="I41" s="695"/>
      <c r="J41" s="695"/>
      <c r="K41" s="696"/>
      <c r="L41" s="637"/>
    </row>
    <row r="42" spans="1:12" s="681" customFormat="1" ht="16.5" customHeight="1">
      <c r="A42" s="537"/>
      <c r="B42" s="537"/>
      <c r="C42" s="537"/>
      <c r="D42" s="645"/>
      <c r="E42" s="537"/>
      <c r="F42" s="537"/>
      <c r="G42" s="679"/>
      <c r="H42" s="679"/>
      <c r="I42" s="680"/>
      <c r="J42" s="680"/>
      <c r="L42" s="424" t="s">
        <v>909</v>
      </c>
    </row>
    <row r="43" spans="1:12" s="681" customFormat="1" ht="15" customHeight="1">
      <c r="A43" s="680"/>
      <c r="B43" s="680"/>
      <c r="C43" s="680"/>
      <c r="D43" s="682"/>
      <c r="E43" s="680"/>
      <c r="F43" s="680"/>
      <c r="G43" s="680"/>
      <c r="H43" s="680"/>
      <c r="I43" s="680"/>
      <c r="J43" s="680"/>
      <c r="L43" s="425" t="s">
        <v>885</v>
      </c>
    </row>
    <row r="44" spans="1:12" ht="15" customHeight="1"/>
    <row r="45" spans="1:12" ht="15" customHeight="1"/>
    <row r="46" spans="1:12" ht="15" customHeight="1"/>
    <row r="47" spans="1:12" ht="2.25" customHeight="1"/>
    <row r="48" spans="1:12" ht="3" customHeight="1"/>
    <row r="49" spans="4:4" ht="16.5" customHeight="1"/>
    <row r="50" spans="4:4" ht="16.5" customHeight="1"/>
    <row r="51" spans="4:4" ht="14.1" customHeight="1"/>
    <row r="52" spans="4:4" ht="14.1" customHeight="1"/>
    <row r="53" spans="4:4" ht="14.1" customHeight="1"/>
    <row r="54" spans="4:4" ht="14.1" customHeight="1"/>
    <row r="55" spans="4:4" ht="14.1" customHeight="1"/>
    <row r="56" spans="4:4" ht="14.1" customHeight="1"/>
    <row r="57" spans="4:4" ht="14.1" customHeight="1"/>
    <row r="58" spans="4:4" ht="14.1" customHeight="1"/>
    <row r="59" spans="4:4" ht="14.1" customHeight="1"/>
    <row r="60" spans="4:4" ht="14.1" customHeight="1"/>
    <row r="61" spans="4:4" ht="14.1" customHeight="1"/>
    <row r="62" spans="4:4" ht="14.1" customHeight="1"/>
    <row r="63" spans="4:4" ht="14.1" customHeight="1"/>
    <row r="64" spans="4:4" s="601" customFormat="1" ht="14.1" customHeight="1">
      <c r="D64" s="630"/>
    </row>
    <row r="65" spans="4:4" s="601" customFormat="1" ht="14.1" customHeight="1">
      <c r="D65" s="630"/>
    </row>
    <row r="66" spans="4:4" s="601" customFormat="1" ht="14.1" customHeight="1">
      <c r="D66" s="630"/>
    </row>
    <row r="67" spans="4:4" s="601" customFormat="1" ht="14.1" customHeight="1">
      <c r="D67" s="630"/>
    </row>
    <row r="68" spans="4:4" s="601" customFormat="1" ht="14.1" customHeight="1">
      <c r="D68" s="630"/>
    </row>
    <row r="69" spans="4:4" s="601" customFormat="1" ht="3" customHeight="1">
      <c r="D69" s="630"/>
    </row>
    <row r="70" spans="4:4" s="698" customFormat="1" ht="13.15" customHeight="1">
      <c r="D70" s="697"/>
    </row>
    <row r="71" spans="4:4" s="698" customFormat="1" ht="13.15" customHeight="1">
      <c r="D71" s="697"/>
    </row>
    <row r="72" spans="4:4" s="601" customFormat="1">
      <c r="D72" s="630"/>
    </row>
    <row r="73" spans="4:4" s="601" customFormat="1" ht="15" customHeight="1">
      <c r="D73" s="630"/>
    </row>
    <row r="74" spans="4:4" s="601" customFormat="1" ht="15" customHeight="1">
      <c r="D74" s="630"/>
    </row>
    <row r="75" spans="4:4" s="601" customFormat="1" ht="15" customHeight="1">
      <c r="D75" s="630"/>
    </row>
    <row r="76" spans="4:4" s="601" customFormat="1" ht="15" customHeight="1">
      <c r="D76" s="630"/>
    </row>
    <row r="77" spans="4:4" s="602" customFormat="1" ht="13.5" customHeight="1">
      <c r="D77" s="1230"/>
    </row>
    <row r="78" spans="4:4" s="700" customFormat="1" ht="14.25">
      <c r="D78" s="1231"/>
    </row>
    <row r="79" spans="4:4" s="601" customFormat="1" ht="9.75" customHeight="1">
      <c r="D79" s="630"/>
    </row>
    <row r="80" spans="4:4" s="601" customFormat="1" ht="15" customHeight="1">
      <c r="D80" s="630"/>
    </row>
    <row r="81" spans="1:12" s="601" customFormat="1">
      <c r="D81" s="630"/>
    </row>
    <row r="82" spans="1:12" s="601" customFormat="1" ht="15" customHeight="1">
      <c r="D82" s="630"/>
    </row>
    <row r="83" spans="1:12" s="601" customFormat="1">
      <c r="D83" s="630"/>
    </row>
    <row r="84" spans="1:12" s="601" customFormat="1">
      <c r="D84" s="630"/>
    </row>
    <row r="85" spans="1:12" s="601" customFormat="1" ht="15" customHeight="1">
      <c r="A85" s="602"/>
      <c r="B85" s="602"/>
      <c r="C85" s="602"/>
      <c r="D85" s="1230"/>
      <c r="E85" s="602"/>
      <c r="F85" s="602"/>
      <c r="G85" s="602"/>
      <c r="H85" s="602"/>
      <c r="I85" s="602"/>
      <c r="J85" s="602"/>
      <c r="K85" s="602"/>
      <c r="L85" s="602"/>
    </row>
    <row r="86" spans="1:12" s="601" customFormat="1">
      <c r="D86" s="630"/>
    </row>
    <row r="87" spans="1:12" s="601" customFormat="1" ht="9.75" customHeight="1">
      <c r="D87" s="630"/>
    </row>
    <row r="88" spans="1:12" s="601" customFormat="1" ht="15" customHeight="1">
      <c r="D88" s="630"/>
    </row>
    <row r="89" spans="1:12" s="601" customFormat="1">
      <c r="D89" s="630"/>
    </row>
    <row r="90" spans="1:12" s="601" customFormat="1" ht="15" customHeight="1">
      <c r="D90" s="630"/>
    </row>
    <row r="91" spans="1:12" s="601" customFormat="1">
      <c r="D91" s="630"/>
    </row>
    <row r="92" spans="1:12" s="601" customFormat="1">
      <c r="D92" s="630"/>
    </row>
    <row r="93" spans="1:12" s="601" customFormat="1">
      <c r="D93" s="630"/>
    </row>
    <row r="94" spans="1:12" s="601" customFormat="1">
      <c r="D94" s="630"/>
    </row>
    <row r="95" spans="1:12" s="601" customFormat="1">
      <c r="D95" s="630"/>
    </row>
    <row r="96" spans="1:12" s="601" customFormat="1">
      <c r="D96" s="630"/>
    </row>
    <row r="97" spans="1:12" s="601" customFormat="1">
      <c r="A97" s="602"/>
      <c r="B97" s="602"/>
      <c r="C97" s="602"/>
      <c r="D97" s="1230"/>
      <c r="E97" s="602"/>
      <c r="F97" s="602"/>
      <c r="G97" s="602"/>
      <c r="H97" s="602"/>
      <c r="I97" s="602"/>
      <c r="J97" s="602"/>
      <c r="K97" s="602"/>
      <c r="L97" s="602"/>
    </row>
    <row r="98" spans="1:12" s="601" customFormat="1">
      <c r="D98" s="630"/>
    </row>
    <row r="99" spans="1:12" s="601" customFormat="1">
      <c r="A99" s="602"/>
      <c r="B99" s="602"/>
      <c r="C99" s="602"/>
      <c r="D99" s="1230"/>
      <c r="E99" s="602"/>
      <c r="F99" s="602"/>
      <c r="G99" s="602"/>
      <c r="H99" s="602"/>
      <c r="I99" s="602"/>
      <c r="J99" s="602"/>
      <c r="K99" s="602"/>
      <c r="L99" s="602"/>
    </row>
    <row r="100" spans="1:12" s="601" customFormat="1">
      <c r="D100" s="630"/>
    </row>
    <row r="101" spans="1:12" s="601" customFormat="1">
      <c r="D101" s="630"/>
    </row>
    <row r="102" spans="1:12" s="601" customFormat="1">
      <c r="D102" s="630"/>
    </row>
    <row r="103" spans="1:12" s="601" customFormat="1">
      <c r="A103" s="602"/>
      <c r="B103" s="602"/>
      <c r="C103" s="602"/>
      <c r="D103" s="1230"/>
      <c r="E103" s="602"/>
      <c r="F103" s="602"/>
      <c r="G103" s="602"/>
      <c r="H103" s="602"/>
      <c r="I103" s="602"/>
      <c r="J103" s="602"/>
      <c r="K103" s="602"/>
      <c r="L103" s="602"/>
    </row>
    <row r="104" spans="1:12" s="601" customFormat="1">
      <c r="D104" s="630"/>
    </row>
    <row r="105" spans="1:12" s="601" customFormat="1">
      <c r="D105" s="630"/>
    </row>
    <row r="106" spans="1:12" s="601" customFormat="1">
      <c r="A106" s="644"/>
      <c r="B106" s="644"/>
      <c r="C106" s="644"/>
      <c r="D106" s="701"/>
      <c r="E106" s="644"/>
      <c r="F106" s="644"/>
      <c r="G106" s="644"/>
      <c r="H106" s="644"/>
      <c r="I106" s="644"/>
      <c r="J106" s="644"/>
      <c r="K106" s="644"/>
      <c r="L106" s="644"/>
    </row>
    <row r="107" spans="1:12" s="601" customFormat="1">
      <c r="D107" s="630"/>
    </row>
    <row r="108" spans="1:12" s="601" customFormat="1">
      <c r="D108" s="630"/>
    </row>
    <row r="109" spans="1:12" s="601" customFormat="1">
      <c r="D109" s="630"/>
    </row>
    <row r="110" spans="1:12" s="601" customFormat="1" ht="12" customHeight="1">
      <c r="D110" s="630"/>
    </row>
    <row r="111" spans="1:12" s="601" customFormat="1" ht="12" customHeight="1">
      <c r="D111" s="630"/>
    </row>
    <row r="112" spans="1:12" s="601" customFormat="1" ht="12" customHeight="1">
      <c r="A112" s="644"/>
      <c r="B112" s="644"/>
      <c r="C112" s="644"/>
      <c r="D112" s="701"/>
      <c r="E112" s="644"/>
      <c r="F112" s="644"/>
      <c r="G112" s="644"/>
      <c r="H112" s="644"/>
      <c r="I112" s="644"/>
      <c r="J112" s="644"/>
      <c r="K112" s="644"/>
      <c r="L112" s="644"/>
    </row>
    <row r="113" spans="1:12" s="601" customFormat="1" ht="12" customHeight="1">
      <c r="A113" s="644"/>
      <c r="B113" s="644"/>
      <c r="C113" s="644"/>
      <c r="D113" s="701"/>
      <c r="E113" s="644"/>
      <c r="F113" s="644"/>
      <c r="G113" s="644"/>
      <c r="H113" s="644"/>
      <c r="I113" s="644"/>
      <c r="J113" s="644"/>
      <c r="K113" s="644"/>
      <c r="L113" s="644"/>
    </row>
    <row r="114" spans="1:12" s="601" customFormat="1">
      <c r="A114" s="644"/>
      <c r="B114" s="644"/>
      <c r="C114" s="644"/>
      <c r="D114" s="701"/>
      <c r="E114" s="644"/>
      <c r="F114" s="644"/>
      <c r="G114" s="644"/>
      <c r="H114" s="644"/>
      <c r="I114" s="644"/>
      <c r="J114" s="644"/>
      <c r="K114" s="644"/>
      <c r="L114" s="644"/>
    </row>
    <row r="115" spans="1:12" s="601" customFormat="1">
      <c r="A115" s="644"/>
      <c r="B115" s="644"/>
      <c r="C115" s="644"/>
      <c r="D115" s="701"/>
      <c r="E115" s="644"/>
      <c r="F115" s="644"/>
      <c r="G115" s="644"/>
      <c r="H115" s="644"/>
      <c r="I115" s="644"/>
      <c r="J115" s="644"/>
      <c r="K115" s="644"/>
      <c r="L115" s="644"/>
    </row>
    <row r="116" spans="1:12" s="601" customFormat="1">
      <c r="A116" s="644"/>
      <c r="B116" s="644"/>
      <c r="C116" s="644"/>
      <c r="D116" s="701"/>
      <c r="E116" s="644"/>
      <c r="F116" s="644"/>
      <c r="G116" s="644"/>
      <c r="H116" s="644"/>
      <c r="I116" s="644"/>
      <c r="J116" s="644"/>
      <c r="K116" s="644"/>
      <c r="L116" s="644"/>
    </row>
    <row r="117" spans="1:12" s="601" customFormat="1">
      <c r="A117" s="644"/>
      <c r="B117" s="644"/>
      <c r="C117" s="644"/>
      <c r="D117" s="701"/>
      <c r="E117" s="644"/>
      <c r="F117" s="644"/>
      <c r="G117" s="644"/>
      <c r="H117" s="644"/>
      <c r="I117" s="644"/>
      <c r="J117" s="644"/>
      <c r="K117" s="644"/>
      <c r="L117" s="644"/>
    </row>
    <row r="118" spans="1:12" s="601" customFormat="1">
      <c r="A118" s="644"/>
      <c r="B118" s="644"/>
      <c r="C118" s="644"/>
      <c r="D118" s="701"/>
      <c r="E118" s="644"/>
      <c r="F118" s="644"/>
      <c r="G118" s="644"/>
      <c r="H118" s="644"/>
      <c r="I118" s="644"/>
      <c r="J118" s="644"/>
      <c r="K118" s="644"/>
      <c r="L118" s="644"/>
    </row>
    <row r="119" spans="1:12" s="601" customFormat="1">
      <c r="A119" s="644"/>
      <c r="B119" s="644"/>
      <c r="C119" s="644"/>
      <c r="D119" s="701"/>
      <c r="E119" s="644"/>
      <c r="F119" s="644"/>
      <c r="G119" s="644"/>
      <c r="H119" s="644"/>
      <c r="I119" s="644"/>
      <c r="J119" s="644"/>
      <c r="K119" s="644"/>
      <c r="L119" s="644"/>
    </row>
    <row r="120" spans="1:12" s="601" customFormat="1">
      <c r="A120" s="644"/>
      <c r="B120" s="644"/>
      <c r="C120" s="644"/>
      <c r="D120" s="701"/>
      <c r="E120" s="644"/>
      <c r="F120" s="644"/>
      <c r="G120" s="644"/>
      <c r="H120" s="644"/>
      <c r="I120" s="644"/>
      <c r="J120" s="644"/>
      <c r="K120" s="644"/>
      <c r="L120" s="644"/>
    </row>
    <row r="121" spans="1:12" s="601" customFormat="1">
      <c r="A121" s="644"/>
      <c r="B121" s="644"/>
      <c r="C121" s="644"/>
      <c r="D121" s="701"/>
      <c r="E121" s="644"/>
      <c r="F121" s="644"/>
      <c r="G121" s="644"/>
      <c r="H121" s="644"/>
      <c r="I121" s="644"/>
      <c r="J121" s="644"/>
      <c r="K121" s="644"/>
      <c r="L121" s="644"/>
    </row>
    <row r="122" spans="1:12" s="601" customFormat="1">
      <c r="A122" s="644"/>
      <c r="B122" s="644"/>
      <c r="C122" s="644"/>
      <c r="D122" s="701"/>
      <c r="E122" s="644"/>
      <c r="F122" s="644"/>
      <c r="G122" s="644"/>
      <c r="H122" s="644"/>
      <c r="I122" s="644"/>
      <c r="J122" s="644"/>
      <c r="K122" s="644"/>
      <c r="L122" s="644"/>
    </row>
    <row r="123" spans="1:12" s="601" customFormat="1">
      <c r="A123" s="644"/>
      <c r="B123" s="644"/>
      <c r="C123" s="644"/>
      <c r="D123" s="701"/>
      <c r="E123" s="644"/>
      <c r="F123" s="644"/>
      <c r="G123" s="644"/>
      <c r="H123" s="644"/>
      <c r="I123" s="644"/>
      <c r="J123" s="644"/>
      <c r="K123" s="644"/>
      <c r="L123" s="644"/>
    </row>
    <row r="124" spans="1:12" s="601" customFormat="1">
      <c r="A124" s="644"/>
      <c r="B124" s="644"/>
      <c r="C124" s="644"/>
      <c r="D124" s="701"/>
      <c r="E124" s="644"/>
      <c r="F124" s="644"/>
      <c r="G124" s="644"/>
      <c r="H124" s="644"/>
      <c r="I124" s="644"/>
      <c r="J124" s="644"/>
      <c r="K124" s="644"/>
      <c r="L124" s="644"/>
    </row>
    <row r="125" spans="1:12" s="601" customFormat="1">
      <c r="A125" s="644"/>
      <c r="B125" s="644"/>
      <c r="C125" s="644"/>
      <c r="D125" s="701"/>
      <c r="E125" s="644"/>
      <c r="F125" s="644"/>
      <c r="G125" s="644"/>
      <c r="H125" s="644"/>
      <c r="I125" s="644"/>
      <c r="J125" s="644"/>
      <c r="K125" s="644"/>
      <c r="L125" s="644"/>
    </row>
    <row r="126" spans="1:12" s="601" customFormat="1">
      <c r="A126" s="644"/>
      <c r="B126" s="644"/>
      <c r="C126" s="644"/>
      <c r="D126" s="701"/>
      <c r="E126" s="644"/>
      <c r="F126" s="644"/>
      <c r="G126" s="644"/>
      <c r="H126" s="644"/>
      <c r="I126" s="644"/>
      <c r="J126" s="644"/>
      <c r="K126" s="644"/>
      <c r="L126" s="644"/>
    </row>
    <row r="127" spans="1:12" s="601" customFormat="1">
      <c r="A127" s="644"/>
      <c r="B127" s="644"/>
      <c r="C127" s="644"/>
      <c r="D127" s="701"/>
      <c r="E127" s="644"/>
      <c r="F127" s="644"/>
      <c r="G127" s="644"/>
      <c r="H127" s="644"/>
      <c r="I127" s="644"/>
      <c r="J127" s="644"/>
      <c r="K127" s="644"/>
      <c r="L127" s="644"/>
    </row>
    <row r="128" spans="1:12" s="601" customFormat="1">
      <c r="A128" s="644"/>
      <c r="B128" s="644"/>
      <c r="C128" s="644"/>
      <c r="D128" s="701"/>
      <c r="E128" s="644"/>
      <c r="F128" s="644"/>
      <c r="G128" s="644"/>
      <c r="H128" s="644"/>
      <c r="I128" s="644"/>
      <c r="J128" s="644"/>
      <c r="K128" s="644"/>
      <c r="L128" s="644"/>
    </row>
    <row r="129" spans="1:12" s="601" customFormat="1">
      <c r="A129" s="644"/>
      <c r="B129" s="644"/>
      <c r="C129" s="644"/>
      <c r="D129" s="701"/>
      <c r="E129" s="644"/>
      <c r="F129" s="644"/>
      <c r="G129" s="644"/>
      <c r="H129" s="644"/>
      <c r="I129" s="644"/>
      <c r="J129" s="644"/>
      <c r="K129" s="644"/>
      <c r="L129" s="644"/>
    </row>
    <row r="130" spans="1:12" s="601" customFormat="1">
      <c r="A130" s="644"/>
      <c r="B130" s="644"/>
      <c r="C130" s="644"/>
      <c r="D130" s="701"/>
      <c r="E130" s="644"/>
      <c r="F130" s="644"/>
      <c r="G130" s="644"/>
      <c r="H130" s="644"/>
      <c r="I130" s="644"/>
      <c r="J130" s="644"/>
      <c r="K130" s="644"/>
      <c r="L130" s="644"/>
    </row>
    <row r="131" spans="1:12" s="601" customFormat="1">
      <c r="D131" s="630"/>
    </row>
    <row r="132" spans="1:12" s="601" customFormat="1">
      <c r="D132" s="630"/>
    </row>
    <row r="133" spans="1:12" s="601" customFormat="1">
      <c r="D133" s="630"/>
    </row>
    <row r="134" spans="1:12" s="601" customFormat="1">
      <c r="D134" s="630"/>
    </row>
    <row r="135" spans="1:12" s="601" customFormat="1">
      <c r="D135" s="630"/>
    </row>
    <row r="136" spans="1:12" s="601" customFormat="1">
      <c r="D136" s="630"/>
    </row>
    <row r="137" spans="1:12" s="601" customFormat="1">
      <c r="D137" s="630"/>
    </row>
    <row r="138" spans="1:12" s="601" customFormat="1">
      <c r="D138" s="630"/>
    </row>
    <row r="139" spans="1:12" s="601" customFormat="1">
      <c r="D139" s="630"/>
    </row>
    <row r="140" spans="1:12" s="601" customFormat="1">
      <c r="D140" s="630"/>
    </row>
    <row r="141" spans="1:12" s="601" customFormat="1">
      <c r="D141" s="630"/>
    </row>
    <row r="142" spans="1:12" s="601" customFormat="1">
      <c r="D142" s="630"/>
    </row>
    <row r="143" spans="1:12" s="601" customFormat="1">
      <c r="D143" s="630"/>
    </row>
    <row r="144" spans="1:12" s="601" customFormat="1">
      <c r="D144" s="630"/>
    </row>
    <row r="145" spans="4:4" s="601" customFormat="1">
      <c r="D145" s="630"/>
    </row>
    <row r="146" spans="4:4" s="601" customFormat="1">
      <c r="D146" s="630"/>
    </row>
    <row r="147" spans="4:4" s="601" customFormat="1">
      <c r="D147" s="630"/>
    </row>
    <row r="148" spans="4:4" s="601" customFormat="1">
      <c r="D148" s="630"/>
    </row>
    <row r="149" spans="4:4" s="601" customFormat="1">
      <c r="D149" s="630"/>
    </row>
    <row r="150" spans="4:4" s="601" customFormat="1">
      <c r="D150" s="630"/>
    </row>
    <row r="151" spans="4:4" s="601" customFormat="1">
      <c r="D151" s="630"/>
    </row>
    <row r="152" spans="4:4" s="601" customFormat="1">
      <c r="D152" s="630"/>
    </row>
    <row r="153" spans="4:4" s="601" customFormat="1">
      <c r="D153" s="630"/>
    </row>
    <row r="154" spans="4:4" s="601" customFormat="1">
      <c r="D154" s="630"/>
    </row>
    <row r="155" spans="4:4" s="601" customFormat="1">
      <c r="D155" s="630"/>
    </row>
    <row r="156" spans="4:4" s="601" customFormat="1">
      <c r="D156" s="630"/>
    </row>
    <row r="157" spans="4:4" s="601" customFormat="1">
      <c r="D157" s="630"/>
    </row>
    <row r="158" spans="4:4" s="601" customFormat="1">
      <c r="D158" s="630"/>
    </row>
    <row r="159" spans="4:4" s="601" customFormat="1">
      <c r="D159" s="630"/>
    </row>
    <row r="160" spans="4:4" s="601" customFormat="1">
      <c r="D160" s="630"/>
    </row>
    <row r="161" spans="4:4" s="601" customFormat="1">
      <c r="D161" s="630"/>
    </row>
    <row r="162" spans="4:4" s="601" customFormat="1">
      <c r="D162" s="630"/>
    </row>
    <row r="163" spans="4:4" s="601" customFormat="1">
      <c r="D163" s="630"/>
    </row>
    <row r="164" spans="4:4" s="601" customFormat="1">
      <c r="D164" s="630"/>
    </row>
    <row r="165" spans="4:4" s="601" customFormat="1">
      <c r="D165" s="630"/>
    </row>
    <row r="166" spans="4:4" s="601" customFormat="1">
      <c r="D166" s="630"/>
    </row>
    <row r="167" spans="4:4" s="601" customFormat="1">
      <c r="D167" s="630"/>
    </row>
    <row r="168" spans="4:4" s="601" customFormat="1">
      <c r="D168" s="630"/>
    </row>
    <row r="169" spans="4:4" s="601" customFormat="1">
      <c r="D169" s="630"/>
    </row>
    <row r="170" spans="4:4" s="601" customFormat="1">
      <c r="D170" s="630"/>
    </row>
    <row r="171" spans="4:4" s="601" customFormat="1">
      <c r="D171" s="630"/>
    </row>
    <row r="172" spans="4:4" s="601" customFormat="1">
      <c r="D172" s="630"/>
    </row>
    <row r="173" spans="4:4" s="601" customFormat="1">
      <c r="D173" s="630"/>
    </row>
    <row r="174" spans="4:4" s="601" customFormat="1">
      <c r="D174" s="630"/>
    </row>
    <row r="175" spans="4:4" s="601" customFormat="1">
      <c r="D175" s="630"/>
    </row>
    <row r="176" spans="4:4" s="601" customFormat="1">
      <c r="D176" s="630"/>
    </row>
    <row r="177" spans="4:4" s="601" customFormat="1">
      <c r="D177" s="630"/>
    </row>
    <row r="178" spans="4:4" s="601" customFormat="1">
      <c r="D178" s="630"/>
    </row>
    <row r="179" spans="4:4" s="601" customFormat="1">
      <c r="D179" s="630"/>
    </row>
    <row r="180" spans="4:4" s="601" customFormat="1">
      <c r="D180" s="630"/>
    </row>
    <row r="181" spans="4:4" s="601" customFormat="1">
      <c r="D181" s="630"/>
    </row>
    <row r="182" spans="4:4" s="601" customFormat="1">
      <c r="D182" s="630"/>
    </row>
    <row r="183" spans="4:4" s="601" customFormat="1">
      <c r="D183" s="630"/>
    </row>
    <row r="184" spans="4:4" s="601" customFormat="1">
      <c r="D184" s="630"/>
    </row>
    <row r="185" spans="4:4" s="601" customFormat="1">
      <c r="D185" s="630"/>
    </row>
    <row r="186" spans="4:4" s="601" customFormat="1">
      <c r="D186" s="630"/>
    </row>
    <row r="187" spans="4:4" s="601" customFormat="1">
      <c r="D187" s="630"/>
    </row>
    <row r="188" spans="4:4" s="601" customFormat="1">
      <c r="D188" s="630"/>
    </row>
    <row r="189" spans="4:4" s="601" customFormat="1">
      <c r="D189" s="630"/>
    </row>
    <row r="190" spans="4:4" s="601" customFormat="1">
      <c r="D190" s="630"/>
    </row>
    <row r="191" spans="4:4" s="601" customFormat="1">
      <c r="D191" s="630"/>
    </row>
    <row r="192" spans="4:4" s="601" customFormat="1">
      <c r="D192" s="630"/>
    </row>
    <row r="193" spans="4:4" s="601" customFormat="1">
      <c r="D193" s="630"/>
    </row>
    <row r="194" spans="4:4" s="601" customFormat="1">
      <c r="D194" s="630"/>
    </row>
    <row r="195" spans="4:4" s="601" customFormat="1">
      <c r="D195" s="630"/>
    </row>
    <row r="196" spans="4:4" s="601" customFormat="1">
      <c r="D196" s="630"/>
    </row>
    <row r="197" spans="4:4" s="601" customFormat="1">
      <c r="D197" s="630"/>
    </row>
    <row r="198" spans="4:4" s="601" customFormat="1">
      <c r="D198" s="630"/>
    </row>
    <row r="199" spans="4:4" s="601" customFormat="1">
      <c r="D199" s="630"/>
    </row>
    <row r="200" spans="4:4" s="601" customFormat="1">
      <c r="D200" s="630"/>
    </row>
    <row r="201" spans="4:4" s="601" customFormat="1">
      <c r="D201" s="630"/>
    </row>
    <row r="202" spans="4:4" s="601" customFormat="1">
      <c r="D202" s="630"/>
    </row>
    <row r="203" spans="4:4" s="601" customFormat="1">
      <c r="D203" s="630"/>
    </row>
    <row r="204" spans="4:4" s="601" customFormat="1">
      <c r="D204" s="630"/>
    </row>
    <row r="205" spans="4:4" s="601" customFormat="1">
      <c r="D205" s="630"/>
    </row>
    <row r="206" spans="4:4" s="601" customFormat="1">
      <c r="D206" s="630"/>
    </row>
    <row r="207" spans="4:4" s="601" customFormat="1">
      <c r="D207" s="630"/>
    </row>
    <row r="208" spans="4:4" s="601" customFormat="1">
      <c r="D208" s="630"/>
    </row>
    <row r="209" spans="4:4" s="601" customFormat="1">
      <c r="D209" s="630"/>
    </row>
    <row r="210" spans="4:4" s="601" customFormat="1">
      <c r="D210" s="630"/>
    </row>
    <row r="211" spans="4:4" s="601" customFormat="1">
      <c r="D211" s="630"/>
    </row>
    <row r="212" spans="4:4" s="601" customFormat="1">
      <c r="D212" s="630"/>
    </row>
    <row r="213" spans="4:4" s="601" customFormat="1">
      <c r="D213" s="630"/>
    </row>
    <row r="214" spans="4:4" s="601" customFormat="1">
      <c r="D214" s="630"/>
    </row>
    <row r="215" spans="4:4" s="601" customFormat="1">
      <c r="D215" s="630"/>
    </row>
    <row r="216" spans="4:4" s="601" customFormat="1">
      <c r="D216" s="630"/>
    </row>
    <row r="217" spans="4:4" s="601" customFormat="1">
      <c r="D217" s="630"/>
    </row>
    <row r="218" spans="4:4" s="601" customFormat="1">
      <c r="D218" s="630"/>
    </row>
    <row r="219" spans="4:4" s="601" customFormat="1">
      <c r="D219" s="630"/>
    </row>
    <row r="220" spans="4:4" s="601" customFormat="1">
      <c r="D220" s="630"/>
    </row>
    <row r="221" spans="4:4" s="601" customFormat="1">
      <c r="D221" s="630"/>
    </row>
    <row r="222" spans="4:4" s="601" customFormat="1">
      <c r="D222" s="630"/>
    </row>
    <row r="223" spans="4:4" s="601" customFormat="1">
      <c r="D223" s="630"/>
    </row>
    <row r="224" spans="4:4" s="601" customFormat="1">
      <c r="D224" s="630"/>
    </row>
    <row r="225" spans="4:4" s="601" customFormat="1">
      <c r="D225" s="630"/>
    </row>
    <row r="226" spans="4:4" s="601" customFormat="1">
      <c r="D226" s="630"/>
    </row>
    <row r="227" spans="4:4" s="601" customFormat="1">
      <c r="D227" s="630"/>
    </row>
    <row r="228" spans="4:4" s="601" customFormat="1">
      <c r="D228" s="630"/>
    </row>
    <row r="229" spans="4:4" s="601" customFormat="1">
      <c r="D229" s="630"/>
    </row>
    <row r="230" spans="4:4" s="601" customFormat="1">
      <c r="D230" s="630"/>
    </row>
    <row r="231" spans="4:4" s="601" customFormat="1">
      <c r="D231" s="630"/>
    </row>
    <row r="232" spans="4:4" s="601" customFormat="1">
      <c r="D232" s="630"/>
    </row>
    <row r="233" spans="4:4" s="601" customFormat="1">
      <c r="D233" s="630"/>
    </row>
    <row r="234" spans="4:4" s="601" customFormat="1">
      <c r="D234" s="630"/>
    </row>
    <row r="235" spans="4:4" s="601" customFormat="1">
      <c r="D235" s="630"/>
    </row>
    <row r="236" spans="4:4" s="601" customFormat="1">
      <c r="D236" s="630"/>
    </row>
    <row r="237" spans="4:4" s="601" customFormat="1">
      <c r="D237" s="630"/>
    </row>
    <row r="238" spans="4:4" s="601" customFormat="1">
      <c r="D238" s="630"/>
    </row>
    <row r="239" spans="4:4" s="601" customFormat="1">
      <c r="D239" s="630"/>
    </row>
    <row r="240" spans="4:4" s="601" customFormat="1">
      <c r="D240" s="630"/>
    </row>
    <row r="241" spans="4:4" s="601" customFormat="1">
      <c r="D241" s="630"/>
    </row>
    <row r="242" spans="4:4" s="601" customFormat="1">
      <c r="D242" s="630"/>
    </row>
    <row r="243" spans="4:4" s="601" customFormat="1">
      <c r="D243" s="630"/>
    </row>
    <row r="244" spans="4:4" s="601" customFormat="1">
      <c r="D244" s="630"/>
    </row>
    <row r="245" spans="4:4" s="601" customFormat="1">
      <c r="D245" s="630"/>
    </row>
    <row r="246" spans="4:4" s="601" customFormat="1">
      <c r="D246" s="630"/>
    </row>
    <row r="247" spans="4:4" s="601" customFormat="1">
      <c r="D247" s="630"/>
    </row>
    <row r="248" spans="4:4" s="601" customFormat="1">
      <c r="D248" s="630"/>
    </row>
    <row r="249" spans="4:4" s="601" customFormat="1">
      <c r="D249" s="630"/>
    </row>
    <row r="250" spans="4:4" s="601" customFormat="1">
      <c r="D250" s="630"/>
    </row>
    <row r="251" spans="4:4" s="601" customFormat="1">
      <c r="D251" s="630"/>
    </row>
    <row r="252" spans="4:4" s="601" customFormat="1">
      <c r="D252" s="630"/>
    </row>
    <row r="253" spans="4:4" s="601" customFormat="1">
      <c r="D253" s="630"/>
    </row>
    <row r="254" spans="4:4" s="601" customFormat="1">
      <c r="D254" s="630"/>
    </row>
    <row r="255" spans="4:4" s="601" customFormat="1">
      <c r="D255" s="630"/>
    </row>
    <row r="256" spans="4:4" s="601" customFormat="1">
      <c r="D256" s="630"/>
    </row>
    <row r="257" spans="4:4" s="601" customFormat="1">
      <c r="D257" s="630"/>
    </row>
    <row r="258" spans="4:4" s="601" customFormat="1">
      <c r="D258" s="630"/>
    </row>
    <row r="259" spans="4:4" s="601" customFormat="1">
      <c r="D259" s="630"/>
    </row>
    <row r="260" spans="4:4" s="601" customFormat="1">
      <c r="D260" s="630"/>
    </row>
    <row r="261" spans="4:4" s="601" customFormat="1">
      <c r="D261" s="630"/>
    </row>
    <row r="262" spans="4:4" s="601" customFormat="1">
      <c r="D262" s="630"/>
    </row>
    <row r="263" spans="4:4" s="601" customFormat="1">
      <c r="D263" s="630"/>
    </row>
    <row r="264" spans="4:4" s="601" customFormat="1">
      <c r="D264" s="630"/>
    </row>
    <row r="265" spans="4:4" s="601" customFormat="1">
      <c r="D265" s="630"/>
    </row>
    <row r="266" spans="4:4" s="601" customFormat="1">
      <c r="D266" s="630"/>
    </row>
    <row r="267" spans="4:4" s="601" customFormat="1">
      <c r="D267" s="630"/>
    </row>
    <row r="268" spans="4:4" s="601" customFormat="1">
      <c r="D268" s="630"/>
    </row>
    <row r="269" spans="4:4" s="601" customFormat="1">
      <c r="D269" s="630"/>
    </row>
    <row r="270" spans="4:4" s="601" customFormat="1">
      <c r="D270" s="630"/>
    </row>
    <row r="271" spans="4:4" s="601" customFormat="1">
      <c r="D271" s="630"/>
    </row>
    <row r="272" spans="4:4" s="601" customFormat="1">
      <c r="D272" s="630"/>
    </row>
    <row r="273" spans="4:4" s="601" customFormat="1">
      <c r="D273" s="630"/>
    </row>
    <row r="274" spans="4:4" s="601" customFormat="1">
      <c r="D274" s="630"/>
    </row>
    <row r="275" spans="4:4" s="601" customFormat="1">
      <c r="D275" s="630"/>
    </row>
    <row r="276" spans="4:4" s="601" customFormat="1">
      <c r="D276" s="630"/>
    </row>
    <row r="277" spans="4:4" s="601" customFormat="1">
      <c r="D277" s="630"/>
    </row>
    <row r="278" spans="4:4" s="601" customFormat="1">
      <c r="D278" s="630"/>
    </row>
    <row r="279" spans="4:4" s="601" customFormat="1">
      <c r="D279" s="630"/>
    </row>
    <row r="280" spans="4:4" s="601" customFormat="1">
      <c r="D280" s="630"/>
    </row>
    <row r="281" spans="4:4" s="601" customFormat="1">
      <c r="D281" s="630"/>
    </row>
    <row r="282" spans="4:4" s="601" customFormat="1">
      <c r="D282" s="630"/>
    </row>
    <row r="283" spans="4:4" s="601" customFormat="1">
      <c r="D283" s="630"/>
    </row>
    <row r="284" spans="4:4" s="601" customFormat="1">
      <c r="D284" s="630"/>
    </row>
    <row r="285" spans="4:4" s="601" customFormat="1">
      <c r="D285" s="630"/>
    </row>
    <row r="286" spans="4:4" s="601" customFormat="1">
      <c r="D286" s="630"/>
    </row>
    <row r="287" spans="4:4" s="601" customFormat="1">
      <c r="D287" s="630"/>
    </row>
    <row r="288" spans="4:4" s="601" customFormat="1">
      <c r="D288" s="630"/>
    </row>
    <row r="289" spans="4:4" s="601" customFormat="1">
      <c r="D289" s="630"/>
    </row>
    <row r="290" spans="4:4" s="601" customFormat="1">
      <c r="D290" s="630"/>
    </row>
    <row r="291" spans="4:4" s="601" customFormat="1">
      <c r="D291" s="630"/>
    </row>
    <row r="292" spans="4:4" s="601" customFormat="1">
      <c r="D292" s="630"/>
    </row>
    <row r="293" spans="4:4" s="601" customFormat="1">
      <c r="D293" s="630"/>
    </row>
    <row r="294" spans="4:4" s="601" customFormat="1">
      <c r="D294" s="630"/>
    </row>
    <row r="295" spans="4:4" s="601" customFormat="1">
      <c r="D295" s="630"/>
    </row>
    <row r="296" spans="4:4" s="601" customFormat="1">
      <c r="D296" s="630"/>
    </row>
    <row r="297" spans="4:4" s="601" customFormat="1">
      <c r="D297" s="630"/>
    </row>
    <row r="298" spans="4:4" s="601" customFormat="1">
      <c r="D298" s="630"/>
    </row>
    <row r="299" spans="4:4" s="601" customFormat="1">
      <c r="D299" s="630"/>
    </row>
    <row r="300" spans="4:4" s="601" customFormat="1">
      <c r="D300" s="630"/>
    </row>
    <row r="301" spans="4:4" s="601" customFormat="1">
      <c r="D301" s="630"/>
    </row>
    <row r="302" spans="4:4" s="601" customFormat="1">
      <c r="D302" s="630"/>
    </row>
    <row r="303" spans="4:4" s="601" customFormat="1">
      <c r="D303" s="630"/>
    </row>
    <row r="304" spans="4:4" s="601" customFormat="1">
      <c r="D304" s="630"/>
    </row>
    <row r="305" spans="4:4" s="601" customFormat="1">
      <c r="D305" s="630"/>
    </row>
    <row r="306" spans="4:4" s="601" customFormat="1">
      <c r="D306" s="630"/>
    </row>
    <row r="307" spans="4:4" s="601" customFormat="1">
      <c r="D307" s="630"/>
    </row>
    <row r="308" spans="4:4" s="601" customFormat="1">
      <c r="D308" s="630"/>
    </row>
    <row r="309" spans="4:4" s="601" customFormat="1">
      <c r="D309" s="630"/>
    </row>
    <row r="310" spans="4:4" s="601" customFormat="1">
      <c r="D310" s="630"/>
    </row>
    <row r="311" spans="4:4" s="601" customFormat="1">
      <c r="D311" s="630"/>
    </row>
    <row r="312" spans="4:4" s="601" customFormat="1">
      <c r="D312" s="630"/>
    </row>
    <row r="313" spans="4:4" s="601" customFormat="1">
      <c r="D313" s="630"/>
    </row>
    <row r="314" spans="4:4" s="601" customFormat="1">
      <c r="D314" s="630"/>
    </row>
    <row r="315" spans="4:4" s="601" customFormat="1">
      <c r="D315" s="630"/>
    </row>
    <row r="316" spans="4:4" s="601" customFormat="1">
      <c r="D316" s="630"/>
    </row>
    <row r="317" spans="4:4" s="601" customFormat="1">
      <c r="D317" s="630"/>
    </row>
    <row r="318" spans="4:4" s="601" customFormat="1">
      <c r="D318" s="630"/>
    </row>
    <row r="319" spans="4:4" s="601" customFormat="1">
      <c r="D319" s="630"/>
    </row>
    <row r="320" spans="4:4" s="601" customFormat="1">
      <c r="D320" s="630"/>
    </row>
    <row r="321" spans="4:4" s="601" customFormat="1">
      <c r="D321" s="630"/>
    </row>
    <row r="322" spans="4:4" s="601" customFormat="1">
      <c r="D322" s="630"/>
    </row>
    <row r="323" spans="4:4" s="601" customFormat="1">
      <c r="D323" s="630"/>
    </row>
    <row r="324" spans="4:4" s="601" customFormat="1">
      <c r="D324" s="630"/>
    </row>
    <row r="325" spans="4:4" s="601" customFormat="1">
      <c r="D325" s="630"/>
    </row>
    <row r="326" spans="4:4" s="601" customFormat="1">
      <c r="D326" s="630"/>
    </row>
    <row r="327" spans="4:4" s="601" customFormat="1">
      <c r="D327" s="630"/>
    </row>
    <row r="328" spans="4:4" s="601" customFormat="1">
      <c r="D328" s="630"/>
    </row>
    <row r="329" spans="4:4" s="601" customFormat="1">
      <c r="D329" s="630"/>
    </row>
    <row r="330" spans="4:4" s="601" customFormat="1">
      <c r="D330" s="630"/>
    </row>
    <row r="331" spans="4:4" s="601" customFormat="1">
      <c r="D331" s="630"/>
    </row>
    <row r="332" spans="4:4" s="601" customFormat="1">
      <c r="D332" s="630"/>
    </row>
    <row r="333" spans="4:4" s="601" customFormat="1">
      <c r="D333" s="630"/>
    </row>
    <row r="334" spans="4:4" s="601" customFormat="1">
      <c r="D334" s="630"/>
    </row>
    <row r="335" spans="4:4" s="601" customFormat="1">
      <c r="D335" s="630"/>
    </row>
    <row r="336" spans="4:4" s="601" customFormat="1">
      <c r="D336" s="630"/>
    </row>
    <row r="337" spans="4:4" s="601" customFormat="1">
      <c r="D337" s="630"/>
    </row>
    <row r="338" spans="4:4" s="601" customFormat="1">
      <c r="D338" s="630"/>
    </row>
    <row r="339" spans="4:4" s="601" customFormat="1">
      <c r="D339" s="630"/>
    </row>
    <row r="340" spans="4:4" s="601" customFormat="1">
      <c r="D340" s="630"/>
    </row>
    <row r="341" spans="4:4" s="601" customFormat="1">
      <c r="D341" s="630"/>
    </row>
    <row r="342" spans="4:4" s="601" customFormat="1">
      <c r="D342" s="630"/>
    </row>
    <row r="343" spans="4:4" s="601" customFormat="1">
      <c r="D343" s="630"/>
    </row>
    <row r="344" spans="4:4" s="601" customFormat="1">
      <c r="D344" s="630"/>
    </row>
    <row r="345" spans="4:4" s="601" customFormat="1">
      <c r="D345" s="630"/>
    </row>
    <row r="346" spans="4:4" s="601" customFormat="1">
      <c r="D346" s="630"/>
    </row>
    <row r="347" spans="4:4" s="601" customFormat="1">
      <c r="D347" s="630"/>
    </row>
    <row r="348" spans="4:4" s="601" customFormat="1">
      <c r="D348" s="630"/>
    </row>
    <row r="349" spans="4:4" s="601" customFormat="1">
      <c r="D349" s="630"/>
    </row>
    <row r="350" spans="4:4" s="601" customFormat="1">
      <c r="D350" s="630"/>
    </row>
    <row r="351" spans="4:4" s="601" customFormat="1">
      <c r="D351" s="630"/>
    </row>
    <row r="352" spans="4:4" s="601" customFormat="1">
      <c r="D352" s="630"/>
    </row>
    <row r="353" spans="4:4" s="601" customFormat="1">
      <c r="D353" s="630"/>
    </row>
    <row r="354" spans="4:4" s="601" customFormat="1">
      <c r="D354" s="630"/>
    </row>
    <row r="355" spans="4:4" s="601" customFormat="1">
      <c r="D355" s="630"/>
    </row>
    <row r="356" spans="4:4" s="601" customFormat="1">
      <c r="D356" s="630"/>
    </row>
    <row r="357" spans="4:4" s="601" customFormat="1">
      <c r="D357" s="630"/>
    </row>
    <row r="358" spans="4:4" s="601" customFormat="1">
      <c r="D358" s="630"/>
    </row>
    <row r="359" spans="4:4" s="601" customFormat="1">
      <c r="D359" s="630"/>
    </row>
    <row r="360" spans="4:4" s="601" customFormat="1">
      <c r="D360" s="630"/>
    </row>
    <row r="361" spans="4:4" s="601" customFormat="1">
      <c r="D361" s="630"/>
    </row>
    <row r="362" spans="4:4" s="601" customFormat="1">
      <c r="D362" s="630"/>
    </row>
    <row r="363" spans="4:4" s="601" customFormat="1">
      <c r="D363" s="630"/>
    </row>
    <row r="364" spans="4:4" s="601" customFormat="1">
      <c r="D364" s="630"/>
    </row>
    <row r="365" spans="4:4" s="601" customFormat="1">
      <c r="D365" s="630"/>
    </row>
    <row r="366" spans="4:4" s="601" customFormat="1">
      <c r="D366" s="630"/>
    </row>
    <row r="367" spans="4:4" s="601" customFormat="1">
      <c r="D367" s="630"/>
    </row>
    <row r="368" spans="4:4" s="601" customFormat="1">
      <c r="D368" s="630"/>
    </row>
    <row r="369" spans="4:4" s="601" customFormat="1">
      <c r="D369" s="630"/>
    </row>
    <row r="370" spans="4:4" s="601" customFormat="1">
      <c r="D370" s="630"/>
    </row>
    <row r="371" spans="4:4" s="601" customFormat="1">
      <c r="D371" s="630"/>
    </row>
    <row r="372" spans="4:4" s="601" customFormat="1">
      <c r="D372" s="630"/>
    </row>
    <row r="373" spans="4:4" s="601" customFormat="1">
      <c r="D373" s="630"/>
    </row>
    <row r="374" spans="4:4" s="601" customFormat="1">
      <c r="D374" s="630"/>
    </row>
    <row r="375" spans="4:4" s="601" customFormat="1">
      <c r="D375" s="630"/>
    </row>
    <row r="376" spans="4:4" s="601" customFormat="1">
      <c r="D376" s="630"/>
    </row>
    <row r="377" spans="4:4" s="601" customFormat="1">
      <c r="D377" s="630"/>
    </row>
    <row r="378" spans="4:4" s="601" customFormat="1">
      <c r="D378" s="630"/>
    </row>
    <row r="379" spans="4:4" s="601" customFormat="1">
      <c r="D379" s="630"/>
    </row>
    <row r="380" spans="4:4" s="601" customFormat="1">
      <c r="D380" s="630"/>
    </row>
    <row r="381" spans="4:4" s="601" customFormat="1">
      <c r="D381" s="630"/>
    </row>
    <row r="382" spans="4:4" s="601" customFormat="1">
      <c r="D382" s="630"/>
    </row>
    <row r="383" spans="4:4" s="601" customFormat="1">
      <c r="D383" s="630"/>
    </row>
    <row r="384" spans="4:4" s="601" customFormat="1">
      <c r="D384" s="630"/>
    </row>
    <row r="385" spans="4:4" s="601" customFormat="1">
      <c r="D385" s="630"/>
    </row>
    <row r="386" spans="4:4" s="601" customFormat="1">
      <c r="D386" s="630"/>
    </row>
    <row r="387" spans="4:4" s="601" customFormat="1">
      <c r="D387" s="630"/>
    </row>
    <row r="388" spans="4:4" s="601" customFormat="1">
      <c r="D388" s="630"/>
    </row>
    <row r="389" spans="4:4" s="601" customFormat="1">
      <c r="D389" s="630"/>
    </row>
    <row r="390" spans="4:4" s="601" customFormat="1">
      <c r="D390" s="630"/>
    </row>
    <row r="391" spans="4:4" s="601" customFormat="1">
      <c r="D391" s="630"/>
    </row>
    <row r="392" spans="4:4" s="601" customFormat="1">
      <c r="D392" s="630"/>
    </row>
    <row r="393" spans="4:4" s="601" customFormat="1">
      <c r="D393" s="630"/>
    </row>
    <row r="394" spans="4:4" s="601" customFormat="1">
      <c r="D394" s="630"/>
    </row>
    <row r="395" spans="4:4" s="601" customFormat="1">
      <c r="D395" s="630"/>
    </row>
    <row r="396" spans="4:4" s="601" customFormat="1">
      <c r="D396" s="630"/>
    </row>
    <row r="397" spans="4:4" s="601" customFormat="1">
      <c r="D397" s="630"/>
    </row>
    <row r="398" spans="4:4" s="601" customFormat="1">
      <c r="D398" s="630"/>
    </row>
    <row r="399" spans="4:4" s="601" customFormat="1">
      <c r="D399" s="630"/>
    </row>
    <row r="400" spans="4:4" s="601" customFormat="1">
      <c r="D400" s="630"/>
    </row>
    <row r="401" spans="4:4" s="601" customFormat="1">
      <c r="D401" s="630"/>
    </row>
    <row r="402" spans="4:4" s="601" customFormat="1">
      <c r="D402" s="630"/>
    </row>
    <row r="403" spans="4:4" s="601" customFormat="1">
      <c r="D403" s="630"/>
    </row>
    <row r="404" spans="4:4" s="601" customFormat="1">
      <c r="D404" s="630"/>
    </row>
    <row r="405" spans="4:4" s="601" customFormat="1">
      <c r="D405" s="630"/>
    </row>
    <row r="406" spans="4:4" s="601" customFormat="1">
      <c r="D406" s="630"/>
    </row>
    <row r="407" spans="4:4" s="601" customFormat="1">
      <c r="D407" s="630"/>
    </row>
    <row r="408" spans="4:4" s="601" customFormat="1">
      <c r="D408" s="630"/>
    </row>
    <row r="409" spans="4:4" s="601" customFormat="1">
      <c r="D409" s="630"/>
    </row>
    <row r="410" spans="4:4" s="601" customFormat="1">
      <c r="D410" s="630"/>
    </row>
    <row r="411" spans="4:4" s="601" customFormat="1">
      <c r="D411" s="630"/>
    </row>
    <row r="412" spans="4:4" s="601" customFormat="1">
      <c r="D412" s="630"/>
    </row>
    <row r="413" spans="4:4" s="601" customFormat="1">
      <c r="D413" s="630"/>
    </row>
    <row r="414" spans="4:4" s="601" customFormat="1">
      <c r="D414" s="630"/>
    </row>
    <row r="415" spans="4:4" s="601" customFormat="1">
      <c r="D415" s="630"/>
    </row>
    <row r="416" spans="4:4" s="601" customFormat="1">
      <c r="D416" s="630"/>
    </row>
    <row r="417" spans="4:4" s="601" customFormat="1">
      <c r="D417" s="630"/>
    </row>
    <row r="418" spans="4:4" s="601" customFormat="1">
      <c r="D418" s="630"/>
    </row>
    <row r="419" spans="4:4" s="601" customFormat="1">
      <c r="D419" s="630"/>
    </row>
    <row r="420" spans="4:4" s="601" customFormat="1">
      <c r="D420" s="630"/>
    </row>
    <row r="421" spans="4:4" s="601" customFormat="1">
      <c r="D421" s="630"/>
    </row>
    <row r="422" spans="4:4" s="601" customFormat="1">
      <c r="D422" s="630"/>
    </row>
    <row r="423" spans="4:4" s="601" customFormat="1">
      <c r="D423" s="630"/>
    </row>
    <row r="424" spans="4:4" s="601" customFormat="1">
      <c r="D424" s="630"/>
    </row>
    <row r="425" spans="4:4" s="601" customFormat="1">
      <c r="D425" s="630"/>
    </row>
    <row r="426" spans="4:4" s="601" customFormat="1">
      <c r="D426" s="630"/>
    </row>
    <row r="427" spans="4:4" s="601" customFormat="1">
      <c r="D427" s="630"/>
    </row>
    <row r="428" spans="4:4" s="601" customFormat="1">
      <c r="D428" s="630"/>
    </row>
    <row r="429" spans="4:4" s="601" customFormat="1">
      <c r="D429" s="630"/>
    </row>
    <row r="430" spans="4:4" s="601" customFormat="1">
      <c r="D430" s="630"/>
    </row>
    <row r="431" spans="4:4" s="601" customFormat="1">
      <c r="D431" s="630"/>
    </row>
    <row r="432" spans="4:4" s="601" customFormat="1">
      <c r="D432" s="630"/>
    </row>
    <row r="433" spans="4:4" s="601" customFormat="1">
      <c r="D433" s="630"/>
    </row>
    <row r="434" spans="4:4" s="601" customFormat="1">
      <c r="D434" s="630"/>
    </row>
    <row r="435" spans="4:4" s="601" customFormat="1">
      <c r="D435" s="630"/>
    </row>
    <row r="436" spans="4:4" s="601" customFormat="1">
      <c r="D436" s="630"/>
    </row>
    <row r="437" spans="4:4" s="601" customFormat="1">
      <c r="D437" s="630"/>
    </row>
    <row r="438" spans="4:4" s="601" customFormat="1">
      <c r="D438" s="630"/>
    </row>
    <row r="439" spans="4:4" s="601" customFormat="1">
      <c r="D439" s="630"/>
    </row>
    <row r="440" spans="4:4" s="601" customFormat="1">
      <c r="D440" s="630"/>
    </row>
    <row r="441" spans="4:4" s="601" customFormat="1">
      <c r="D441" s="630"/>
    </row>
    <row r="442" spans="4:4" s="601" customFormat="1">
      <c r="D442" s="630"/>
    </row>
    <row r="443" spans="4:4" s="601" customFormat="1">
      <c r="D443" s="630"/>
    </row>
    <row r="444" spans="4:4" s="601" customFormat="1">
      <c r="D444" s="630"/>
    </row>
    <row r="445" spans="4:4" s="601" customFormat="1">
      <c r="D445" s="630"/>
    </row>
    <row r="446" spans="4:4" s="601" customFormat="1">
      <c r="D446" s="630"/>
    </row>
    <row r="447" spans="4:4" s="601" customFormat="1">
      <c r="D447" s="630"/>
    </row>
    <row r="448" spans="4:4" s="601" customFormat="1">
      <c r="D448" s="630"/>
    </row>
    <row r="449" spans="4:4" s="601" customFormat="1">
      <c r="D449" s="630"/>
    </row>
    <row r="450" spans="4:4" s="601" customFormat="1">
      <c r="D450" s="630"/>
    </row>
    <row r="451" spans="4:4" s="601" customFormat="1">
      <c r="D451" s="630"/>
    </row>
    <row r="452" spans="4:4" s="601" customFormat="1">
      <c r="D452" s="630"/>
    </row>
    <row r="453" spans="4:4" s="601" customFormat="1">
      <c r="D453" s="630"/>
    </row>
    <row r="454" spans="4:4" s="601" customFormat="1">
      <c r="D454" s="630"/>
    </row>
    <row r="455" spans="4:4" s="601" customFormat="1">
      <c r="D455" s="630"/>
    </row>
    <row r="456" spans="4:4" s="601" customFormat="1">
      <c r="D456" s="630"/>
    </row>
    <row r="457" spans="4:4" s="601" customFormat="1">
      <c r="D457" s="630"/>
    </row>
    <row r="458" spans="4:4" s="601" customFormat="1">
      <c r="D458" s="630"/>
    </row>
    <row r="459" spans="4:4" s="601" customFormat="1">
      <c r="D459" s="630"/>
    </row>
    <row r="460" spans="4:4" s="601" customFormat="1">
      <c r="D460" s="630"/>
    </row>
    <row r="461" spans="4:4" s="601" customFormat="1">
      <c r="D461" s="630"/>
    </row>
    <row r="462" spans="4:4" s="601" customFormat="1">
      <c r="D462" s="630"/>
    </row>
    <row r="463" spans="4:4" s="601" customFormat="1">
      <c r="D463" s="630"/>
    </row>
    <row r="464" spans="4:4" s="601" customFormat="1">
      <c r="D464" s="630"/>
    </row>
    <row r="465" spans="4:4" s="601" customFormat="1">
      <c r="D465" s="630"/>
    </row>
    <row r="466" spans="4:4" s="601" customFormat="1">
      <c r="D466" s="630"/>
    </row>
    <row r="467" spans="4:4" s="601" customFormat="1">
      <c r="D467" s="630"/>
    </row>
    <row r="468" spans="4:4" s="601" customFormat="1">
      <c r="D468" s="630"/>
    </row>
    <row r="469" spans="4:4" s="601" customFormat="1">
      <c r="D469" s="630"/>
    </row>
    <row r="470" spans="4:4" s="601" customFormat="1">
      <c r="D470" s="630"/>
    </row>
    <row r="471" spans="4:4" s="601" customFormat="1">
      <c r="D471" s="630"/>
    </row>
    <row r="472" spans="4:4" s="601" customFormat="1">
      <c r="D472" s="630"/>
    </row>
    <row r="473" spans="4:4" s="601" customFormat="1">
      <c r="D473" s="630"/>
    </row>
    <row r="474" spans="4:4" s="601" customFormat="1">
      <c r="D474" s="630"/>
    </row>
    <row r="475" spans="4:4" s="601" customFormat="1">
      <c r="D475" s="630"/>
    </row>
    <row r="476" spans="4:4" s="601" customFormat="1">
      <c r="D476" s="630"/>
    </row>
    <row r="477" spans="4:4" s="601" customFormat="1">
      <c r="D477" s="630"/>
    </row>
    <row r="478" spans="4:4" s="601" customFormat="1">
      <c r="D478" s="630"/>
    </row>
    <row r="479" spans="4:4" s="601" customFormat="1">
      <c r="D479" s="630"/>
    </row>
    <row r="480" spans="4:4" s="601" customFormat="1">
      <c r="D480" s="630"/>
    </row>
    <row r="481" spans="4:4" s="601" customFormat="1">
      <c r="D481" s="630"/>
    </row>
    <row r="482" spans="4:4" s="601" customFormat="1">
      <c r="D482" s="630"/>
    </row>
    <row r="483" spans="4:4" s="601" customFormat="1">
      <c r="D483" s="630"/>
    </row>
    <row r="484" spans="4:4" s="601" customFormat="1">
      <c r="D484" s="630"/>
    </row>
    <row r="485" spans="4:4" s="601" customFormat="1">
      <c r="D485" s="630"/>
    </row>
    <row r="486" spans="4:4" s="601" customFormat="1">
      <c r="D486" s="630"/>
    </row>
    <row r="487" spans="4:4" s="601" customFormat="1">
      <c r="D487" s="630"/>
    </row>
    <row r="488" spans="4:4" s="601" customFormat="1">
      <c r="D488" s="630"/>
    </row>
    <row r="489" spans="4:4" s="601" customFormat="1">
      <c r="D489" s="630"/>
    </row>
    <row r="490" spans="4:4" s="601" customFormat="1">
      <c r="D490" s="630"/>
    </row>
    <row r="491" spans="4:4" s="601" customFormat="1">
      <c r="D491" s="630"/>
    </row>
    <row r="492" spans="4:4" s="601" customFormat="1">
      <c r="D492" s="630"/>
    </row>
    <row r="493" spans="4:4" s="601" customFormat="1">
      <c r="D493" s="630"/>
    </row>
    <row r="494" spans="4:4" s="601" customFormat="1">
      <c r="D494" s="630"/>
    </row>
    <row r="495" spans="4:4" s="601" customFormat="1">
      <c r="D495" s="630"/>
    </row>
    <row r="496" spans="4:4" s="601" customFormat="1">
      <c r="D496" s="630"/>
    </row>
    <row r="497" spans="4:4" s="601" customFormat="1">
      <c r="D497" s="630"/>
    </row>
    <row r="498" spans="4:4" s="601" customFormat="1">
      <c r="D498" s="630"/>
    </row>
    <row r="499" spans="4:4" s="601" customFormat="1">
      <c r="D499" s="630"/>
    </row>
    <row r="500" spans="4:4" s="601" customFormat="1">
      <c r="D500" s="630"/>
    </row>
    <row r="501" spans="4:4" s="601" customFormat="1">
      <c r="D501" s="630"/>
    </row>
    <row r="502" spans="4:4" s="601" customFormat="1">
      <c r="D502" s="630"/>
    </row>
    <row r="503" spans="4:4" s="601" customFormat="1">
      <c r="D503" s="630"/>
    </row>
    <row r="504" spans="4:4" s="601" customFormat="1">
      <c r="D504" s="630"/>
    </row>
    <row r="505" spans="4:4" s="601" customFormat="1">
      <c r="D505" s="630"/>
    </row>
    <row r="506" spans="4:4" s="601" customFormat="1">
      <c r="D506" s="630"/>
    </row>
    <row r="507" spans="4:4" s="601" customFormat="1">
      <c r="D507" s="630"/>
    </row>
    <row r="508" spans="4:4" s="601" customFormat="1">
      <c r="D508" s="630"/>
    </row>
    <row r="509" spans="4:4" s="601" customFormat="1">
      <c r="D509" s="630"/>
    </row>
    <row r="510" spans="4:4" s="601" customFormat="1">
      <c r="D510" s="630"/>
    </row>
    <row r="511" spans="4:4" s="601" customFormat="1">
      <c r="D511" s="630"/>
    </row>
    <row r="512" spans="4:4" s="601" customFormat="1">
      <c r="D512" s="630"/>
    </row>
    <row r="513" spans="4:4" s="601" customFormat="1">
      <c r="D513" s="630"/>
    </row>
    <row r="514" spans="4:4" s="601" customFormat="1">
      <c r="D514" s="630"/>
    </row>
    <row r="515" spans="4:4" s="601" customFormat="1">
      <c r="D515" s="630"/>
    </row>
    <row r="516" spans="4:4" s="601" customFormat="1">
      <c r="D516" s="630"/>
    </row>
    <row r="517" spans="4:4" s="601" customFormat="1">
      <c r="D517" s="630"/>
    </row>
    <row r="518" spans="4:4" s="601" customFormat="1">
      <c r="D518" s="630"/>
    </row>
    <row r="519" spans="4:4" s="601" customFormat="1">
      <c r="D519" s="630"/>
    </row>
    <row r="520" spans="4:4" s="601" customFormat="1">
      <c r="D520" s="630"/>
    </row>
    <row r="521" spans="4:4" s="601" customFormat="1">
      <c r="D521" s="630"/>
    </row>
    <row r="522" spans="4:4" s="601" customFormat="1">
      <c r="D522" s="630"/>
    </row>
    <row r="523" spans="4:4" s="601" customFormat="1">
      <c r="D523" s="630"/>
    </row>
    <row r="524" spans="4:4" s="601" customFormat="1">
      <c r="D524" s="630"/>
    </row>
    <row r="525" spans="4:4" s="601" customFormat="1">
      <c r="D525" s="630"/>
    </row>
    <row r="526" spans="4:4" s="601" customFormat="1">
      <c r="D526" s="630"/>
    </row>
    <row r="527" spans="4:4" s="601" customFormat="1">
      <c r="D527" s="630"/>
    </row>
    <row r="528" spans="4:4" s="601" customFormat="1">
      <c r="D528" s="630"/>
    </row>
    <row r="529" spans="4:4" s="601" customFormat="1">
      <c r="D529" s="630"/>
    </row>
  </sheetData>
  <mergeCells count="4">
    <mergeCell ref="E8:G8"/>
    <mergeCell ref="I8:K8"/>
    <mergeCell ref="E9:G9"/>
    <mergeCell ref="I9:K9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  <headerFooter scaleWithDoc="0"/>
  <rowBreaks count="1" manualBreakCount="1">
    <brk id="71" max="16383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92D050"/>
  </sheetPr>
  <dimension ref="A1:T459"/>
  <sheetViews>
    <sheetView showGridLines="0" tabSelected="1" view="pageBreakPreview" zoomScaleNormal="100" zoomScaleSheetLayoutView="100" workbookViewId="0">
      <selection activeCell="O48" sqref="O48"/>
    </sheetView>
  </sheetViews>
  <sheetFormatPr defaultColWidth="7.5703125" defaultRowHeight="16.5"/>
  <cols>
    <col min="1" max="1" width="1.85546875" style="605" customWidth="1"/>
    <col min="2" max="2" width="13.5703125" style="605" customWidth="1"/>
    <col min="3" max="3" width="28.28515625" style="605" customWidth="1"/>
    <col min="4" max="4" width="9.5703125" style="612" customWidth="1"/>
    <col min="5" max="5" width="16.7109375" style="653" customWidth="1"/>
    <col min="6" max="6" width="18.85546875" style="605" customWidth="1"/>
    <col min="7" max="7" width="21.28515625" style="605" customWidth="1"/>
    <col min="8" max="8" width="1.85546875" style="605" customWidth="1"/>
    <col min="9" max="9" width="19" style="605" customWidth="1"/>
    <col min="10" max="10" width="2.85546875" style="605" customWidth="1"/>
    <col min="11" max="11" width="46.7109375" style="605" customWidth="1"/>
    <col min="12" max="12" width="1.7109375" style="605" customWidth="1"/>
    <col min="13" max="13" width="10.85546875" style="605" customWidth="1"/>
    <col min="14" max="14" width="10.7109375" style="605" customWidth="1"/>
    <col min="15" max="15" width="14.85546875" style="605" customWidth="1"/>
    <col min="16" max="16" width="4" style="605" customWidth="1"/>
    <col min="17" max="17" width="10.85546875" style="605" customWidth="1"/>
    <col min="18" max="18" width="10.7109375" style="605" customWidth="1"/>
    <col min="19" max="19" width="14.85546875" style="605" customWidth="1"/>
    <col min="20" max="20" width="1" style="605" customWidth="1"/>
    <col min="21" max="21" width="3.85546875" style="605" customWidth="1"/>
    <col min="22" max="22" width="7.5703125" style="605"/>
    <col min="23" max="24" width="7.5703125" style="605" customWidth="1"/>
    <col min="25" max="27" width="7.5703125" style="605"/>
    <col min="28" max="28" width="7.5703125" style="605" customWidth="1"/>
    <col min="29" max="16384" width="7.5703125" style="605"/>
  </cols>
  <sheetData>
    <row r="1" spans="1:20" s="601" customFormat="1" ht="10.15" customHeight="1">
      <c r="C1" s="602"/>
      <c r="D1" s="1230"/>
      <c r="E1" s="604"/>
    </row>
    <row r="2" spans="1:20" s="601" customFormat="1" ht="10.15" customHeight="1">
      <c r="C2" s="602"/>
      <c r="D2" s="1230"/>
      <c r="E2" s="604"/>
    </row>
    <row r="3" spans="1:20" ht="16.5" customHeight="1">
      <c r="B3" s="606" t="s">
        <v>878</v>
      </c>
      <c r="C3" s="607" t="s">
        <v>1012</v>
      </c>
      <c r="D3" s="608"/>
      <c r="E3" s="605"/>
    </row>
    <row r="4" spans="1:20" ht="15" customHeight="1">
      <c r="B4" s="606"/>
      <c r="C4" s="607" t="s">
        <v>1134</v>
      </c>
      <c r="D4" s="608"/>
      <c r="E4" s="605"/>
    </row>
    <row r="5" spans="1:20" ht="16.5" customHeight="1">
      <c r="B5" s="609" t="s">
        <v>879</v>
      </c>
      <c r="C5" s="610" t="s">
        <v>1013</v>
      </c>
      <c r="D5" s="611"/>
      <c r="E5" s="605"/>
    </row>
    <row r="6" spans="1:20" ht="15" customHeight="1">
      <c r="B6" s="609"/>
      <c r="C6" s="610" t="s">
        <v>1135</v>
      </c>
      <c r="D6" s="611"/>
      <c r="E6" s="605"/>
    </row>
    <row r="7" spans="1:20" s="601" customFormat="1" ht="10.15" customHeight="1" thickBot="1">
      <c r="A7" s="610"/>
      <c r="B7" s="605"/>
      <c r="C7" s="605"/>
      <c r="D7" s="612"/>
      <c r="E7" s="604"/>
    </row>
    <row r="8" spans="1:20" s="591" customFormat="1" ht="14.25" thickTop="1">
      <c r="A8" s="613"/>
      <c r="B8" s="1232" t="s">
        <v>743</v>
      </c>
      <c r="C8" s="1233"/>
      <c r="D8" s="744" t="s">
        <v>3</v>
      </c>
      <c r="E8" s="1908" t="s">
        <v>4</v>
      </c>
      <c r="F8" s="1908"/>
      <c r="G8" s="1908"/>
      <c r="H8" s="1237"/>
    </row>
    <row r="9" spans="1:20" s="591" customFormat="1" ht="13.5">
      <c r="B9" s="566" t="s">
        <v>746</v>
      </c>
      <c r="C9" s="619"/>
      <c r="D9" s="620" t="s">
        <v>8</v>
      </c>
      <c r="E9" s="1905" t="s">
        <v>9</v>
      </c>
      <c r="F9" s="1905"/>
      <c r="G9" s="1905"/>
      <c r="H9" s="621"/>
    </row>
    <row r="10" spans="1:20" s="591" customFormat="1" ht="13.5">
      <c r="C10" s="615"/>
      <c r="D10" s="622"/>
      <c r="E10" s="623" t="s">
        <v>4</v>
      </c>
      <c r="F10" s="623" t="s">
        <v>37</v>
      </c>
      <c r="G10" s="623" t="s">
        <v>38</v>
      </c>
    </row>
    <row r="11" spans="1:20" s="591" customFormat="1" ht="13.5">
      <c r="D11" s="622"/>
      <c r="E11" s="624" t="s">
        <v>9</v>
      </c>
      <c r="F11" s="624" t="s">
        <v>39</v>
      </c>
      <c r="G11" s="624" t="s">
        <v>40</v>
      </c>
      <c r="H11" s="625"/>
      <c r="I11" s="619"/>
      <c r="J11" s="619"/>
      <c r="K11" s="619"/>
      <c r="L11" s="619"/>
      <c r="M11" s="619"/>
      <c r="N11" s="619"/>
      <c r="O11" s="619"/>
      <c r="P11" s="619"/>
      <c r="Q11" s="619"/>
      <c r="R11" s="619"/>
      <c r="S11" s="619"/>
      <c r="T11" s="619"/>
    </row>
    <row r="12" spans="1:20" s="601" customFormat="1" ht="8.1" customHeight="1">
      <c r="A12" s="626"/>
      <c r="B12" s="626"/>
      <c r="C12" s="626"/>
      <c r="D12" s="627"/>
      <c r="E12" s="628"/>
      <c r="F12" s="628"/>
      <c r="G12" s="628"/>
      <c r="H12" s="629"/>
    </row>
    <row r="13" spans="1:20" s="601" customFormat="1" ht="8.1" customHeight="1">
      <c r="D13" s="630"/>
      <c r="E13" s="604"/>
      <c r="F13" s="604"/>
      <c r="G13" s="604"/>
      <c r="H13" s="631"/>
    </row>
    <row r="14" spans="1:20" s="601" customFormat="1" ht="16.5" customHeight="1">
      <c r="B14" s="614" t="s">
        <v>782</v>
      </c>
      <c r="C14" s="591"/>
      <c r="D14" s="1665">
        <v>2020</v>
      </c>
      <c r="E14" s="576">
        <f t="shared" ref="E14:G16" si="0">SUM(E18,E22,E26,E30,E34,E38,)</f>
        <v>28868</v>
      </c>
      <c r="F14" s="576">
        <f t="shared" si="0"/>
        <v>14428</v>
      </c>
      <c r="G14" s="576">
        <f t="shared" si="0"/>
        <v>14496</v>
      </c>
      <c r="H14" s="632"/>
    </row>
    <row r="15" spans="1:20" s="601" customFormat="1" ht="16.149999999999999" customHeight="1">
      <c r="B15" s="566" t="s">
        <v>783</v>
      </c>
      <c r="C15" s="591"/>
      <c r="D15" s="1665">
        <v>2021</v>
      </c>
      <c r="E15" s="576">
        <f t="shared" si="0"/>
        <v>28066</v>
      </c>
      <c r="F15" s="576">
        <f t="shared" si="0"/>
        <v>14350</v>
      </c>
      <c r="G15" s="576">
        <f t="shared" si="0"/>
        <v>13767</v>
      </c>
      <c r="H15" s="632"/>
    </row>
    <row r="16" spans="1:20" s="601" customFormat="1" ht="13.15" customHeight="1">
      <c r="B16" s="591"/>
      <c r="C16" s="591"/>
      <c r="D16" s="1665">
        <v>2022</v>
      </c>
      <c r="E16" s="576">
        <f t="shared" si="0"/>
        <v>31948</v>
      </c>
      <c r="F16" s="576">
        <f t="shared" si="0"/>
        <v>17413</v>
      </c>
      <c r="G16" s="576">
        <f t="shared" si="0"/>
        <v>14554</v>
      </c>
      <c r="H16" s="632"/>
    </row>
    <row r="17" spans="2:20" s="601" customFormat="1" ht="15" customHeight="1">
      <c r="B17" s="566"/>
      <c r="C17" s="635"/>
      <c r="D17" s="580"/>
      <c r="E17" s="633"/>
      <c r="F17" s="633"/>
      <c r="G17" s="633"/>
      <c r="H17" s="634"/>
    </row>
    <row r="18" spans="2:20" s="601" customFormat="1">
      <c r="B18" s="614" t="s">
        <v>751</v>
      </c>
      <c r="C18" s="591"/>
      <c r="D18" s="580">
        <v>2020</v>
      </c>
      <c r="E18" s="633">
        <f>SUM('6.30'!E18,'6.30'!I18,'6.30 (2)'!E18,'6.30 (2)'!I18)</f>
        <v>1800</v>
      </c>
      <c r="F18" s="633">
        <f>SUM('6.30'!F18,'6.30'!J18,'6.30 (2)'!F18,'6.30 (2)'!J18)</f>
        <v>1238</v>
      </c>
      <c r="G18" s="633">
        <f>SUM('6.30'!G18,'6.30'!K18,'6.30 (2)'!G18,'6.30 (2)'!K18)</f>
        <v>562</v>
      </c>
      <c r="H18" s="636"/>
    </row>
    <row r="19" spans="2:20" s="601" customFormat="1">
      <c r="B19" s="566" t="s">
        <v>752</v>
      </c>
      <c r="C19" s="614"/>
      <c r="D19" s="580">
        <v>2021</v>
      </c>
      <c r="E19" s="633">
        <f>SUM('6.30'!E19,'6.30'!I19,'6.30 (2)'!E19,'6.30 (2)'!I19)</f>
        <v>1674</v>
      </c>
      <c r="F19" s="633">
        <f>SUM('6.30'!F19,'6.30'!J19,'6.30 (2)'!F19,'6.30 (2)'!J19)</f>
        <v>1205</v>
      </c>
      <c r="G19" s="633">
        <f>SUM('6.30'!G19,'6.30'!K19,'6.30 (2)'!G19,'6.30 (2)'!K19)</f>
        <v>483</v>
      </c>
      <c r="H19" s="636"/>
    </row>
    <row r="20" spans="2:20" s="601" customFormat="1">
      <c r="B20" s="566"/>
      <c r="C20" s="614"/>
      <c r="D20" s="580">
        <v>2022</v>
      </c>
      <c r="E20" s="633">
        <f>SUM('6.30'!E20,'6.30'!I20,'6.30 (2)'!E20,'6.30 (2)'!I20)</f>
        <v>730</v>
      </c>
      <c r="F20" s="633">
        <f>SUM('6.30'!F20,'6.30'!J20,'6.30 (2)'!F20,'6.30 (2)'!J20)</f>
        <v>363</v>
      </c>
      <c r="G20" s="633">
        <f>SUM('6.30'!G20,'6.30'!K20,'6.30 (2)'!G20,'6.30 (2)'!K20)</f>
        <v>367</v>
      </c>
      <c r="H20" s="636"/>
    </row>
    <row r="21" spans="2:20" s="601" customFormat="1">
      <c r="B21" s="566"/>
      <c r="C21" s="614"/>
      <c r="D21" s="580"/>
      <c r="E21" s="633"/>
      <c r="F21" s="633"/>
      <c r="G21" s="633"/>
      <c r="H21" s="636"/>
    </row>
    <row r="22" spans="2:20" s="601" customFormat="1">
      <c r="B22" s="614" t="s">
        <v>753</v>
      </c>
      <c r="C22" s="619"/>
      <c r="D22" s="580">
        <v>2020</v>
      </c>
      <c r="E22" s="633">
        <f>SUM('6.30'!E22,'6.30'!I22,'6.30 (2)'!E22,'6.30 (2)'!I22)</f>
        <v>7057</v>
      </c>
      <c r="F22" s="633">
        <f>SUM('6.30'!F22,'6.30'!J22,'6.30 (2)'!F22,'6.30 (2)'!J22)</f>
        <v>1744</v>
      </c>
      <c r="G22" s="633">
        <f>SUM('6.30'!G22,'6.30'!K22,'6.30 (2)'!G22,'6.30 (2)'!K22)</f>
        <v>5313</v>
      </c>
      <c r="H22" s="636"/>
    </row>
    <row r="23" spans="2:20" s="601" customFormat="1">
      <c r="B23" s="566" t="s">
        <v>754</v>
      </c>
      <c r="C23" s="635"/>
      <c r="D23" s="580">
        <v>2021</v>
      </c>
      <c r="E23" s="633">
        <f>SUM('6.30'!E23,'6.30'!I23,'6.30 (2)'!E23,'6.30 (2)'!I23)</f>
        <v>6782</v>
      </c>
      <c r="F23" s="633">
        <f>SUM('6.30'!F23,'6.30'!J23,'6.30 (2)'!F23,'6.30 (2)'!J23)</f>
        <v>1760</v>
      </c>
      <c r="G23" s="633">
        <f>SUM('6.30'!G23,'6.30'!K23,'6.30 (2)'!G23,'6.30 (2)'!K23)</f>
        <v>5022</v>
      </c>
      <c r="H23" s="636"/>
    </row>
    <row r="24" spans="2:20" s="601" customFormat="1">
      <c r="B24" s="566"/>
      <c r="C24" s="635"/>
      <c r="D24" s="580">
        <v>2022</v>
      </c>
      <c r="E24" s="633">
        <f>SUM('6.30'!E24,'6.30'!I24,'6.30 (2)'!E24,'6.30 (2)'!I24)</f>
        <v>7698</v>
      </c>
      <c r="F24" s="633">
        <f>SUM('6.30'!F24,'6.30'!J24,'6.30 (2)'!F24,'6.30 (2)'!J24)</f>
        <v>2389</v>
      </c>
      <c r="G24" s="633">
        <f>SUM('6.30'!G24,'6.30'!K24,'6.30 (2)'!G24,'6.30 (2)'!K24)</f>
        <v>5309</v>
      </c>
      <c r="H24" s="636"/>
    </row>
    <row r="25" spans="2:20" s="601" customFormat="1">
      <c r="B25" s="566"/>
      <c r="C25" s="635"/>
      <c r="D25" s="580"/>
      <c r="E25" s="633"/>
      <c r="F25" s="633"/>
      <c r="G25" s="633"/>
      <c r="H25" s="636"/>
    </row>
    <row r="26" spans="2:20" s="601" customFormat="1">
      <c r="B26" s="614" t="s">
        <v>755</v>
      </c>
      <c r="C26" s="591"/>
      <c r="D26" s="580">
        <v>2020</v>
      </c>
      <c r="E26" s="633">
        <f>SUM('6.30'!E26,'6.30'!I26,'6.30 (2)'!E26,'6.30 (2)'!I26)</f>
        <v>2602</v>
      </c>
      <c r="F26" s="633">
        <f>SUM('6.30'!F26,'6.30'!J26,'6.30 (2)'!F26,'6.30 (2)'!J26)</f>
        <v>1203</v>
      </c>
      <c r="G26" s="633">
        <f>SUM('6.30'!G26,'6.30'!K26,'6.30 (2)'!G26,'6.30 (2)'!K26)</f>
        <v>1399</v>
      </c>
      <c r="H26" s="636"/>
    </row>
    <row r="27" spans="2:20" s="601" customFormat="1">
      <c r="B27" s="566" t="s">
        <v>1261</v>
      </c>
      <c r="C27" s="591"/>
      <c r="D27" s="580">
        <v>2021</v>
      </c>
      <c r="E27" s="633">
        <f>SUM('6.30'!E27,'6.30'!I27,'6.30 (2)'!E27,'6.30 (2)'!I27)</f>
        <v>2187</v>
      </c>
      <c r="F27" s="633">
        <f>SUM('6.30'!F27,'6.30'!J27,'6.30 (2)'!F27,'6.30 (2)'!J27)</f>
        <v>991</v>
      </c>
      <c r="G27" s="633">
        <f>SUM('6.30'!G27,'6.30'!K27,'6.30 (2)'!G27,'6.30 (2)'!K27)</f>
        <v>1196</v>
      </c>
      <c r="H27" s="636"/>
    </row>
    <row r="28" spans="2:20" s="601" customFormat="1">
      <c r="B28" s="566"/>
      <c r="C28" s="591"/>
      <c r="D28" s="580">
        <v>2022</v>
      </c>
      <c r="E28" s="633">
        <f>SUM('6.30'!E28,'6.30'!I28,'6.30 (2)'!E28,'6.30 (2)'!I28)</f>
        <v>2956</v>
      </c>
      <c r="F28" s="633">
        <f>SUM('6.30'!F28,'6.30'!J28,'6.30 (2)'!F28,'6.30 (2)'!J28)</f>
        <v>1504</v>
      </c>
      <c r="G28" s="633">
        <f>SUM('6.30'!G28,'6.30'!K28,'6.30 (2)'!G28,'6.30 (2)'!K28)</f>
        <v>1452</v>
      </c>
      <c r="H28" s="636"/>
    </row>
    <row r="29" spans="2:20" s="601" customFormat="1">
      <c r="B29" s="566"/>
      <c r="C29" s="591"/>
      <c r="D29" s="580"/>
      <c r="E29" s="633"/>
      <c r="F29" s="633"/>
      <c r="G29" s="633"/>
      <c r="H29" s="636"/>
      <c r="I29" s="602"/>
      <c r="J29" s="602"/>
      <c r="K29" s="602"/>
    </row>
    <row r="30" spans="2:20" s="601" customFormat="1">
      <c r="B30" s="614" t="s">
        <v>756</v>
      </c>
      <c r="C30" s="619"/>
      <c r="D30" s="580">
        <v>2020</v>
      </c>
      <c r="E30" s="633">
        <f>SUM('6.30'!E30,'6.30'!I30,'6.30 (2)'!E30,'6.30 (2)'!I30)</f>
        <v>14911</v>
      </c>
      <c r="F30" s="633">
        <f>SUM('6.30'!F30,'6.30'!J30,'6.30 (2)'!F30,'6.30 (2)'!J30)</f>
        <v>9386</v>
      </c>
      <c r="G30" s="633">
        <f>SUM('6.30'!G30,'6.30'!K30,'6.30 (2)'!G30,'6.30 (2)'!K30)</f>
        <v>5532</v>
      </c>
      <c r="H30" s="636"/>
      <c r="L30" s="602"/>
      <c r="M30" s="602"/>
      <c r="N30" s="602"/>
      <c r="O30" s="602"/>
      <c r="P30" s="602"/>
      <c r="Q30" s="602"/>
      <c r="R30" s="602"/>
      <c r="S30" s="602"/>
      <c r="T30" s="602"/>
    </row>
    <row r="31" spans="2:20" s="601" customFormat="1">
      <c r="B31" s="566" t="s">
        <v>757</v>
      </c>
      <c r="C31" s="635"/>
      <c r="D31" s="580">
        <v>2021</v>
      </c>
      <c r="E31" s="633">
        <f>SUM('6.30'!E31,'6.30'!I31,'6.30 (2)'!E31,'6.30 (2)'!I31)</f>
        <v>15021</v>
      </c>
      <c r="F31" s="633">
        <f>SUM('6.30'!F31,'6.30'!J31,'6.30 (2)'!F31,'6.30 (2)'!J31)</f>
        <v>9514</v>
      </c>
      <c r="G31" s="633">
        <f>SUM('6.30'!G31,'6.30'!K31,'6.30 (2)'!G31,'6.30 (2)'!K31)</f>
        <v>5515</v>
      </c>
      <c r="H31" s="636"/>
    </row>
    <row r="32" spans="2:20" s="601" customFormat="1">
      <c r="B32" s="566"/>
      <c r="C32" s="635"/>
      <c r="D32" s="580">
        <v>2022</v>
      </c>
      <c r="E32" s="633">
        <f>SUM('6.30'!E32,'6.30'!I32,'6.30 (2)'!E32,'6.30 (2)'!I32)</f>
        <v>18136</v>
      </c>
      <c r="F32" s="633">
        <f>SUM('6.30'!F32,'6.30'!J32,'6.30 (2)'!F32,'6.30 (2)'!J32)</f>
        <v>12222</v>
      </c>
      <c r="G32" s="633">
        <f>SUM('6.30'!G32,'6.30'!K32,'6.30 (2)'!G32,'6.30 (2)'!K32)</f>
        <v>5912</v>
      </c>
      <c r="H32" s="636"/>
    </row>
    <row r="33" spans="1:20" s="601" customFormat="1">
      <c r="B33" s="566"/>
      <c r="C33" s="635"/>
      <c r="D33" s="580"/>
      <c r="E33" s="633"/>
      <c r="F33" s="633"/>
      <c r="G33" s="633"/>
      <c r="H33" s="636"/>
      <c r="I33" s="602"/>
      <c r="J33" s="602"/>
      <c r="K33" s="602"/>
    </row>
    <row r="34" spans="1:20" s="601" customFormat="1">
      <c r="B34" s="614" t="s">
        <v>758</v>
      </c>
      <c r="C34" s="591"/>
      <c r="D34" s="580">
        <v>2020</v>
      </c>
      <c r="E34" s="633">
        <f>SUM('6.30'!E34,'6.30'!I34,'6.30 (2)'!E34,'6.30 (2)'!I34)</f>
        <v>727</v>
      </c>
      <c r="F34" s="633">
        <f>SUM('6.30'!F34,'6.30'!J34,'6.30 (2)'!F34,'6.30 (2)'!J34)</f>
        <v>345</v>
      </c>
      <c r="G34" s="633">
        <f>SUM('6.30'!G34,'6.30'!K34,'6.30 (2)'!G34,'6.30 (2)'!K34)</f>
        <v>382</v>
      </c>
      <c r="H34" s="636"/>
      <c r="L34" s="602"/>
      <c r="M34" s="602"/>
      <c r="N34" s="602"/>
      <c r="O34" s="602"/>
      <c r="P34" s="602"/>
      <c r="Q34" s="602"/>
      <c r="R34" s="602"/>
      <c r="S34" s="602"/>
      <c r="T34" s="602"/>
    </row>
    <row r="35" spans="1:20" s="601" customFormat="1">
      <c r="B35" s="615" t="s">
        <v>759</v>
      </c>
      <c r="C35" s="619"/>
      <c r="D35" s="580">
        <v>2021</v>
      </c>
      <c r="E35" s="633">
        <f>SUM('6.30'!E35,'6.30'!I35,'6.30 (2)'!E35,'6.30 (2)'!I35)</f>
        <v>840</v>
      </c>
      <c r="F35" s="633">
        <f>SUM('6.30'!F35,'6.30'!J35,'6.30 (2)'!F35,'6.30 (2)'!J35)</f>
        <v>398</v>
      </c>
      <c r="G35" s="633">
        <f>SUM('6.30'!G35,'6.30'!K35,'6.30 (2)'!G35,'6.30 (2)'!K35)</f>
        <v>442</v>
      </c>
      <c r="H35" s="636"/>
    </row>
    <row r="36" spans="1:20" s="601" customFormat="1">
      <c r="B36" s="615"/>
      <c r="C36" s="619"/>
      <c r="D36" s="580">
        <v>2022</v>
      </c>
      <c r="E36" s="633">
        <f>SUM('6.30'!E36,'6.30'!I36,'6.30 (2)'!E36,'6.30 (2)'!I36)</f>
        <v>783</v>
      </c>
      <c r="F36" s="633">
        <f>SUM('6.30'!F36,'6.30'!J36,'6.30 (2)'!F36,'6.30 (2)'!J36)</f>
        <v>391</v>
      </c>
      <c r="G36" s="633">
        <f>SUM('6.30'!G36,'6.30'!K36,'6.30 (2)'!G36,'6.30 (2)'!K36)</f>
        <v>392</v>
      </c>
      <c r="H36" s="636"/>
    </row>
    <row r="37" spans="1:20" s="601" customFormat="1">
      <c r="B37" s="566"/>
      <c r="C37" s="635"/>
      <c r="D37" s="580"/>
      <c r="E37" s="633"/>
      <c r="F37" s="633"/>
      <c r="G37" s="633"/>
      <c r="H37" s="636"/>
      <c r="I37" s="602"/>
      <c r="J37" s="602"/>
      <c r="K37" s="602"/>
    </row>
    <row r="38" spans="1:20" s="601" customFormat="1">
      <c r="B38" s="614" t="s">
        <v>762</v>
      </c>
      <c r="C38" s="591"/>
      <c r="D38" s="580">
        <v>2020</v>
      </c>
      <c r="E38" s="633">
        <f>SUM('6.30'!E38,'6.30'!I38,'6.30 (2)'!E38,'6.30 (2)'!I38)</f>
        <v>1771</v>
      </c>
      <c r="F38" s="633">
        <f>SUM('6.30'!F38,'6.30'!J38,'6.30 (2)'!F38,'6.30 (2)'!J38)</f>
        <v>512</v>
      </c>
      <c r="G38" s="633">
        <f>SUM('6.30'!G38,'6.30'!K38,'6.30 (2)'!G38,'6.30 (2)'!K38)</f>
        <v>1308</v>
      </c>
      <c r="H38" s="636"/>
      <c r="L38" s="602"/>
      <c r="M38" s="602"/>
      <c r="N38" s="602"/>
      <c r="O38" s="602"/>
      <c r="P38" s="602"/>
      <c r="Q38" s="602"/>
      <c r="R38" s="602"/>
      <c r="S38" s="602"/>
      <c r="T38" s="602"/>
    </row>
    <row r="39" spans="1:20" s="601" customFormat="1">
      <c r="B39" s="615" t="s">
        <v>763</v>
      </c>
      <c r="C39" s="619"/>
      <c r="D39" s="580">
        <v>2021</v>
      </c>
      <c r="E39" s="633">
        <f>SUM('6.30'!E39,'6.30'!I39,'6.30 (2)'!E39,'6.30 (2)'!I39)</f>
        <v>1562</v>
      </c>
      <c r="F39" s="633">
        <f>SUM('6.30'!F39,'6.30'!J39,'6.30 (2)'!F39,'6.30 (2)'!J39)</f>
        <v>482</v>
      </c>
      <c r="G39" s="633">
        <f>SUM('6.30'!G39,'6.30'!K39,'6.30 (2)'!G39,'6.30 (2)'!K39)</f>
        <v>1109</v>
      </c>
      <c r="H39" s="636"/>
    </row>
    <row r="40" spans="1:20" s="601" customFormat="1">
      <c r="B40" s="615"/>
      <c r="C40" s="619"/>
      <c r="D40" s="580">
        <v>2022</v>
      </c>
      <c r="E40" s="633">
        <f>SUM('6.30'!E40,'6.30'!I40,'6.30 (2)'!E40,'6.30 (2)'!I40)</f>
        <v>1645</v>
      </c>
      <c r="F40" s="633">
        <f>SUM('6.30'!F40,'6.30'!J40,'6.30 (2)'!F40,'6.30 (2)'!J40)</f>
        <v>544</v>
      </c>
      <c r="G40" s="633">
        <f>SUM('6.30'!G40,'6.30'!K40,'6.30 (2)'!G40,'6.30 (2)'!K40)</f>
        <v>1122</v>
      </c>
      <c r="H40" s="636"/>
    </row>
    <row r="41" spans="1:20" s="601" customFormat="1" ht="8.1" customHeight="1" thickBot="1">
      <c r="A41" s="637"/>
      <c r="B41" s="638"/>
      <c r="C41" s="639"/>
      <c r="D41" s="640"/>
      <c r="E41" s="641"/>
      <c r="F41" s="641"/>
      <c r="G41" s="642"/>
      <c r="H41" s="643"/>
      <c r="I41" s="644"/>
      <c r="J41" s="644"/>
      <c r="K41" s="644"/>
      <c r="L41" s="644"/>
      <c r="M41" s="644"/>
      <c r="N41" s="644"/>
      <c r="O41" s="644"/>
      <c r="P41" s="644"/>
      <c r="Q41" s="644"/>
      <c r="R41" s="644"/>
      <c r="S41" s="644"/>
      <c r="T41" s="644"/>
    </row>
    <row r="42" spans="1:20" s="537" customFormat="1" ht="16.5" customHeight="1">
      <c r="D42" s="645"/>
      <c r="E42" s="646"/>
      <c r="H42" s="424" t="s">
        <v>909</v>
      </c>
    </row>
    <row r="43" spans="1:20" s="647" customFormat="1" ht="16.5" customHeight="1">
      <c r="D43" s="648"/>
      <c r="E43" s="649"/>
      <c r="F43" s="650"/>
      <c r="H43" s="425" t="s">
        <v>885</v>
      </c>
      <c r="I43" s="651"/>
      <c r="J43" s="651"/>
      <c r="K43" s="651"/>
      <c r="L43" s="651"/>
      <c r="M43" s="651"/>
      <c r="N43" s="651"/>
      <c r="O43" s="651"/>
      <c r="P43" s="651"/>
      <c r="Q43" s="651"/>
      <c r="R43" s="651"/>
      <c r="S43" s="651"/>
      <c r="T43" s="651"/>
    </row>
    <row r="44" spans="1:20" s="601" customFormat="1">
      <c r="D44" s="630"/>
      <c r="E44" s="652"/>
      <c r="F44" s="644"/>
      <c r="G44" s="644"/>
      <c r="H44" s="644"/>
      <c r="I44" s="644"/>
      <c r="J44" s="644"/>
      <c r="K44" s="644"/>
      <c r="L44" s="644"/>
      <c r="M44" s="644"/>
      <c r="N44" s="644"/>
      <c r="O44" s="644"/>
      <c r="P44" s="644"/>
      <c r="Q44" s="644"/>
      <c r="R44" s="644"/>
      <c r="S44" s="644"/>
      <c r="T44" s="644"/>
    </row>
    <row r="45" spans="1:20" s="601" customFormat="1">
      <c r="D45" s="630"/>
      <c r="E45" s="652"/>
      <c r="F45" s="644"/>
      <c r="G45" s="644"/>
      <c r="H45" s="644"/>
      <c r="I45" s="644"/>
      <c r="J45" s="644"/>
      <c r="K45" s="644"/>
      <c r="L45" s="644"/>
      <c r="M45" s="644"/>
      <c r="N45" s="644"/>
      <c r="O45" s="644"/>
      <c r="P45" s="644"/>
      <c r="Q45" s="644"/>
      <c r="R45" s="644"/>
      <c r="S45" s="644"/>
      <c r="T45" s="644"/>
    </row>
    <row r="46" spans="1:20" s="601" customFormat="1">
      <c r="D46" s="630"/>
      <c r="E46" s="652"/>
      <c r="F46" s="644"/>
      <c r="G46" s="644"/>
      <c r="H46" s="644"/>
      <c r="I46" s="644"/>
      <c r="J46" s="644"/>
      <c r="K46" s="644"/>
      <c r="L46" s="644"/>
      <c r="M46" s="644"/>
      <c r="N46" s="644"/>
      <c r="O46" s="644"/>
      <c r="P46" s="644"/>
      <c r="Q46" s="644"/>
      <c r="R46" s="644"/>
      <c r="S46" s="644"/>
      <c r="T46" s="644"/>
    </row>
    <row r="47" spans="1:20" s="601" customFormat="1">
      <c r="D47" s="630"/>
      <c r="E47" s="652"/>
      <c r="F47" s="644"/>
      <c r="G47" s="644"/>
      <c r="H47" s="644"/>
      <c r="I47" s="644"/>
      <c r="J47" s="644"/>
      <c r="K47" s="644"/>
      <c r="L47" s="644"/>
      <c r="M47" s="644"/>
      <c r="N47" s="644"/>
      <c r="O47" s="644"/>
      <c r="P47" s="644"/>
      <c r="Q47" s="644"/>
      <c r="R47" s="644"/>
      <c r="S47" s="644"/>
      <c r="T47" s="644"/>
    </row>
    <row r="48" spans="1:20" s="601" customFormat="1">
      <c r="D48" s="630"/>
      <c r="E48" s="652"/>
      <c r="F48" s="644"/>
      <c r="G48" s="644"/>
      <c r="H48" s="644"/>
      <c r="I48" s="644"/>
      <c r="J48" s="644"/>
      <c r="K48" s="644"/>
      <c r="L48" s="644"/>
      <c r="M48" s="644"/>
      <c r="N48" s="644"/>
      <c r="O48" s="644"/>
      <c r="P48" s="644"/>
      <c r="Q48" s="644"/>
      <c r="R48" s="644"/>
      <c r="S48" s="644"/>
      <c r="T48" s="644"/>
    </row>
    <row r="49" spans="4:20" s="601" customFormat="1">
      <c r="D49" s="630"/>
      <c r="E49" s="652"/>
      <c r="F49" s="644"/>
      <c r="G49" s="644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</row>
    <row r="50" spans="4:20" s="601" customFormat="1">
      <c r="D50" s="630"/>
      <c r="E50" s="652"/>
      <c r="F50" s="644"/>
      <c r="G50" s="644"/>
      <c r="H50" s="644"/>
      <c r="I50" s="644"/>
      <c r="J50" s="644"/>
      <c r="K50" s="644"/>
      <c r="L50" s="644"/>
      <c r="M50" s="644"/>
      <c r="N50" s="644"/>
      <c r="O50" s="644"/>
      <c r="P50" s="644"/>
      <c r="Q50" s="644"/>
      <c r="R50" s="644"/>
      <c r="S50" s="644"/>
      <c r="T50" s="644"/>
    </row>
    <row r="51" spans="4:20" s="601" customFormat="1">
      <c r="D51" s="630"/>
      <c r="E51" s="652"/>
      <c r="F51" s="644"/>
      <c r="G51" s="644"/>
      <c r="H51" s="644"/>
      <c r="I51" s="644"/>
      <c r="J51" s="644"/>
      <c r="K51" s="644"/>
      <c r="L51" s="644"/>
      <c r="M51" s="644"/>
      <c r="N51" s="644"/>
      <c r="O51" s="644"/>
      <c r="P51" s="644"/>
      <c r="Q51" s="644"/>
      <c r="R51" s="644"/>
      <c r="S51" s="644"/>
      <c r="T51" s="644"/>
    </row>
    <row r="52" spans="4:20" s="601" customFormat="1">
      <c r="D52" s="630"/>
      <c r="E52" s="652"/>
      <c r="F52" s="644"/>
      <c r="G52" s="644"/>
      <c r="H52" s="644"/>
      <c r="I52" s="644"/>
      <c r="J52" s="644"/>
      <c r="K52" s="644"/>
      <c r="L52" s="644"/>
      <c r="M52" s="644"/>
      <c r="N52" s="644"/>
      <c r="O52" s="644"/>
      <c r="P52" s="644"/>
      <c r="Q52" s="644"/>
      <c r="R52" s="644"/>
      <c r="S52" s="644"/>
      <c r="T52" s="644"/>
    </row>
    <row r="53" spans="4:20" s="601" customFormat="1">
      <c r="D53" s="630"/>
      <c r="E53" s="652"/>
      <c r="F53" s="644"/>
      <c r="G53" s="644"/>
      <c r="H53" s="644"/>
      <c r="I53" s="644"/>
      <c r="J53" s="644"/>
      <c r="K53" s="644"/>
      <c r="L53" s="644"/>
      <c r="M53" s="644"/>
      <c r="N53" s="644"/>
      <c r="O53" s="644"/>
      <c r="P53" s="644"/>
      <c r="Q53" s="644"/>
      <c r="R53" s="644"/>
      <c r="S53" s="644"/>
      <c r="T53" s="644"/>
    </row>
    <row r="54" spans="4:20" s="601" customFormat="1">
      <c r="D54" s="630"/>
      <c r="E54" s="652"/>
      <c r="F54" s="644"/>
      <c r="G54" s="644"/>
      <c r="H54" s="644"/>
      <c r="I54" s="644"/>
      <c r="J54" s="644"/>
      <c r="K54" s="644"/>
      <c r="L54" s="644"/>
      <c r="M54" s="644"/>
      <c r="N54" s="644"/>
      <c r="O54" s="644"/>
      <c r="P54" s="644"/>
      <c r="Q54" s="644"/>
      <c r="R54" s="644"/>
      <c r="S54" s="644"/>
      <c r="T54" s="644"/>
    </row>
    <row r="55" spans="4:20" s="601" customFormat="1">
      <c r="D55" s="630"/>
      <c r="E55" s="652"/>
      <c r="F55" s="644"/>
      <c r="G55" s="644"/>
      <c r="H55" s="644"/>
      <c r="I55" s="644"/>
      <c r="J55" s="644"/>
      <c r="K55" s="644"/>
      <c r="L55" s="644"/>
      <c r="M55" s="644"/>
      <c r="N55" s="644"/>
      <c r="O55" s="644"/>
      <c r="P55" s="644"/>
      <c r="Q55" s="644"/>
      <c r="R55" s="644"/>
      <c r="S55" s="644"/>
      <c r="T55" s="644"/>
    </row>
    <row r="56" spans="4:20" s="601" customFormat="1">
      <c r="D56" s="630"/>
      <c r="E56" s="652"/>
      <c r="F56" s="644"/>
      <c r="G56" s="644"/>
      <c r="H56" s="644"/>
      <c r="I56" s="644"/>
      <c r="J56" s="644"/>
      <c r="K56" s="644"/>
      <c r="L56" s="644"/>
      <c r="M56" s="644"/>
      <c r="N56" s="644"/>
      <c r="O56" s="644"/>
      <c r="P56" s="644"/>
      <c r="Q56" s="644"/>
      <c r="R56" s="644"/>
      <c r="S56" s="644"/>
      <c r="T56" s="644"/>
    </row>
    <row r="57" spans="4:20" s="601" customFormat="1">
      <c r="D57" s="630"/>
      <c r="E57" s="652"/>
      <c r="F57" s="644"/>
      <c r="G57" s="644"/>
      <c r="H57" s="644"/>
      <c r="I57" s="644"/>
      <c r="J57" s="644"/>
      <c r="K57" s="644"/>
      <c r="L57" s="644"/>
      <c r="M57" s="644"/>
      <c r="N57" s="644"/>
      <c r="O57" s="644"/>
      <c r="P57" s="644"/>
      <c r="Q57" s="644"/>
      <c r="R57" s="644"/>
      <c r="S57" s="644"/>
      <c r="T57" s="644"/>
    </row>
    <row r="58" spans="4:20" s="601" customFormat="1">
      <c r="D58" s="630"/>
      <c r="E58" s="652"/>
      <c r="F58" s="644"/>
      <c r="G58" s="644"/>
      <c r="H58" s="644"/>
      <c r="I58" s="644"/>
      <c r="J58" s="644"/>
      <c r="K58" s="644"/>
      <c r="L58" s="644"/>
      <c r="M58" s="644"/>
      <c r="N58" s="644"/>
      <c r="O58" s="644"/>
      <c r="P58" s="644"/>
      <c r="Q58" s="644"/>
      <c r="R58" s="644"/>
      <c r="S58" s="644"/>
      <c r="T58" s="644"/>
    </row>
    <row r="59" spans="4:20" s="601" customFormat="1">
      <c r="D59" s="630"/>
      <c r="E59" s="652"/>
      <c r="F59" s="644"/>
      <c r="G59" s="644"/>
      <c r="H59" s="644"/>
      <c r="I59" s="644"/>
      <c r="J59" s="644"/>
      <c r="K59" s="644"/>
      <c r="L59" s="644"/>
      <c r="M59" s="644"/>
      <c r="N59" s="644"/>
      <c r="O59" s="644"/>
      <c r="P59" s="644"/>
      <c r="Q59" s="644"/>
      <c r="R59" s="644"/>
      <c r="S59" s="644"/>
      <c r="T59" s="644"/>
    </row>
    <row r="60" spans="4:20" s="601" customFormat="1">
      <c r="D60" s="630"/>
      <c r="E60" s="652"/>
      <c r="F60" s="644"/>
      <c r="G60" s="644"/>
      <c r="H60" s="644"/>
      <c r="I60" s="644"/>
      <c r="J60" s="644"/>
      <c r="K60" s="644"/>
      <c r="L60" s="644"/>
      <c r="M60" s="644"/>
      <c r="N60" s="644"/>
      <c r="O60" s="644"/>
      <c r="P60" s="644"/>
      <c r="Q60" s="644"/>
      <c r="R60" s="644"/>
      <c r="S60" s="644"/>
      <c r="T60" s="644"/>
    </row>
    <row r="61" spans="4:20" s="601" customFormat="1">
      <c r="D61" s="630"/>
      <c r="E61" s="604"/>
    </row>
    <row r="62" spans="4:20" s="601" customFormat="1">
      <c r="D62" s="630"/>
      <c r="E62" s="604"/>
    </row>
    <row r="63" spans="4:20" s="601" customFormat="1">
      <c r="D63" s="630"/>
      <c r="E63" s="604"/>
    </row>
    <row r="64" spans="4:20" s="601" customFormat="1">
      <c r="D64" s="630"/>
      <c r="E64" s="604"/>
    </row>
    <row r="65" spans="4:5" s="601" customFormat="1">
      <c r="D65" s="630"/>
      <c r="E65" s="604"/>
    </row>
    <row r="66" spans="4:5" s="601" customFormat="1">
      <c r="D66" s="630"/>
      <c r="E66" s="604"/>
    </row>
    <row r="67" spans="4:5" s="601" customFormat="1">
      <c r="D67" s="630"/>
      <c r="E67" s="604"/>
    </row>
    <row r="68" spans="4:5" s="601" customFormat="1">
      <c r="D68" s="630"/>
      <c r="E68" s="604"/>
    </row>
    <row r="69" spans="4:5" s="601" customFormat="1">
      <c r="D69" s="630"/>
      <c r="E69" s="604"/>
    </row>
    <row r="70" spans="4:5" s="601" customFormat="1">
      <c r="D70" s="630"/>
      <c r="E70" s="604"/>
    </row>
    <row r="71" spans="4:5" s="601" customFormat="1">
      <c r="D71" s="630"/>
      <c r="E71" s="604"/>
    </row>
    <row r="72" spans="4:5" s="601" customFormat="1">
      <c r="D72" s="630"/>
      <c r="E72" s="604"/>
    </row>
    <row r="73" spans="4:5" s="601" customFormat="1">
      <c r="D73" s="630"/>
      <c r="E73" s="604"/>
    </row>
    <row r="74" spans="4:5" s="601" customFormat="1">
      <c r="D74" s="630"/>
      <c r="E74" s="604"/>
    </row>
    <row r="75" spans="4:5" s="601" customFormat="1">
      <c r="D75" s="630"/>
      <c r="E75" s="604"/>
    </row>
    <row r="76" spans="4:5" s="601" customFormat="1">
      <c r="D76" s="630"/>
      <c r="E76" s="604"/>
    </row>
    <row r="77" spans="4:5" s="601" customFormat="1">
      <c r="D77" s="630"/>
      <c r="E77" s="604"/>
    </row>
    <row r="78" spans="4:5" s="601" customFormat="1">
      <c r="D78" s="630"/>
      <c r="E78" s="604"/>
    </row>
    <row r="79" spans="4:5" s="601" customFormat="1">
      <c r="D79" s="630"/>
      <c r="E79" s="604"/>
    </row>
    <row r="80" spans="4:5" s="601" customFormat="1">
      <c r="D80" s="630"/>
      <c r="E80" s="604"/>
    </row>
    <row r="81" spans="4:5" s="601" customFormat="1">
      <c r="D81" s="630"/>
      <c r="E81" s="604"/>
    </row>
    <row r="82" spans="4:5" s="601" customFormat="1">
      <c r="D82" s="630"/>
      <c r="E82" s="604"/>
    </row>
    <row r="83" spans="4:5" s="601" customFormat="1">
      <c r="D83" s="630"/>
      <c r="E83" s="604"/>
    </row>
    <row r="84" spans="4:5" s="601" customFormat="1">
      <c r="D84" s="630"/>
      <c r="E84" s="604"/>
    </row>
    <row r="85" spans="4:5" s="601" customFormat="1">
      <c r="D85" s="630"/>
      <c r="E85" s="604"/>
    </row>
    <row r="86" spans="4:5" s="601" customFormat="1">
      <c r="D86" s="630"/>
      <c r="E86" s="604"/>
    </row>
    <row r="87" spans="4:5" s="601" customFormat="1">
      <c r="D87" s="630"/>
      <c r="E87" s="604"/>
    </row>
    <row r="88" spans="4:5" s="601" customFormat="1">
      <c r="D88" s="630"/>
      <c r="E88" s="604"/>
    </row>
    <row r="89" spans="4:5" s="601" customFormat="1">
      <c r="D89" s="630"/>
      <c r="E89" s="604"/>
    </row>
    <row r="90" spans="4:5" s="601" customFormat="1">
      <c r="D90" s="630"/>
      <c r="E90" s="604"/>
    </row>
    <row r="91" spans="4:5" s="601" customFormat="1">
      <c r="D91" s="630"/>
      <c r="E91" s="604"/>
    </row>
    <row r="92" spans="4:5" s="601" customFormat="1">
      <c r="D92" s="630"/>
      <c r="E92" s="604"/>
    </row>
    <row r="93" spans="4:5" s="601" customFormat="1">
      <c r="D93" s="630"/>
      <c r="E93" s="604"/>
    </row>
    <row r="94" spans="4:5" s="601" customFormat="1">
      <c r="D94" s="630"/>
      <c r="E94" s="604"/>
    </row>
    <row r="95" spans="4:5" s="601" customFormat="1">
      <c r="D95" s="630"/>
      <c r="E95" s="604"/>
    </row>
    <row r="96" spans="4:5" s="601" customFormat="1">
      <c r="D96" s="630"/>
      <c r="E96" s="604"/>
    </row>
    <row r="97" spans="4:5" s="601" customFormat="1">
      <c r="D97" s="630"/>
      <c r="E97" s="604"/>
    </row>
    <row r="98" spans="4:5" s="601" customFormat="1">
      <c r="D98" s="630"/>
      <c r="E98" s="604"/>
    </row>
    <row r="99" spans="4:5" s="601" customFormat="1">
      <c r="D99" s="630"/>
      <c r="E99" s="604"/>
    </row>
    <row r="100" spans="4:5" s="601" customFormat="1">
      <c r="D100" s="630"/>
      <c r="E100" s="604"/>
    </row>
    <row r="101" spans="4:5" s="601" customFormat="1">
      <c r="D101" s="630"/>
      <c r="E101" s="604"/>
    </row>
    <row r="102" spans="4:5" s="601" customFormat="1">
      <c r="D102" s="630"/>
      <c r="E102" s="604"/>
    </row>
    <row r="103" spans="4:5" s="601" customFormat="1">
      <c r="D103" s="630"/>
      <c r="E103" s="604"/>
    </row>
    <row r="104" spans="4:5" s="601" customFormat="1">
      <c r="D104" s="630"/>
      <c r="E104" s="604"/>
    </row>
    <row r="105" spans="4:5" s="601" customFormat="1">
      <c r="D105" s="630"/>
      <c r="E105" s="604"/>
    </row>
    <row r="106" spans="4:5" s="601" customFormat="1">
      <c r="D106" s="630"/>
      <c r="E106" s="604"/>
    </row>
    <row r="107" spans="4:5" s="601" customFormat="1">
      <c r="D107" s="630"/>
      <c r="E107" s="604"/>
    </row>
    <row r="108" spans="4:5" s="601" customFormat="1">
      <c r="D108" s="630"/>
      <c r="E108" s="604"/>
    </row>
    <row r="109" spans="4:5" s="601" customFormat="1">
      <c r="D109" s="630"/>
      <c r="E109" s="604"/>
    </row>
    <row r="110" spans="4:5" s="601" customFormat="1">
      <c r="D110" s="630"/>
      <c r="E110" s="604"/>
    </row>
    <row r="111" spans="4:5" s="601" customFormat="1">
      <c r="D111" s="630"/>
      <c r="E111" s="604"/>
    </row>
    <row r="112" spans="4:5" s="601" customFormat="1">
      <c r="D112" s="630"/>
      <c r="E112" s="604"/>
    </row>
    <row r="113" spans="4:5" s="601" customFormat="1">
      <c r="D113" s="630"/>
      <c r="E113" s="604"/>
    </row>
    <row r="114" spans="4:5" s="601" customFormat="1">
      <c r="D114" s="630"/>
      <c r="E114" s="604"/>
    </row>
    <row r="115" spans="4:5" s="601" customFormat="1">
      <c r="D115" s="630"/>
      <c r="E115" s="604"/>
    </row>
    <row r="116" spans="4:5" s="601" customFormat="1">
      <c r="D116" s="630"/>
      <c r="E116" s="604"/>
    </row>
    <row r="117" spans="4:5" s="601" customFormat="1">
      <c r="D117" s="630"/>
      <c r="E117" s="604"/>
    </row>
    <row r="118" spans="4:5" s="601" customFormat="1">
      <c r="D118" s="630"/>
      <c r="E118" s="604"/>
    </row>
    <row r="119" spans="4:5" s="601" customFormat="1">
      <c r="D119" s="630"/>
      <c r="E119" s="604"/>
    </row>
    <row r="120" spans="4:5" s="601" customFormat="1">
      <c r="D120" s="630"/>
      <c r="E120" s="604"/>
    </row>
    <row r="121" spans="4:5" s="601" customFormat="1">
      <c r="D121" s="630"/>
      <c r="E121" s="604"/>
    </row>
    <row r="122" spans="4:5" s="601" customFormat="1">
      <c r="D122" s="630"/>
      <c r="E122" s="604"/>
    </row>
    <row r="123" spans="4:5" s="601" customFormat="1">
      <c r="D123" s="630"/>
      <c r="E123" s="604"/>
    </row>
    <row r="124" spans="4:5" s="601" customFormat="1">
      <c r="D124" s="630"/>
      <c r="E124" s="604"/>
    </row>
    <row r="125" spans="4:5" s="601" customFormat="1">
      <c r="D125" s="630"/>
      <c r="E125" s="604"/>
    </row>
    <row r="126" spans="4:5" s="601" customFormat="1">
      <c r="D126" s="630"/>
      <c r="E126" s="604"/>
    </row>
    <row r="127" spans="4:5" s="601" customFormat="1">
      <c r="D127" s="630"/>
      <c r="E127" s="604"/>
    </row>
    <row r="128" spans="4:5" s="601" customFormat="1">
      <c r="D128" s="630"/>
      <c r="E128" s="604"/>
    </row>
    <row r="129" spans="4:5" s="601" customFormat="1">
      <c r="D129" s="630"/>
      <c r="E129" s="604"/>
    </row>
    <row r="130" spans="4:5" s="601" customFormat="1">
      <c r="D130" s="630"/>
      <c r="E130" s="604"/>
    </row>
    <row r="131" spans="4:5" s="601" customFormat="1">
      <c r="D131" s="630"/>
      <c r="E131" s="604"/>
    </row>
    <row r="132" spans="4:5" s="601" customFormat="1">
      <c r="D132" s="630"/>
      <c r="E132" s="604"/>
    </row>
    <row r="133" spans="4:5" s="601" customFormat="1">
      <c r="D133" s="630"/>
      <c r="E133" s="604"/>
    </row>
    <row r="134" spans="4:5" s="601" customFormat="1">
      <c r="D134" s="630"/>
      <c r="E134" s="604"/>
    </row>
    <row r="135" spans="4:5" s="601" customFormat="1">
      <c r="D135" s="630"/>
      <c r="E135" s="604"/>
    </row>
    <row r="136" spans="4:5" s="601" customFormat="1">
      <c r="D136" s="630"/>
      <c r="E136" s="604"/>
    </row>
    <row r="137" spans="4:5" s="601" customFormat="1">
      <c r="D137" s="630"/>
      <c r="E137" s="604"/>
    </row>
    <row r="138" spans="4:5" s="601" customFormat="1">
      <c r="D138" s="630"/>
      <c r="E138" s="604"/>
    </row>
    <row r="139" spans="4:5" s="601" customFormat="1">
      <c r="D139" s="630"/>
      <c r="E139" s="604"/>
    </row>
    <row r="140" spans="4:5" s="601" customFormat="1">
      <c r="D140" s="630"/>
      <c r="E140" s="604"/>
    </row>
    <row r="141" spans="4:5" s="601" customFormat="1">
      <c r="D141" s="630"/>
      <c r="E141" s="604"/>
    </row>
    <row r="142" spans="4:5" s="601" customFormat="1">
      <c r="D142" s="630"/>
      <c r="E142" s="604"/>
    </row>
    <row r="143" spans="4:5" s="601" customFormat="1">
      <c r="D143" s="630"/>
      <c r="E143" s="604"/>
    </row>
    <row r="144" spans="4:5" s="601" customFormat="1">
      <c r="D144" s="630"/>
      <c r="E144" s="604"/>
    </row>
    <row r="145" spans="4:5" s="601" customFormat="1">
      <c r="D145" s="630"/>
      <c r="E145" s="604"/>
    </row>
    <row r="146" spans="4:5" s="601" customFormat="1">
      <c r="D146" s="630"/>
      <c r="E146" s="604"/>
    </row>
    <row r="147" spans="4:5" s="601" customFormat="1">
      <c r="D147" s="630"/>
      <c r="E147" s="604"/>
    </row>
    <row r="148" spans="4:5" s="601" customFormat="1">
      <c r="D148" s="630"/>
      <c r="E148" s="604"/>
    </row>
    <row r="149" spans="4:5" s="601" customFormat="1">
      <c r="D149" s="630"/>
      <c r="E149" s="604"/>
    </row>
    <row r="150" spans="4:5" s="601" customFormat="1">
      <c r="D150" s="630"/>
      <c r="E150" s="604"/>
    </row>
    <row r="151" spans="4:5" s="601" customFormat="1">
      <c r="D151" s="630"/>
      <c r="E151" s="604"/>
    </row>
    <row r="152" spans="4:5" s="601" customFormat="1">
      <c r="D152" s="630"/>
      <c r="E152" s="604"/>
    </row>
    <row r="153" spans="4:5" s="601" customFormat="1">
      <c r="D153" s="630"/>
      <c r="E153" s="604"/>
    </row>
    <row r="154" spans="4:5" s="601" customFormat="1">
      <c r="D154" s="630"/>
      <c r="E154" s="604"/>
    </row>
    <row r="155" spans="4:5" s="601" customFormat="1">
      <c r="D155" s="630"/>
      <c r="E155" s="604"/>
    </row>
    <row r="156" spans="4:5" s="601" customFormat="1">
      <c r="D156" s="630"/>
      <c r="E156" s="604"/>
    </row>
    <row r="157" spans="4:5" s="601" customFormat="1">
      <c r="D157" s="630"/>
      <c r="E157" s="604"/>
    </row>
    <row r="158" spans="4:5" s="601" customFormat="1">
      <c r="D158" s="630"/>
      <c r="E158" s="604"/>
    </row>
    <row r="159" spans="4:5" s="601" customFormat="1">
      <c r="D159" s="630"/>
      <c r="E159" s="604"/>
    </row>
    <row r="160" spans="4:5" s="601" customFormat="1">
      <c r="D160" s="630"/>
      <c r="E160" s="604"/>
    </row>
    <row r="161" spans="4:5" s="601" customFormat="1">
      <c r="D161" s="630"/>
      <c r="E161" s="604"/>
    </row>
    <row r="162" spans="4:5" s="601" customFormat="1">
      <c r="D162" s="630"/>
      <c r="E162" s="604"/>
    </row>
    <row r="163" spans="4:5" s="601" customFormat="1">
      <c r="D163" s="630"/>
      <c r="E163" s="604"/>
    </row>
    <row r="164" spans="4:5" s="601" customFormat="1">
      <c r="D164" s="630"/>
      <c r="E164" s="604"/>
    </row>
    <row r="165" spans="4:5" s="601" customFormat="1">
      <c r="D165" s="630"/>
      <c r="E165" s="604"/>
    </row>
    <row r="166" spans="4:5" s="601" customFormat="1">
      <c r="D166" s="630"/>
      <c r="E166" s="604"/>
    </row>
    <row r="167" spans="4:5" s="601" customFormat="1">
      <c r="D167" s="630"/>
      <c r="E167" s="604"/>
    </row>
    <row r="168" spans="4:5" s="601" customFormat="1">
      <c r="D168" s="630"/>
      <c r="E168" s="604"/>
    </row>
    <row r="169" spans="4:5" s="601" customFormat="1">
      <c r="D169" s="630"/>
      <c r="E169" s="604"/>
    </row>
    <row r="170" spans="4:5" s="601" customFormat="1">
      <c r="D170" s="630"/>
      <c r="E170" s="604"/>
    </row>
    <row r="171" spans="4:5" s="601" customFormat="1">
      <c r="D171" s="630"/>
      <c r="E171" s="604"/>
    </row>
    <row r="172" spans="4:5" s="601" customFormat="1">
      <c r="D172" s="630"/>
      <c r="E172" s="604"/>
    </row>
    <row r="173" spans="4:5" s="601" customFormat="1">
      <c r="D173" s="630"/>
      <c r="E173" s="604"/>
    </row>
    <row r="174" spans="4:5" s="601" customFormat="1">
      <c r="D174" s="630"/>
      <c r="E174" s="604"/>
    </row>
    <row r="175" spans="4:5" s="601" customFormat="1">
      <c r="D175" s="630"/>
      <c r="E175" s="604"/>
    </row>
    <row r="176" spans="4:5" s="601" customFormat="1">
      <c r="D176" s="630"/>
      <c r="E176" s="604"/>
    </row>
    <row r="177" spans="4:5" s="601" customFormat="1">
      <c r="D177" s="630"/>
      <c r="E177" s="604"/>
    </row>
    <row r="178" spans="4:5" s="601" customFormat="1">
      <c r="D178" s="630"/>
      <c r="E178" s="604"/>
    </row>
    <row r="179" spans="4:5" s="601" customFormat="1">
      <c r="D179" s="630"/>
      <c r="E179" s="604"/>
    </row>
    <row r="180" spans="4:5" s="601" customFormat="1">
      <c r="D180" s="630"/>
      <c r="E180" s="604"/>
    </row>
    <row r="181" spans="4:5" s="601" customFormat="1">
      <c r="D181" s="630"/>
      <c r="E181" s="604"/>
    </row>
    <row r="182" spans="4:5" s="601" customFormat="1">
      <c r="D182" s="630"/>
      <c r="E182" s="604"/>
    </row>
    <row r="183" spans="4:5" s="601" customFormat="1">
      <c r="D183" s="630"/>
      <c r="E183" s="604"/>
    </row>
    <row r="184" spans="4:5" s="601" customFormat="1">
      <c r="D184" s="630"/>
      <c r="E184" s="604"/>
    </row>
    <row r="185" spans="4:5" s="601" customFormat="1">
      <c r="D185" s="630"/>
      <c r="E185" s="604"/>
    </row>
    <row r="186" spans="4:5" s="601" customFormat="1">
      <c r="D186" s="630"/>
      <c r="E186" s="604"/>
    </row>
    <row r="187" spans="4:5" s="601" customFormat="1">
      <c r="D187" s="630"/>
      <c r="E187" s="604"/>
    </row>
    <row r="188" spans="4:5" s="601" customFormat="1">
      <c r="D188" s="630"/>
      <c r="E188" s="604"/>
    </row>
    <row r="189" spans="4:5" s="601" customFormat="1">
      <c r="D189" s="630"/>
      <c r="E189" s="604"/>
    </row>
    <row r="190" spans="4:5" s="601" customFormat="1">
      <c r="D190" s="630"/>
      <c r="E190" s="604"/>
    </row>
    <row r="191" spans="4:5" s="601" customFormat="1">
      <c r="D191" s="630"/>
      <c r="E191" s="604"/>
    </row>
    <row r="192" spans="4:5" s="601" customFormat="1">
      <c r="D192" s="630"/>
      <c r="E192" s="604"/>
    </row>
    <row r="193" spans="4:5" s="601" customFormat="1">
      <c r="D193" s="630"/>
      <c r="E193" s="604"/>
    </row>
    <row r="194" spans="4:5" s="601" customFormat="1">
      <c r="D194" s="630"/>
      <c r="E194" s="604"/>
    </row>
    <row r="195" spans="4:5" s="601" customFormat="1">
      <c r="D195" s="630"/>
      <c r="E195" s="604"/>
    </row>
    <row r="196" spans="4:5" s="601" customFormat="1">
      <c r="D196" s="630"/>
      <c r="E196" s="604"/>
    </row>
    <row r="197" spans="4:5" s="601" customFormat="1">
      <c r="D197" s="630"/>
      <c r="E197" s="604"/>
    </row>
    <row r="198" spans="4:5" s="601" customFormat="1">
      <c r="D198" s="630"/>
      <c r="E198" s="604"/>
    </row>
    <row r="199" spans="4:5" s="601" customFormat="1">
      <c r="D199" s="630"/>
      <c r="E199" s="604"/>
    </row>
    <row r="200" spans="4:5" s="601" customFormat="1">
      <c r="D200" s="630"/>
      <c r="E200" s="604"/>
    </row>
    <row r="201" spans="4:5" s="601" customFormat="1">
      <c r="D201" s="630"/>
      <c r="E201" s="604"/>
    </row>
    <row r="202" spans="4:5" s="601" customFormat="1">
      <c r="D202" s="630"/>
      <c r="E202" s="604"/>
    </row>
    <row r="203" spans="4:5" s="601" customFormat="1">
      <c r="D203" s="630"/>
      <c r="E203" s="604"/>
    </row>
    <row r="204" spans="4:5" s="601" customFormat="1">
      <c r="D204" s="630"/>
      <c r="E204" s="604"/>
    </row>
    <row r="205" spans="4:5" s="601" customFormat="1">
      <c r="D205" s="630"/>
      <c r="E205" s="604"/>
    </row>
    <row r="206" spans="4:5" s="601" customFormat="1">
      <c r="D206" s="630"/>
      <c r="E206" s="604"/>
    </row>
    <row r="207" spans="4:5" s="601" customFormat="1">
      <c r="D207" s="630"/>
      <c r="E207" s="604"/>
    </row>
    <row r="208" spans="4:5" s="601" customFormat="1">
      <c r="D208" s="630"/>
      <c r="E208" s="604"/>
    </row>
    <row r="209" spans="4:5" s="601" customFormat="1">
      <c r="D209" s="630"/>
      <c r="E209" s="604"/>
    </row>
    <row r="210" spans="4:5" s="601" customFormat="1">
      <c r="D210" s="630"/>
      <c r="E210" s="604"/>
    </row>
    <row r="211" spans="4:5" s="601" customFormat="1">
      <c r="D211" s="630"/>
      <c r="E211" s="604"/>
    </row>
    <row r="212" spans="4:5" s="601" customFormat="1">
      <c r="D212" s="630"/>
      <c r="E212" s="604"/>
    </row>
    <row r="213" spans="4:5" s="601" customFormat="1">
      <c r="D213" s="630"/>
      <c r="E213" s="604"/>
    </row>
    <row r="214" spans="4:5" s="601" customFormat="1">
      <c r="D214" s="630"/>
      <c r="E214" s="604"/>
    </row>
    <row r="215" spans="4:5" s="601" customFormat="1">
      <c r="D215" s="630"/>
      <c r="E215" s="604"/>
    </row>
    <row r="216" spans="4:5" s="601" customFormat="1">
      <c r="D216" s="630"/>
      <c r="E216" s="604"/>
    </row>
    <row r="217" spans="4:5" s="601" customFormat="1">
      <c r="D217" s="630"/>
      <c r="E217" s="604"/>
    </row>
    <row r="218" spans="4:5" s="601" customFormat="1">
      <c r="D218" s="630"/>
      <c r="E218" s="604"/>
    </row>
    <row r="219" spans="4:5" s="601" customFormat="1">
      <c r="D219" s="630"/>
      <c r="E219" s="604"/>
    </row>
    <row r="220" spans="4:5" s="601" customFormat="1">
      <c r="D220" s="630"/>
      <c r="E220" s="604"/>
    </row>
    <row r="221" spans="4:5" s="601" customFormat="1">
      <c r="D221" s="630"/>
      <c r="E221" s="604"/>
    </row>
    <row r="222" spans="4:5" s="601" customFormat="1">
      <c r="D222" s="630"/>
      <c r="E222" s="604"/>
    </row>
    <row r="223" spans="4:5" s="601" customFormat="1">
      <c r="D223" s="630"/>
      <c r="E223" s="604"/>
    </row>
    <row r="224" spans="4:5" s="601" customFormat="1">
      <c r="D224" s="630"/>
      <c r="E224" s="604"/>
    </row>
    <row r="225" spans="4:5" s="601" customFormat="1">
      <c r="D225" s="630"/>
      <c r="E225" s="604"/>
    </row>
    <row r="226" spans="4:5" s="601" customFormat="1">
      <c r="D226" s="630"/>
      <c r="E226" s="604"/>
    </row>
    <row r="227" spans="4:5" s="601" customFormat="1">
      <c r="D227" s="630"/>
      <c r="E227" s="604"/>
    </row>
    <row r="228" spans="4:5" s="601" customFormat="1">
      <c r="D228" s="630"/>
      <c r="E228" s="604"/>
    </row>
    <row r="229" spans="4:5" s="601" customFormat="1">
      <c r="D229" s="630"/>
      <c r="E229" s="604"/>
    </row>
    <row r="230" spans="4:5" s="601" customFormat="1">
      <c r="D230" s="630"/>
      <c r="E230" s="604"/>
    </row>
    <row r="231" spans="4:5" s="601" customFormat="1">
      <c r="D231" s="630"/>
      <c r="E231" s="604"/>
    </row>
    <row r="232" spans="4:5" s="601" customFormat="1">
      <c r="D232" s="630"/>
      <c r="E232" s="604"/>
    </row>
    <row r="233" spans="4:5" s="601" customFormat="1">
      <c r="D233" s="630"/>
      <c r="E233" s="604"/>
    </row>
    <row r="234" spans="4:5" s="601" customFormat="1">
      <c r="D234" s="630"/>
      <c r="E234" s="604"/>
    </row>
    <row r="235" spans="4:5" s="601" customFormat="1">
      <c r="D235" s="630"/>
      <c r="E235" s="604"/>
    </row>
    <row r="236" spans="4:5" s="601" customFormat="1">
      <c r="D236" s="630"/>
      <c r="E236" s="604"/>
    </row>
    <row r="237" spans="4:5" s="601" customFormat="1">
      <c r="D237" s="630"/>
      <c r="E237" s="604"/>
    </row>
    <row r="238" spans="4:5" s="601" customFormat="1">
      <c r="D238" s="630"/>
      <c r="E238" s="604"/>
    </row>
    <row r="239" spans="4:5" s="601" customFormat="1">
      <c r="D239" s="630"/>
      <c r="E239" s="604"/>
    </row>
    <row r="240" spans="4:5" s="601" customFormat="1">
      <c r="D240" s="630"/>
      <c r="E240" s="604"/>
    </row>
    <row r="241" spans="4:5" s="601" customFormat="1">
      <c r="D241" s="630"/>
      <c r="E241" s="604"/>
    </row>
    <row r="242" spans="4:5" s="601" customFormat="1">
      <c r="D242" s="630"/>
      <c r="E242" s="604"/>
    </row>
    <row r="243" spans="4:5" s="601" customFormat="1">
      <c r="D243" s="630"/>
      <c r="E243" s="604"/>
    </row>
    <row r="244" spans="4:5" s="601" customFormat="1">
      <c r="D244" s="630"/>
      <c r="E244" s="604"/>
    </row>
    <row r="245" spans="4:5" s="601" customFormat="1">
      <c r="D245" s="630"/>
      <c r="E245" s="604"/>
    </row>
    <row r="246" spans="4:5" s="601" customFormat="1">
      <c r="D246" s="630"/>
      <c r="E246" s="604"/>
    </row>
    <row r="247" spans="4:5" s="601" customFormat="1">
      <c r="D247" s="630"/>
      <c r="E247" s="604"/>
    </row>
    <row r="248" spans="4:5" s="601" customFormat="1">
      <c r="D248" s="630"/>
      <c r="E248" s="604"/>
    </row>
    <row r="249" spans="4:5" s="601" customFormat="1">
      <c r="D249" s="630"/>
      <c r="E249" s="604"/>
    </row>
    <row r="250" spans="4:5" s="601" customFormat="1">
      <c r="D250" s="630"/>
      <c r="E250" s="604"/>
    </row>
    <row r="251" spans="4:5" s="601" customFormat="1">
      <c r="D251" s="630"/>
      <c r="E251" s="604"/>
    </row>
    <row r="252" spans="4:5" s="601" customFormat="1">
      <c r="D252" s="630"/>
      <c r="E252" s="604"/>
    </row>
    <row r="253" spans="4:5" s="601" customFormat="1">
      <c r="D253" s="630"/>
      <c r="E253" s="604"/>
    </row>
    <row r="254" spans="4:5" s="601" customFormat="1">
      <c r="D254" s="630"/>
      <c r="E254" s="604"/>
    </row>
    <row r="255" spans="4:5" s="601" customFormat="1">
      <c r="D255" s="630"/>
      <c r="E255" s="604"/>
    </row>
    <row r="256" spans="4:5" s="601" customFormat="1">
      <c r="D256" s="630"/>
      <c r="E256" s="604"/>
    </row>
    <row r="257" spans="4:5" s="601" customFormat="1">
      <c r="D257" s="630"/>
      <c r="E257" s="604"/>
    </row>
    <row r="258" spans="4:5" s="601" customFormat="1">
      <c r="D258" s="630"/>
      <c r="E258" s="604"/>
    </row>
    <row r="259" spans="4:5" s="601" customFormat="1">
      <c r="D259" s="630"/>
      <c r="E259" s="604"/>
    </row>
    <row r="260" spans="4:5" s="601" customFormat="1">
      <c r="D260" s="630"/>
      <c r="E260" s="604"/>
    </row>
    <row r="261" spans="4:5" s="601" customFormat="1">
      <c r="D261" s="630"/>
      <c r="E261" s="604"/>
    </row>
    <row r="262" spans="4:5" s="601" customFormat="1">
      <c r="D262" s="630"/>
      <c r="E262" s="604"/>
    </row>
    <row r="263" spans="4:5" s="601" customFormat="1">
      <c r="D263" s="630"/>
      <c r="E263" s="604"/>
    </row>
    <row r="264" spans="4:5" s="601" customFormat="1">
      <c r="D264" s="630"/>
      <c r="E264" s="604"/>
    </row>
    <row r="265" spans="4:5" s="601" customFormat="1">
      <c r="D265" s="630"/>
      <c r="E265" s="604"/>
    </row>
    <row r="266" spans="4:5" s="601" customFormat="1">
      <c r="D266" s="630"/>
      <c r="E266" s="604"/>
    </row>
    <row r="267" spans="4:5" s="601" customFormat="1">
      <c r="D267" s="630"/>
      <c r="E267" s="604"/>
    </row>
    <row r="268" spans="4:5" s="601" customFormat="1">
      <c r="D268" s="630"/>
      <c r="E268" s="604"/>
    </row>
    <row r="269" spans="4:5" s="601" customFormat="1">
      <c r="D269" s="630"/>
      <c r="E269" s="604"/>
    </row>
    <row r="270" spans="4:5" s="601" customFormat="1">
      <c r="D270" s="630"/>
      <c r="E270" s="604"/>
    </row>
    <row r="271" spans="4:5" s="601" customFormat="1">
      <c r="D271" s="630"/>
      <c r="E271" s="604"/>
    </row>
    <row r="272" spans="4:5" s="601" customFormat="1">
      <c r="D272" s="630"/>
      <c r="E272" s="604"/>
    </row>
    <row r="273" spans="4:5" s="601" customFormat="1">
      <c r="D273" s="630"/>
      <c r="E273" s="604"/>
    </row>
    <row r="274" spans="4:5" s="601" customFormat="1">
      <c r="D274" s="630"/>
      <c r="E274" s="604"/>
    </row>
    <row r="275" spans="4:5" s="601" customFormat="1">
      <c r="D275" s="630"/>
      <c r="E275" s="604"/>
    </row>
    <row r="276" spans="4:5" s="601" customFormat="1">
      <c r="D276" s="630"/>
      <c r="E276" s="604"/>
    </row>
    <row r="277" spans="4:5" s="601" customFormat="1">
      <c r="D277" s="630"/>
      <c r="E277" s="604"/>
    </row>
    <row r="278" spans="4:5" s="601" customFormat="1">
      <c r="D278" s="630"/>
      <c r="E278" s="604"/>
    </row>
    <row r="279" spans="4:5" s="601" customFormat="1">
      <c r="D279" s="630"/>
      <c r="E279" s="604"/>
    </row>
    <row r="280" spans="4:5" s="601" customFormat="1">
      <c r="D280" s="630"/>
      <c r="E280" s="604"/>
    </row>
    <row r="281" spans="4:5" s="601" customFormat="1">
      <c r="D281" s="630"/>
      <c r="E281" s="604"/>
    </row>
    <row r="282" spans="4:5" s="601" customFormat="1">
      <c r="D282" s="630"/>
      <c r="E282" s="604"/>
    </row>
    <row r="283" spans="4:5" s="601" customFormat="1">
      <c r="D283" s="630"/>
      <c r="E283" s="604"/>
    </row>
    <row r="284" spans="4:5" s="601" customFormat="1">
      <c r="D284" s="630"/>
      <c r="E284" s="604"/>
    </row>
    <row r="285" spans="4:5" s="601" customFormat="1">
      <c r="D285" s="630"/>
      <c r="E285" s="604"/>
    </row>
    <row r="286" spans="4:5" s="601" customFormat="1">
      <c r="D286" s="630"/>
      <c r="E286" s="604"/>
    </row>
    <row r="287" spans="4:5" s="601" customFormat="1">
      <c r="D287" s="630"/>
      <c r="E287" s="604"/>
    </row>
    <row r="288" spans="4:5" s="601" customFormat="1">
      <c r="D288" s="630"/>
      <c r="E288" s="604"/>
    </row>
    <row r="289" spans="4:5" s="601" customFormat="1">
      <c r="D289" s="630"/>
      <c r="E289" s="604"/>
    </row>
    <row r="290" spans="4:5" s="601" customFormat="1">
      <c r="D290" s="630"/>
      <c r="E290" s="604"/>
    </row>
    <row r="291" spans="4:5" s="601" customFormat="1">
      <c r="D291" s="630"/>
      <c r="E291" s="604"/>
    </row>
    <row r="292" spans="4:5" s="601" customFormat="1">
      <c r="D292" s="630"/>
      <c r="E292" s="604"/>
    </row>
    <row r="293" spans="4:5" s="601" customFormat="1">
      <c r="D293" s="630"/>
      <c r="E293" s="604"/>
    </row>
    <row r="294" spans="4:5" s="601" customFormat="1">
      <c r="D294" s="630"/>
      <c r="E294" s="604"/>
    </row>
    <row r="295" spans="4:5" s="601" customFormat="1">
      <c r="D295" s="630"/>
      <c r="E295" s="604"/>
    </row>
    <row r="296" spans="4:5" s="601" customFormat="1">
      <c r="D296" s="630"/>
      <c r="E296" s="604"/>
    </row>
    <row r="297" spans="4:5" s="601" customFormat="1">
      <c r="D297" s="630"/>
      <c r="E297" s="604"/>
    </row>
    <row r="298" spans="4:5" s="601" customFormat="1">
      <c r="D298" s="630"/>
      <c r="E298" s="604"/>
    </row>
    <row r="299" spans="4:5" s="601" customFormat="1">
      <c r="D299" s="630"/>
      <c r="E299" s="604"/>
    </row>
    <row r="300" spans="4:5" s="601" customFormat="1">
      <c r="D300" s="630"/>
      <c r="E300" s="604"/>
    </row>
    <row r="301" spans="4:5" s="601" customFormat="1">
      <c r="D301" s="630"/>
      <c r="E301" s="604"/>
    </row>
    <row r="302" spans="4:5" s="601" customFormat="1">
      <c r="D302" s="630"/>
      <c r="E302" s="604"/>
    </row>
    <row r="303" spans="4:5" s="601" customFormat="1">
      <c r="D303" s="630"/>
      <c r="E303" s="604"/>
    </row>
    <row r="304" spans="4:5" s="601" customFormat="1">
      <c r="D304" s="630"/>
      <c r="E304" s="604"/>
    </row>
    <row r="305" spans="4:5" s="601" customFormat="1">
      <c r="D305" s="630"/>
      <c r="E305" s="604"/>
    </row>
    <row r="306" spans="4:5" s="601" customFormat="1">
      <c r="D306" s="630"/>
      <c r="E306" s="604"/>
    </row>
    <row r="307" spans="4:5" s="601" customFormat="1">
      <c r="D307" s="630"/>
      <c r="E307" s="604"/>
    </row>
    <row r="308" spans="4:5" s="601" customFormat="1">
      <c r="D308" s="630"/>
      <c r="E308" s="604"/>
    </row>
    <row r="309" spans="4:5" s="601" customFormat="1">
      <c r="D309" s="630"/>
      <c r="E309" s="604"/>
    </row>
    <row r="310" spans="4:5" s="601" customFormat="1">
      <c r="D310" s="630"/>
      <c r="E310" s="604"/>
    </row>
    <row r="311" spans="4:5" s="601" customFormat="1">
      <c r="D311" s="630"/>
      <c r="E311" s="604"/>
    </row>
    <row r="312" spans="4:5" s="601" customFormat="1">
      <c r="D312" s="630"/>
      <c r="E312" s="604"/>
    </row>
    <row r="313" spans="4:5" s="601" customFormat="1">
      <c r="D313" s="630"/>
      <c r="E313" s="604"/>
    </row>
    <row r="314" spans="4:5" s="601" customFormat="1">
      <c r="D314" s="630"/>
      <c r="E314" s="604"/>
    </row>
    <row r="315" spans="4:5" s="601" customFormat="1">
      <c r="D315" s="630"/>
      <c r="E315" s="604"/>
    </row>
    <row r="316" spans="4:5" s="601" customFormat="1">
      <c r="D316" s="630"/>
      <c r="E316" s="604"/>
    </row>
    <row r="317" spans="4:5" s="601" customFormat="1">
      <c r="D317" s="630"/>
      <c r="E317" s="604"/>
    </row>
    <row r="318" spans="4:5" s="601" customFormat="1">
      <c r="D318" s="630"/>
      <c r="E318" s="604"/>
    </row>
    <row r="319" spans="4:5" s="601" customFormat="1">
      <c r="D319" s="630"/>
      <c r="E319" s="604"/>
    </row>
    <row r="320" spans="4:5" s="601" customFormat="1">
      <c r="D320" s="630"/>
      <c r="E320" s="604"/>
    </row>
    <row r="321" spans="4:5" s="601" customFormat="1">
      <c r="D321" s="630"/>
      <c r="E321" s="604"/>
    </row>
    <row r="322" spans="4:5" s="601" customFormat="1">
      <c r="D322" s="630"/>
      <c r="E322" s="604"/>
    </row>
    <row r="323" spans="4:5" s="601" customFormat="1">
      <c r="D323" s="630"/>
      <c r="E323" s="604"/>
    </row>
    <row r="324" spans="4:5" s="601" customFormat="1">
      <c r="D324" s="630"/>
      <c r="E324" s="604"/>
    </row>
    <row r="325" spans="4:5" s="601" customFormat="1">
      <c r="D325" s="630"/>
      <c r="E325" s="604"/>
    </row>
    <row r="326" spans="4:5" s="601" customFormat="1">
      <c r="D326" s="630"/>
      <c r="E326" s="604"/>
    </row>
    <row r="327" spans="4:5" s="601" customFormat="1">
      <c r="D327" s="630"/>
      <c r="E327" s="604"/>
    </row>
    <row r="328" spans="4:5" s="601" customFormat="1">
      <c r="D328" s="630"/>
      <c r="E328" s="604"/>
    </row>
    <row r="329" spans="4:5" s="601" customFormat="1">
      <c r="D329" s="630"/>
      <c r="E329" s="604"/>
    </row>
    <row r="330" spans="4:5" s="601" customFormat="1">
      <c r="D330" s="630"/>
      <c r="E330" s="604"/>
    </row>
    <row r="331" spans="4:5" s="601" customFormat="1">
      <c r="D331" s="630"/>
      <c r="E331" s="604"/>
    </row>
    <row r="332" spans="4:5" s="601" customFormat="1">
      <c r="D332" s="630"/>
      <c r="E332" s="604"/>
    </row>
    <row r="333" spans="4:5" s="601" customFormat="1">
      <c r="D333" s="630"/>
      <c r="E333" s="604"/>
    </row>
    <row r="334" spans="4:5" s="601" customFormat="1">
      <c r="D334" s="630"/>
      <c r="E334" s="604"/>
    </row>
    <row r="335" spans="4:5" s="601" customFormat="1">
      <c r="D335" s="630"/>
      <c r="E335" s="604"/>
    </row>
    <row r="336" spans="4:5" s="601" customFormat="1">
      <c r="D336" s="630"/>
      <c r="E336" s="604"/>
    </row>
    <row r="337" spans="4:5" s="601" customFormat="1">
      <c r="D337" s="630"/>
      <c r="E337" s="604"/>
    </row>
    <row r="338" spans="4:5" s="601" customFormat="1">
      <c r="D338" s="630"/>
      <c r="E338" s="604"/>
    </row>
    <row r="339" spans="4:5" s="601" customFormat="1">
      <c r="D339" s="630"/>
      <c r="E339" s="604"/>
    </row>
    <row r="340" spans="4:5" s="601" customFormat="1">
      <c r="D340" s="630"/>
      <c r="E340" s="604"/>
    </row>
    <row r="341" spans="4:5" s="601" customFormat="1">
      <c r="D341" s="630"/>
      <c r="E341" s="604"/>
    </row>
    <row r="342" spans="4:5" s="601" customFormat="1">
      <c r="D342" s="630"/>
      <c r="E342" s="604"/>
    </row>
    <row r="343" spans="4:5" s="601" customFormat="1">
      <c r="D343" s="630"/>
      <c r="E343" s="604"/>
    </row>
    <row r="344" spans="4:5" s="601" customFormat="1">
      <c r="D344" s="630"/>
      <c r="E344" s="604"/>
    </row>
    <row r="345" spans="4:5" s="601" customFormat="1">
      <c r="D345" s="630"/>
      <c r="E345" s="604"/>
    </row>
    <row r="346" spans="4:5" s="601" customFormat="1">
      <c r="D346" s="630"/>
      <c r="E346" s="604"/>
    </row>
    <row r="347" spans="4:5" s="601" customFormat="1">
      <c r="D347" s="630"/>
      <c r="E347" s="604"/>
    </row>
    <row r="348" spans="4:5" s="601" customFormat="1">
      <c r="D348" s="630"/>
      <c r="E348" s="604"/>
    </row>
    <row r="349" spans="4:5" s="601" customFormat="1">
      <c r="D349" s="630"/>
      <c r="E349" s="604"/>
    </row>
    <row r="350" spans="4:5" s="601" customFormat="1">
      <c r="D350" s="630"/>
      <c r="E350" s="604"/>
    </row>
    <row r="351" spans="4:5" s="601" customFormat="1">
      <c r="D351" s="630"/>
      <c r="E351" s="604"/>
    </row>
    <row r="352" spans="4:5" s="601" customFormat="1">
      <c r="D352" s="630"/>
      <c r="E352" s="604"/>
    </row>
    <row r="353" spans="4:5" s="601" customFormat="1">
      <c r="D353" s="630"/>
      <c r="E353" s="604"/>
    </row>
    <row r="354" spans="4:5" s="601" customFormat="1">
      <c r="D354" s="630"/>
      <c r="E354" s="604"/>
    </row>
    <row r="355" spans="4:5" s="601" customFormat="1">
      <c r="D355" s="630"/>
      <c r="E355" s="604"/>
    </row>
    <row r="356" spans="4:5" s="601" customFormat="1">
      <c r="D356" s="630"/>
      <c r="E356" s="604"/>
    </row>
    <row r="357" spans="4:5" s="601" customFormat="1">
      <c r="D357" s="630"/>
      <c r="E357" s="604"/>
    </row>
    <row r="358" spans="4:5" s="601" customFormat="1">
      <c r="D358" s="630"/>
      <c r="E358" s="604"/>
    </row>
    <row r="359" spans="4:5" s="601" customFormat="1">
      <c r="D359" s="630"/>
      <c r="E359" s="604"/>
    </row>
    <row r="360" spans="4:5" s="601" customFormat="1">
      <c r="D360" s="630"/>
      <c r="E360" s="604"/>
    </row>
    <row r="361" spans="4:5" s="601" customFormat="1">
      <c r="D361" s="630"/>
      <c r="E361" s="604"/>
    </row>
    <row r="362" spans="4:5" s="601" customFormat="1">
      <c r="D362" s="630"/>
      <c r="E362" s="604"/>
    </row>
    <row r="363" spans="4:5" s="601" customFormat="1">
      <c r="D363" s="630"/>
      <c r="E363" s="604"/>
    </row>
    <row r="364" spans="4:5" s="601" customFormat="1">
      <c r="D364" s="630"/>
      <c r="E364" s="604"/>
    </row>
    <row r="365" spans="4:5" s="601" customFormat="1">
      <c r="D365" s="630"/>
      <c r="E365" s="604"/>
    </row>
    <row r="366" spans="4:5" s="601" customFormat="1">
      <c r="D366" s="630"/>
      <c r="E366" s="604"/>
    </row>
    <row r="367" spans="4:5" s="601" customFormat="1">
      <c r="D367" s="630"/>
      <c r="E367" s="604"/>
    </row>
    <row r="368" spans="4:5" s="601" customFormat="1">
      <c r="D368" s="630"/>
      <c r="E368" s="604"/>
    </row>
    <row r="369" spans="4:5" s="601" customFormat="1">
      <c r="D369" s="630"/>
      <c r="E369" s="604"/>
    </row>
    <row r="370" spans="4:5" s="601" customFormat="1">
      <c r="D370" s="630"/>
      <c r="E370" s="604"/>
    </row>
    <row r="371" spans="4:5" s="601" customFormat="1">
      <c r="D371" s="630"/>
      <c r="E371" s="604"/>
    </row>
    <row r="372" spans="4:5" s="601" customFormat="1">
      <c r="D372" s="630"/>
      <c r="E372" s="604"/>
    </row>
    <row r="373" spans="4:5" s="601" customFormat="1">
      <c r="D373" s="630"/>
      <c r="E373" s="604"/>
    </row>
    <row r="374" spans="4:5" s="601" customFormat="1">
      <c r="D374" s="630"/>
      <c r="E374" s="604"/>
    </row>
    <row r="375" spans="4:5" s="601" customFormat="1">
      <c r="D375" s="630"/>
      <c r="E375" s="604"/>
    </row>
    <row r="376" spans="4:5" s="601" customFormat="1">
      <c r="D376" s="630"/>
      <c r="E376" s="604"/>
    </row>
    <row r="377" spans="4:5" s="601" customFormat="1">
      <c r="D377" s="630"/>
      <c r="E377" s="604"/>
    </row>
    <row r="378" spans="4:5" s="601" customFormat="1">
      <c r="D378" s="630"/>
      <c r="E378" s="604"/>
    </row>
    <row r="379" spans="4:5" s="601" customFormat="1">
      <c r="D379" s="630"/>
      <c r="E379" s="604"/>
    </row>
    <row r="380" spans="4:5" s="601" customFormat="1">
      <c r="D380" s="630"/>
      <c r="E380" s="604"/>
    </row>
    <row r="381" spans="4:5" s="601" customFormat="1">
      <c r="D381" s="630"/>
      <c r="E381" s="604"/>
    </row>
    <row r="382" spans="4:5" s="601" customFormat="1">
      <c r="D382" s="630"/>
      <c r="E382" s="604"/>
    </row>
    <row r="383" spans="4:5" s="601" customFormat="1">
      <c r="D383" s="630"/>
      <c r="E383" s="604"/>
    </row>
    <row r="384" spans="4:5" s="601" customFormat="1">
      <c r="D384" s="630"/>
      <c r="E384" s="604"/>
    </row>
    <row r="385" spans="4:5" s="601" customFormat="1">
      <c r="D385" s="630"/>
      <c r="E385" s="604"/>
    </row>
    <row r="386" spans="4:5" s="601" customFormat="1">
      <c r="D386" s="630"/>
      <c r="E386" s="604"/>
    </row>
    <row r="387" spans="4:5" s="601" customFormat="1">
      <c r="D387" s="630"/>
      <c r="E387" s="604"/>
    </row>
    <row r="388" spans="4:5" s="601" customFormat="1">
      <c r="D388" s="630"/>
      <c r="E388" s="604"/>
    </row>
    <row r="389" spans="4:5" s="601" customFormat="1">
      <c r="D389" s="630"/>
      <c r="E389" s="604"/>
    </row>
    <row r="390" spans="4:5" s="601" customFormat="1">
      <c r="D390" s="630"/>
      <c r="E390" s="604"/>
    </row>
    <row r="391" spans="4:5" s="601" customFormat="1">
      <c r="D391" s="630"/>
      <c r="E391" s="604"/>
    </row>
    <row r="392" spans="4:5" s="601" customFormat="1">
      <c r="D392" s="630"/>
      <c r="E392" s="604"/>
    </row>
    <row r="393" spans="4:5" s="601" customFormat="1">
      <c r="D393" s="630"/>
      <c r="E393" s="604"/>
    </row>
    <row r="394" spans="4:5" s="601" customFormat="1">
      <c r="D394" s="630"/>
      <c r="E394" s="604"/>
    </row>
    <row r="395" spans="4:5" s="601" customFormat="1">
      <c r="D395" s="630"/>
      <c r="E395" s="604"/>
    </row>
    <row r="396" spans="4:5" s="601" customFormat="1">
      <c r="D396" s="630"/>
      <c r="E396" s="604"/>
    </row>
    <row r="397" spans="4:5" s="601" customFormat="1">
      <c r="D397" s="630"/>
      <c r="E397" s="604"/>
    </row>
    <row r="398" spans="4:5" s="601" customFormat="1">
      <c r="D398" s="630"/>
      <c r="E398" s="604"/>
    </row>
    <row r="399" spans="4:5" s="601" customFormat="1">
      <c r="D399" s="630"/>
      <c r="E399" s="604"/>
    </row>
    <row r="400" spans="4:5" s="601" customFormat="1">
      <c r="D400" s="630"/>
      <c r="E400" s="604"/>
    </row>
    <row r="401" spans="4:5" s="601" customFormat="1">
      <c r="D401" s="630"/>
      <c r="E401" s="604"/>
    </row>
    <row r="402" spans="4:5" s="601" customFormat="1">
      <c r="D402" s="630"/>
      <c r="E402" s="604"/>
    </row>
    <row r="403" spans="4:5" s="601" customFormat="1">
      <c r="D403" s="630"/>
      <c r="E403" s="604"/>
    </row>
    <row r="404" spans="4:5" s="601" customFormat="1">
      <c r="D404" s="630"/>
      <c r="E404" s="604"/>
    </row>
    <row r="405" spans="4:5" s="601" customFormat="1">
      <c r="D405" s="630"/>
      <c r="E405" s="604"/>
    </row>
    <row r="406" spans="4:5" s="601" customFormat="1">
      <c r="D406" s="630"/>
      <c r="E406" s="604"/>
    </row>
    <row r="407" spans="4:5" s="601" customFormat="1">
      <c r="D407" s="630"/>
      <c r="E407" s="604"/>
    </row>
    <row r="408" spans="4:5" s="601" customFormat="1">
      <c r="D408" s="630"/>
      <c r="E408" s="604"/>
    </row>
    <row r="409" spans="4:5" s="601" customFormat="1">
      <c r="D409" s="630"/>
      <c r="E409" s="604"/>
    </row>
    <row r="410" spans="4:5" s="601" customFormat="1">
      <c r="D410" s="630"/>
      <c r="E410" s="604"/>
    </row>
    <row r="411" spans="4:5" s="601" customFormat="1">
      <c r="D411" s="630"/>
      <c r="E411" s="604"/>
    </row>
    <row r="412" spans="4:5" s="601" customFormat="1">
      <c r="D412" s="630"/>
      <c r="E412" s="604"/>
    </row>
    <row r="413" spans="4:5" s="601" customFormat="1">
      <c r="D413" s="630"/>
      <c r="E413" s="604"/>
    </row>
    <row r="414" spans="4:5" s="601" customFormat="1">
      <c r="D414" s="630"/>
      <c r="E414" s="604"/>
    </row>
    <row r="415" spans="4:5" s="601" customFormat="1">
      <c r="D415" s="630"/>
      <c r="E415" s="604"/>
    </row>
    <row r="416" spans="4:5" s="601" customFormat="1">
      <c r="D416" s="630"/>
      <c r="E416" s="604"/>
    </row>
    <row r="417" spans="4:5" s="601" customFormat="1">
      <c r="D417" s="630"/>
      <c r="E417" s="604"/>
    </row>
    <row r="418" spans="4:5" s="601" customFormat="1">
      <c r="D418" s="630"/>
      <c r="E418" s="604"/>
    </row>
    <row r="419" spans="4:5" s="601" customFormat="1">
      <c r="D419" s="630"/>
      <c r="E419" s="604"/>
    </row>
    <row r="420" spans="4:5" s="601" customFormat="1">
      <c r="D420" s="630"/>
      <c r="E420" s="604"/>
    </row>
    <row r="421" spans="4:5" s="601" customFormat="1">
      <c r="D421" s="630"/>
      <c r="E421" s="604"/>
    </row>
    <row r="422" spans="4:5" s="601" customFormat="1">
      <c r="D422" s="630"/>
      <c r="E422" s="604"/>
    </row>
    <row r="423" spans="4:5" s="601" customFormat="1">
      <c r="D423" s="630"/>
      <c r="E423" s="604"/>
    </row>
    <row r="424" spans="4:5" s="601" customFormat="1">
      <c r="D424" s="630"/>
      <c r="E424" s="604"/>
    </row>
    <row r="425" spans="4:5" s="601" customFormat="1">
      <c r="D425" s="630"/>
      <c r="E425" s="604"/>
    </row>
    <row r="426" spans="4:5" s="601" customFormat="1">
      <c r="D426" s="630"/>
      <c r="E426" s="604"/>
    </row>
    <row r="427" spans="4:5" s="601" customFormat="1">
      <c r="D427" s="630"/>
      <c r="E427" s="604"/>
    </row>
    <row r="428" spans="4:5" s="601" customFormat="1">
      <c r="D428" s="630"/>
      <c r="E428" s="604"/>
    </row>
    <row r="429" spans="4:5" s="601" customFormat="1">
      <c r="D429" s="630"/>
      <c r="E429" s="604"/>
    </row>
    <row r="430" spans="4:5" s="601" customFormat="1">
      <c r="D430" s="630"/>
      <c r="E430" s="604"/>
    </row>
    <row r="431" spans="4:5" s="601" customFormat="1">
      <c r="D431" s="630"/>
      <c r="E431" s="604"/>
    </row>
    <row r="432" spans="4:5" s="601" customFormat="1">
      <c r="D432" s="630"/>
      <c r="E432" s="604"/>
    </row>
    <row r="433" spans="4:5" s="601" customFormat="1">
      <c r="D433" s="630"/>
      <c r="E433" s="604"/>
    </row>
    <row r="434" spans="4:5" s="601" customFormat="1">
      <c r="D434" s="630"/>
      <c r="E434" s="604"/>
    </row>
    <row r="435" spans="4:5" s="601" customFormat="1">
      <c r="D435" s="630"/>
      <c r="E435" s="604"/>
    </row>
    <row r="436" spans="4:5" s="601" customFormat="1">
      <c r="D436" s="630"/>
      <c r="E436" s="604"/>
    </row>
    <row r="437" spans="4:5" s="601" customFormat="1">
      <c r="D437" s="630"/>
      <c r="E437" s="604"/>
    </row>
    <row r="438" spans="4:5" s="601" customFormat="1">
      <c r="D438" s="630"/>
      <c r="E438" s="604"/>
    </row>
    <row r="439" spans="4:5" s="601" customFormat="1">
      <c r="D439" s="630"/>
      <c r="E439" s="604"/>
    </row>
    <row r="440" spans="4:5" s="601" customFormat="1">
      <c r="D440" s="630"/>
      <c r="E440" s="604"/>
    </row>
    <row r="441" spans="4:5" s="601" customFormat="1">
      <c r="D441" s="630"/>
      <c r="E441" s="604"/>
    </row>
    <row r="442" spans="4:5" s="601" customFormat="1">
      <c r="D442" s="630"/>
      <c r="E442" s="604"/>
    </row>
    <row r="443" spans="4:5" s="601" customFormat="1">
      <c r="D443" s="630"/>
      <c r="E443" s="604"/>
    </row>
    <row r="444" spans="4:5" s="601" customFormat="1">
      <c r="D444" s="630"/>
      <c r="E444" s="604"/>
    </row>
    <row r="445" spans="4:5" s="601" customFormat="1">
      <c r="D445" s="630"/>
      <c r="E445" s="604"/>
    </row>
    <row r="446" spans="4:5" s="601" customFormat="1">
      <c r="D446" s="630"/>
      <c r="E446" s="604"/>
    </row>
    <row r="447" spans="4:5" s="601" customFormat="1">
      <c r="D447" s="630"/>
      <c r="E447" s="604"/>
    </row>
    <row r="448" spans="4:5" s="601" customFormat="1">
      <c r="D448" s="630"/>
      <c r="E448" s="604"/>
    </row>
    <row r="449" spans="4:5" s="601" customFormat="1">
      <c r="D449" s="630"/>
      <c r="E449" s="604"/>
    </row>
    <row r="450" spans="4:5" s="601" customFormat="1">
      <c r="D450" s="630"/>
      <c r="E450" s="604"/>
    </row>
    <row r="451" spans="4:5" s="601" customFormat="1">
      <c r="D451" s="630"/>
      <c r="E451" s="604"/>
    </row>
    <row r="452" spans="4:5" s="601" customFormat="1">
      <c r="D452" s="630"/>
      <c r="E452" s="604"/>
    </row>
    <row r="453" spans="4:5" s="601" customFormat="1">
      <c r="D453" s="630"/>
      <c r="E453" s="604"/>
    </row>
    <row r="454" spans="4:5" s="601" customFormat="1">
      <c r="D454" s="630"/>
      <c r="E454" s="604"/>
    </row>
    <row r="455" spans="4:5" s="601" customFormat="1">
      <c r="D455" s="630"/>
      <c r="E455" s="604"/>
    </row>
    <row r="456" spans="4:5" s="601" customFormat="1">
      <c r="D456" s="630"/>
      <c r="E456" s="604"/>
    </row>
    <row r="457" spans="4:5" s="601" customFormat="1">
      <c r="D457" s="630"/>
      <c r="E457" s="604"/>
    </row>
    <row r="458" spans="4:5" s="601" customFormat="1">
      <c r="D458" s="630"/>
      <c r="E458" s="604"/>
    </row>
    <row r="459" spans="4:5" s="601" customFormat="1">
      <c r="D459" s="630"/>
      <c r="E459" s="604"/>
    </row>
  </sheetData>
  <mergeCells count="2">
    <mergeCell ref="E8:G8"/>
    <mergeCell ref="E9:G9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  <headerFooter scaleWithDoc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92D050"/>
  </sheetPr>
  <dimension ref="A1:L533"/>
  <sheetViews>
    <sheetView showGridLines="0" tabSelected="1" view="pageBreakPreview" zoomScaleNormal="100" zoomScaleSheetLayoutView="100" workbookViewId="0">
      <selection activeCell="O48" sqref="O48"/>
    </sheetView>
  </sheetViews>
  <sheetFormatPr defaultColWidth="7.5703125" defaultRowHeight="16.5"/>
  <cols>
    <col min="1" max="1" width="1.85546875" style="605" customWidth="1"/>
    <col min="2" max="2" width="13.28515625" style="605" customWidth="1"/>
    <col min="3" max="3" width="28.85546875" style="605" customWidth="1"/>
    <col min="4" max="4" width="8.28515625" style="612" customWidth="1"/>
    <col min="5" max="6" width="8.5703125" style="605" customWidth="1"/>
    <col min="7" max="7" width="11.28515625" style="605" customWidth="1"/>
    <col min="8" max="8" width="1.85546875" style="605" customWidth="1"/>
    <col min="9" max="10" width="8.5703125" style="605" customWidth="1"/>
    <col min="11" max="11" width="11.28515625" style="605" customWidth="1"/>
    <col min="12" max="12" width="1.85546875" style="605" customWidth="1"/>
    <col min="13" max="13" width="7.5703125" style="605"/>
    <col min="14" max="15" width="7.5703125" style="605" customWidth="1"/>
    <col min="16" max="18" width="7.5703125" style="605"/>
    <col min="19" max="19" width="7.5703125" style="605" customWidth="1"/>
    <col min="20" max="16384" width="7.5703125" style="605"/>
  </cols>
  <sheetData>
    <row r="1" spans="1:12" ht="10.15" customHeight="1"/>
    <row r="2" spans="1:12" ht="10.15" customHeight="1"/>
    <row r="3" spans="1:12" ht="16.5" customHeight="1">
      <c r="B3" s="606" t="s">
        <v>876</v>
      </c>
      <c r="C3" s="607" t="s">
        <v>1014</v>
      </c>
      <c r="D3" s="608"/>
    </row>
    <row r="4" spans="1:12" ht="15" customHeight="1">
      <c r="B4" s="606"/>
      <c r="C4" s="607" t="s">
        <v>1143</v>
      </c>
      <c r="D4" s="608"/>
    </row>
    <row r="5" spans="1:12" ht="16.5" customHeight="1">
      <c r="B5" s="609" t="s">
        <v>877</v>
      </c>
      <c r="C5" s="610" t="s">
        <v>1015</v>
      </c>
      <c r="D5" s="611"/>
    </row>
    <row r="6" spans="1:12" ht="15" customHeight="1">
      <c r="B6" s="609"/>
      <c r="C6" s="610" t="s">
        <v>1143</v>
      </c>
      <c r="D6" s="611"/>
    </row>
    <row r="7" spans="1:12" ht="10.15" customHeight="1" thickBot="1">
      <c r="A7" s="610"/>
      <c r="L7" s="610"/>
    </row>
    <row r="8" spans="1:12" s="685" customFormat="1" ht="14.25" thickTop="1">
      <c r="A8" s="613"/>
      <c r="B8" s="1232" t="s">
        <v>743</v>
      </c>
      <c r="C8" s="1233"/>
      <c r="D8" s="744" t="s">
        <v>3</v>
      </c>
      <c r="E8" s="1908" t="s">
        <v>772</v>
      </c>
      <c r="F8" s="1908"/>
      <c r="G8" s="1908"/>
      <c r="H8" s="1236"/>
      <c r="I8" s="1908" t="s">
        <v>1010</v>
      </c>
      <c r="J8" s="1908"/>
      <c r="K8" s="1908"/>
      <c r="L8" s="613"/>
    </row>
    <row r="9" spans="1:12" s="685" customFormat="1" ht="15" customHeight="1">
      <c r="A9" s="591"/>
      <c r="B9" s="566" t="s">
        <v>746</v>
      </c>
      <c r="C9" s="619"/>
      <c r="D9" s="620" t="s">
        <v>8</v>
      </c>
      <c r="E9" s="1905" t="s">
        <v>772</v>
      </c>
      <c r="F9" s="1905"/>
      <c r="G9" s="1905"/>
      <c r="H9" s="1229"/>
      <c r="I9" s="1905" t="s">
        <v>1011</v>
      </c>
      <c r="J9" s="1905"/>
      <c r="K9" s="1905"/>
      <c r="L9" s="591"/>
    </row>
    <row r="10" spans="1:12" s="685" customFormat="1" ht="15" customHeight="1">
      <c r="A10" s="591"/>
      <c r="B10" s="591"/>
      <c r="C10" s="615"/>
      <c r="D10" s="616"/>
      <c r="E10" s="623" t="s">
        <v>4</v>
      </c>
      <c r="F10" s="623" t="s">
        <v>37</v>
      </c>
      <c r="G10" s="623" t="s">
        <v>38</v>
      </c>
      <c r="H10" s="591"/>
      <c r="I10" s="623" t="s">
        <v>4</v>
      </c>
      <c r="J10" s="623" t="s">
        <v>37</v>
      </c>
      <c r="K10" s="623" t="s">
        <v>38</v>
      </c>
      <c r="L10" s="591"/>
    </row>
    <row r="11" spans="1:12" s="685" customFormat="1" ht="13.5" customHeight="1">
      <c r="A11" s="591"/>
      <c r="B11" s="591"/>
      <c r="C11" s="591"/>
      <c r="D11" s="616"/>
      <c r="E11" s="664" t="s">
        <v>775</v>
      </c>
      <c r="F11" s="664" t="s">
        <v>39</v>
      </c>
      <c r="G11" s="664" t="s">
        <v>40</v>
      </c>
      <c r="H11" s="623"/>
      <c r="I11" s="664" t="s">
        <v>775</v>
      </c>
      <c r="J11" s="664" t="s">
        <v>39</v>
      </c>
      <c r="K11" s="664" t="s">
        <v>40</v>
      </c>
      <c r="L11" s="591"/>
    </row>
    <row r="12" spans="1:12" ht="4.1500000000000004" customHeight="1">
      <c r="A12" s="626"/>
      <c r="B12" s="626"/>
      <c r="C12" s="626"/>
      <c r="D12" s="686"/>
      <c r="E12" s="626"/>
      <c r="F12" s="626"/>
      <c r="G12" s="626"/>
      <c r="H12" s="626"/>
      <c r="I12" s="626"/>
      <c r="J12" s="626"/>
      <c r="K12" s="626"/>
      <c r="L12" s="626"/>
    </row>
    <row r="13" spans="1:12" ht="3" customHeight="1">
      <c r="A13" s="601"/>
      <c r="B13" s="601"/>
      <c r="C13" s="601"/>
      <c r="D13" s="630"/>
      <c r="E13" s="601"/>
      <c r="F13" s="601"/>
      <c r="G13" s="601"/>
      <c r="H13" s="601"/>
      <c r="I13" s="601"/>
      <c r="J13" s="601"/>
      <c r="K13" s="601"/>
      <c r="L13" s="601"/>
    </row>
    <row r="14" spans="1:12" ht="15" customHeight="1">
      <c r="A14" s="601"/>
      <c r="B14" s="614" t="s">
        <v>4</v>
      </c>
      <c r="C14" s="591"/>
      <c r="D14" s="1665">
        <v>2020</v>
      </c>
      <c r="E14" s="576">
        <f>SUM(E18,E22,E26,E30,E34,E38,E43)</f>
        <v>36</v>
      </c>
      <c r="F14" s="576">
        <f t="shared" ref="F14:G14" si="0">SUM(F18,F22,F26,F30,F34,F38,F43)</f>
        <v>19</v>
      </c>
      <c r="G14" s="576">
        <f t="shared" si="0"/>
        <v>17</v>
      </c>
      <c r="I14" s="576">
        <f>SUM(I18,I22,I26,I30,I34,I38,I43)</f>
        <v>6985</v>
      </c>
      <c r="J14" s="576">
        <f t="shared" ref="J14:K14" si="1">SUM(J18,J22,J26,J30,J34,J38,J43)</f>
        <v>3736</v>
      </c>
      <c r="K14" s="576">
        <f t="shared" si="1"/>
        <v>3249</v>
      </c>
      <c r="L14" s="601"/>
    </row>
    <row r="15" spans="1:12" ht="15" customHeight="1">
      <c r="A15" s="601"/>
      <c r="B15" s="566" t="s">
        <v>9</v>
      </c>
      <c r="C15" s="591"/>
      <c r="D15" s="1665">
        <v>2021</v>
      </c>
      <c r="E15" s="576">
        <f t="shared" ref="E15:G15" si="2">SUM(E19,E23,E27,E31,E35,E39,E44)</f>
        <v>50</v>
      </c>
      <c r="F15" s="576">
        <f t="shared" si="2"/>
        <v>26</v>
      </c>
      <c r="G15" s="576">
        <f t="shared" si="2"/>
        <v>24</v>
      </c>
      <c r="I15" s="576">
        <f t="shared" ref="I15:K15" si="3">SUM(I19,I23,I27,I31,I35,I39,I44)</f>
        <v>7980</v>
      </c>
      <c r="J15" s="576">
        <f t="shared" si="3"/>
        <v>4184</v>
      </c>
      <c r="K15" s="576">
        <f t="shared" si="3"/>
        <v>3796</v>
      </c>
      <c r="L15" s="601"/>
    </row>
    <row r="16" spans="1:12" ht="15" customHeight="1">
      <c r="A16" s="601"/>
      <c r="B16" s="566"/>
      <c r="C16" s="591"/>
      <c r="D16" s="1665">
        <v>2022</v>
      </c>
      <c r="E16" s="576">
        <f>SUM(E20,E24,E28,E32,E36,E40,E44)</f>
        <v>204</v>
      </c>
      <c r="F16" s="576">
        <f t="shared" ref="F16:G16" si="4">SUM(F20,F24,F28,F32,F36,F40,F45)</f>
        <v>158</v>
      </c>
      <c r="G16" s="576">
        <f t="shared" si="4"/>
        <v>63</v>
      </c>
      <c r="H16" s="688"/>
      <c r="I16" s="576">
        <f t="shared" ref="I16:K16" si="5">SUM(I20,I24,I28,I32,I36,I40,I45)</f>
        <v>6296</v>
      </c>
      <c r="J16" s="576">
        <f t="shared" si="5"/>
        <v>3416</v>
      </c>
      <c r="K16" s="576">
        <f t="shared" si="5"/>
        <v>2880</v>
      </c>
      <c r="L16" s="601"/>
    </row>
    <row r="17" spans="1:12" ht="14.1" customHeight="1">
      <c r="A17" s="601"/>
      <c r="B17" s="566"/>
      <c r="C17" s="635"/>
      <c r="D17" s="580"/>
      <c r="E17" s="669"/>
      <c r="F17" s="669"/>
      <c r="G17" s="669"/>
      <c r="H17" s="669"/>
      <c r="I17" s="672"/>
      <c r="J17" s="633"/>
      <c r="K17" s="633"/>
      <c r="L17" s="601"/>
    </row>
    <row r="18" spans="1:12" ht="14.1" customHeight="1">
      <c r="A18" s="601"/>
      <c r="B18" s="614" t="s">
        <v>751</v>
      </c>
      <c r="C18" s="591"/>
      <c r="D18" s="580">
        <v>2020</v>
      </c>
      <c r="E18" s="633">
        <f t="shared" ref="E18:E20" si="6">SUM(F18:G18)</f>
        <v>1</v>
      </c>
      <c r="F18" s="633" t="s">
        <v>31</v>
      </c>
      <c r="G18" s="633">
        <v>1</v>
      </c>
      <c r="H18" s="633"/>
      <c r="I18" s="633">
        <f>SUM(J18:K18)</f>
        <v>891</v>
      </c>
      <c r="J18" s="633">
        <v>199</v>
      </c>
      <c r="K18" s="633">
        <v>692</v>
      </c>
      <c r="L18" s="601"/>
    </row>
    <row r="19" spans="1:12" ht="14.1" customHeight="1">
      <c r="A19" s="601"/>
      <c r="B19" s="566" t="s">
        <v>752</v>
      </c>
      <c r="C19" s="614"/>
      <c r="D19" s="580">
        <v>2021</v>
      </c>
      <c r="E19" s="633" t="s">
        <v>31</v>
      </c>
      <c r="F19" s="633" t="s">
        <v>31</v>
      </c>
      <c r="G19" s="633" t="s">
        <v>31</v>
      </c>
      <c r="H19" s="633"/>
      <c r="I19" s="633">
        <f t="shared" ref="I19:I20" si="7">SUM(J19:K19)</f>
        <v>1079</v>
      </c>
      <c r="J19" s="633">
        <v>279</v>
      </c>
      <c r="K19" s="633">
        <v>800</v>
      </c>
      <c r="L19" s="601"/>
    </row>
    <row r="20" spans="1:12" ht="14.1" customHeight="1">
      <c r="A20" s="601"/>
      <c r="B20" s="566"/>
      <c r="C20" s="614"/>
      <c r="D20" s="580">
        <v>2022</v>
      </c>
      <c r="E20" s="633">
        <f t="shared" si="6"/>
        <v>19</v>
      </c>
      <c r="F20" s="633">
        <v>15</v>
      </c>
      <c r="G20" s="633">
        <v>4</v>
      </c>
      <c r="H20" s="633"/>
      <c r="I20" s="633">
        <f t="shared" si="7"/>
        <v>751</v>
      </c>
      <c r="J20" s="633">
        <v>195</v>
      </c>
      <c r="K20" s="633">
        <v>556</v>
      </c>
      <c r="L20" s="601"/>
    </row>
    <row r="21" spans="1:12" ht="14.1" customHeight="1">
      <c r="A21" s="601"/>
      <c r="B21" s="566"/>
      <c r="C21" s="614"/>
      <c r="D21" s="580"/>
      <c r="E21" s="633"/>
      <c r="F21" s="633"/>
      <c r="G21" s="633"/>
      <c r="H21" s="633"/>
      <c r="I21" s="633"/>
      <c r="J21" s="633"/>
      <c r="K21" s="633"/>
      <c r="L21" s="601"/>
    </row>
    <row r="22" spans="1:12" ht="14.1" customHeight="1">
      <c r="A22" s="601"/>
      <c r="B22" s="614" t="s">
        <v>753</v>
      </c>
      <c r="C22" s="619"/>
      <c r="D22" s="580">
        <v>2020</v>
      </c>
      <c r="E22" s="633" t="s">
        <v>31</v>
      </c>
      <c r="F22" s="633" t="s">
        <v>31</v>
      </c>
      <c r="G22" s="633" t="s">
        <v>31</v>
      </c>
      <c r="H22" s="633"/>
      <c r="I22" s="633">
        <f>SUM(J22:K22)</f>
        <v>356</v>
      </c>
      <c r="J22" s="633">
        <v>106</v>
      </c>
      <c r="K22" s="633">
        <v>250</v>
      </c>
      <c r="L22" s="601"/>
    </row>
    <row r="23" spans="1:12" ht="14.1" customHeight="1">
      <c r="A23" s="601"/>
      <c r="B23" s="566" t="s">
        <v>754</v>
      </c>
      <c r="C23" s="635"/>
      <c r="D23" s="580">
        <v>2021</v>
      </c>
      <c r="E23" s="633" t="s">
        <v>31</v>
      </c>
      <c r="F23" s="633" t="s">
        <v>31</v>
      </c>
      <c r="G23" s="633" t="s">
        <v>31</v>
      </c>
      <c r="H23" s="633"/>
      <c r="I23" s="633">
        <f t="shared" ref="I23:I24" si="8">SUM(J23:K23)</f>
        <v>411</v>
      </c>
      <c r="J23" s="633">
        <v>143</v>
      </c>
      <c r="K23" s="633">
        <v>268</v>
      </c>
      <c r="L23" s="601"/>
    </row>
    <row r="24" spans="1:12" ht="14.1" customHeight="1">
      <c r="A24" s="601"/>
      <c r="B24" s="566"/>
      <c r="C24" s="635"/>
      <c r="D24" s="580">
        <v>2022</v>
      </c>
      <c r="E24" s="633" t="s">
        <v>31</v>
      </c>
      <c r="F24" s="633" t="s">
        <v>31</v>
      </c>
      <c r="G24" s="633" t="s">
        <v>31</v>
      </c>
      <c r="H24" s="633"/>
      <c r="I24" s="633">
        <f t="shared" si="8"/>
        <v>375</v>
      </c>
      <c r="J24" s="633">
        <v>118</v>
      </c>
      <c r="K24" s="633">
        <v>257</v>
      </c>
      <c r="L24" s="601"/>
    </row>
    <row r="25" spans="1:12" ht="14.1" customHeight="1">
      <c r="A25" s="601"/>
      <c r="B25" s="566"/>
      <c r="C25" s="635"/>
      <c r="D25" s="580"/>
      <c r="E25" s="633"/>
      <c r="F25" s="633"/>
      <c r="G25" s="633"/>
      <c r="H25" s="633"/>
      <c r="I25" s="633"/>
      <c r="J25" s="633"/>
      <c r="K25" s="633"/>
      <c r="L25" s="601"/>
    </row>
    <row r="26" spans="1:12" ht="14.1" customHeight="1">
      <c r="A26" s="601"/>
      <c r="B26" s="614" t="s">
        <v>755</v>
      </c>
      <c r="C26" s="591"/>
      <c r="D26" s="580">
        <v>2020</v>
      </c>
      <c r="E26" s="633" t="s">
        <v>31</v>
      </c>
      <c r="F26" s="633" t="s">
        <v>31</v>
      </c>
      <c r="G26" s="633" t="s">
        <v>31</v>
      </c>
      <c r="H26" s="633"/>
      <c r="I26" s="633">
        <f>SUM(J26:K26)</f>
        <v>1034</v>
      </c>
      <c r="J26" s="633">
        <v>541</v>
      </c>
      <c r="K26" s="633">
        <v>493</v>
      </c>
      <c r="L26" s="601"/>
    </row>
    <row r="27" spans="1:12" ht="14.1" customHeight="1">
      <c r="A27" s="601"/>
      <c r="B27" s="566" t="s">
        <v>1261</v>
      </c>
      <c r="C27" s="591"/>
      <c r="D27" s="580">
        <v>2021</v>
      </c>
      <c r="E27" s="633" t="s">
        <v>31</v>
      </c>
      <c r="F27" s="633" t="s">
        <v>31</v>
      </c>
      <c r="G27" s="633" t="s">
        <v>31</v>
      </c>
      <c r="H27" s="633"/>
      <c r="I27" s="633">
        <f t="shared" ref="I27:I28" si="9">SUM(J27:K27)</f>
        <v>1121</v>
      </c>
      <c r="J27" s="633">
        <v>574</v>
      </c>
      <c r="K27" s="633">
        <v>547</v>
      </c>
      <c r="L27" s="601"/>
    </row>
    <row r="28" spans="1:12" ht="14.1" customHeight="1">
      <c r="A28" s="601"/>
      <c r="B28" s="566"/>
      <c r="C28" s="591"/>
      <c r="D28" s="580">
        <v>2022</v>
      </c>
      <c r="E28" s="633" t="s">
        <v>31</v>
      </c>
      <c r="F28" s="633">
        <v>16</v>
      </c>
      <c r="G28" s="633">
        <v>1</v>
      </c>
      <c r="H28" s="633"/>
      <c r="I28" s="633">
        <f t="shared" si="9"/>
        <v>845</v>
      </c>
      <c r="J28" s="633">
        <v>433</v>
      </c>
      <c r="K28" s="633">
        <v>412</v>
      </c>
      <c r="L28" s="601"/>
    </row>
    <row r="29" spans="1:12" ht="14.1" customHeight="1">
      <c r="A29" s="601"/>
      <c r="B29" s="566"/>
      <c r="C29" s="591"/>
      <c r="D29" s="580"/>
      <c r="E29" s="633"/>
      <c r="F29" s="633"/>
      <c r="G29" s="633"/>
      <c r="H29" s="633"/>
      <c r="I29" s="633"/>
      <c r="J29" s="633"/>
      <c r="K29" s="633"/>
      <c r="L29" s="601"/>
    </row>
    <row r="30" spans="1:12" ht="14.1" customHeight="1">
      <c r="A30" s="601"/>
      <c r="B30" s="614" t="s">
        <v>756</v>
      </c>
      <c r="C30" s="619"/>
      <c r="D30" s="580">
        <v>2020</v>
      </c>
      <c r="E30" s="633">
        <f t="shared" ref="E30:E32" si="10">SUM(F30:G30)</f>
        <v>8</v>
      </c>
      <c r="F30" s="633">
        <v>8</v>
      </c>
      <c r="G30" s="633" t="s">
        <v>31</v>
      </c>
      <c r="H30" s="633"/>
      <c r="I30" s="633">
        <f>SUM(J30:K30)</f>
        <v>2894</v>
      </c>
      <c r="J30" s="633">
        <v>2282</v>
      </c>
      <c r="K30" s="633">
        <v>612</v>
      </c>
      <c r="L30" s="601"/>
    </row>
    <row r="31" spans="1:12" ht="14.1" customHeight="1">
      <c r="A31" s="601"/>
      <c r="B31" s="566" t="s">
        <v>757</v>
      </c>
      <c r="C31" s="635"/>
      <c r="D31" s="580">
        <v>2021</v>
      </c>
      <c r="E31" s="633">
        <f t="shared" si="10"/>
        <v>32</v>
      </c>
      <c r="F31" s="633">
        <v>24</v>
      </c>
      <c r="G31" s="633">
        <v>8</v>
      </c>
      <c r="H31" s="633"/>
      <c r="I31" s="633">
        <f t="shared" ref="I31:I32" si="11">SUM(J31:K31)</f>
        <v>3105</v>
      </c>
      <c r="J31" s="633">
        <v>2461</v>
      </c>
      <c r="K31" s="633">
        <v>644</v>
      </c>
      <c r="L31" s="601"/>
    </row>
    <row r="32" spans="1:12" ht="14.1" customHeight="1">
      <c r="A32" s="601"/>
      <c r="B32" s="566"/>
      <c r="C32" s="635"/>
      <c r="D32" s="580">
        <v>2022</v>
      </c>
      <c r="E32" s="633">
        <f t="shared" si="10"/>
        <v>131</v>
      </c>
      <c r="F32" s="633">
        <v>110</v>
      </c>
      <c r="G32" s="633">
        <v>21</v>
      </c>
      <c r="H32" s="633"/>
      <c r="I32" s="633">
        <f t="shared" si="11"/>
        <v>2673</v>
      </c>
      <c r="J32" s="633">
        <v>2142</v>
      </c>
      <c r="K32" s="633">
        <v>531</v>
      </c>
      <c r="L32" s="601"/>
    </row>
    <row r="33" spans="1:12" ht="14.1" customHeight="1">
      <c r="A33" s="601"/>
      <c r="B33" s="566"/>
      <c r="C33" s="635"/>
      <c r="D33" s="580"/>
      <c r="E33" s="633"/>
      <c r="F33" s="633"/>
      <c r="G33" s="633"/>
      <c r="H33" s="633"/>
      <c r="I33" s="633"/>
      <c r="J33" s="633"/>
      <c r="K33" s="633"/>
      <c r="L33" s="601"/>
    </row>
    <row r="34" spans="1:12" ht="14.1" customHeight="1">
      <c r="A34" s="601"/>
      <c r="B34" s="614" t="s">
        <v>758</v>
      </c>
      <c r="C34" s="591"/>
      <c r="D34" s="580">
        <v>2020</v>
      </c>
      <c r="E34" s="633" t="s">
        <v>31</v>
      </c>
      <c r="F34" s="633" t="s">
        <v>31</v>
      </c>
      <c r="G34" s="633" t="s">
        <v>31</v>
      </c>
      <c r="H34" s="633"/>
      <c r="I34" s="633">
        <f>SUM(J34:K34)</f>
        <v>104</v>
      </c>
      <c r="J34" s="633">
        <v>65</v>
      </c>
      <c r="K34" s="633">
        <v>39</v>
      </c>
      <c r="L34" s="601"/>
    </row>
    <row r="35" spans="1:12" ht="14.1" customHeight="1">
      <c r="A35" s="601"/>
      <c r="B35" s="615" t="s">
        <v>759</v>
      </c>
      <c r="C35" s="619"/>
      <c r="D35" s="580">
        <v>2021</v>
      </c>
      <c r="E35" s="633" t="s">
        <v>31</v>
      </c>
      <c r="F35" s="633" t="s">
        <v>31</v>
      </c>
      <c r="G35" s="633" t="s">
        <v>31</v>
      </c>
      <c r="H35" s="633"/>
      <c r="I35" s="633">
        <f t="shared" ref="I35:I36" si="12">SUM(J35:K35)</f>
        <v>101</v>
      </c>
      <c r="J35" s="633">
        <v>67</v>
      </c>
      <c r="K35" s="633">
        <v>34</v>
      </c>
      <c r="L35" s="601"/>
    </row>
    <row r="36" spans="1:12" ht="14.1" customHeight="1">
      <c r="A36" s="601"/>
      <c r="B36" s="615"/>
      <c r="C36" s="619"/>
      <c r="D36" s="580">
        <v>2022</v>
      </c>
      <c r="E36" s="633" t="s">
        <v>31</v>
      </c>
      <c r="F36" s="633" t="s">
        <v>31</v>
      </c>
      <c r="G36" s="633" t="s">
        <v>31</v>
      </c>
      <c r="H36" s="633"/>
      <c r="I36" s="633">
        <f t="shared" si="12"/>
        <v>74</v>
      </c>
      <c r="J36" s="633">
        <v>46</v>
      </c>
      <c r="K36" s="633">
        <v>28</v>
      </c>
      <c r="L36" s="601"/>
    </row>
    <row r="37" spans="1:12" ht="14.1" customHeight="1">
      <c r="A37" s="601"/>
      <c r="B37" s="566"/>
      <c r="C37" s="635"/>
      <c r="D37" s="580"/>
      <c r="E37" s="633"/>
      <c r="F37" s="633"/>
      <c r="G37" s="633"/>
      <c r="H37" s="633"/>
      <c r="I37" s="633"/>
      <c r="J37" s="633"/>
      <c r="K37" s="633"/>
      <c r="L37" s="601"/>
    </row>
    <row r="38" spans="1:12" ht="14.1" customHeight="1">
      <c r="A38" s="601"/>
      <c r="B38" s="614" t="s">
        <v>762</v>
      </c>
      <c r="C38" s="591"/>
      <c r="D38" s="580">
        <v>2020</v>
      </c>
      <c r="E38" s="633">
        <f t="shared" ref="E38:E40" si="13">SUM(F38:G38)</f>
        <v>27</v>
      </c>
      <c r="F38" s="633">
        <v>11</v>
      </c>
      <c r="G38" s="633">
        <v>16</v>
      </c>
      <c r="H38" s="633"/>
      <c r="I38" s="633">
        <f>SUM(J38:K38)</f>
        <v>1652</v>
      </c>
      <c r="J38" s="633">
        <v>515</v>
      </c>
      <c r="K38" s="633">
        <v>1137</v>
      </c>
      <c r="L38" s="601"/>
    </row>
    <row r="39" spans="1:12" ht="14.1" customHeight="1">
      <c r="A39" s="601"/>
      <c r="B39" s="615" t="s">
        <v>763</v>
      </c>
      <c r="C39" s="619"/>
      <c r="D39" s="580">
        <v>2021</v>
      </c>
      <c r="E39" s="633">
        <f t="shared" si="13"/>
        <v>18</v>
      </c>
      <c r="F39" s="633">
        <v>2</v>
      </c>
      <c r="G39" s="633">
        <v>16</v>
      </c>
      <c r="H39" s="633"/>
      <c r="I39" s="633">
        <f t="shared" ref="I39:I40" si="14">SUM(J39:K39)</f>
        <v>2147</v>
      </c>
      <c r="J39" s="633">
        <v>652</v>
      </c>
      <c r="K39" s="633">
        <v>1495</v>
      </c>
      <c r="L39" s="601"/>
    </row>
    <row r="40" spans="1:12" ht="14.1" customHeight="1">
      <c r="A40" s="601"/>
      <c r="B40" s="615"/>
      <c r="C40" s="619"/>
      <c r="D40" s="580">
        <v>2022</v>
      </c>
      <c r="E40" s="633">
        <f t="shared" si="13"/>
        <v>54</v>
      </c>
      <c r="F40" s="633">
        <v>17</v>
      </c>
      <c r="G40" s="633">
        <v>37</v>
      </c>
      <c r="H40" s="633"/>
      <c r="I40" s="633">
        <f t="shared" si="14"/>
        <v>1578</v>
      </c>
      <c r="J40" s="633">
        <v>482</v>
      </c>
      <c r="K40" s="633">
        <v>1096</v>
      </c>
      <c r="L40" s="601"/>
    </row>
    <row r="41" spans="1:12" ht="14.1" customHeight="1">
      <c r="A41" s="601"/>
      <c r="B41" s="615"/>
      <c r="C41" s="619"/>
      <c r="D41" s="580"/>
      <c r="E41" s="633"/>
      <c r="F41" s="633"/>
      <c r="G41" s="633"/>
      <c r="H41" s="633"/>
      <c r="I41" s="633"/>
      <c r="J41" s="633"/>
      <c r="K41" s="633"/>
      <c r="L41" s="601"/>
    </row>
    <row r="42" spans="1:12" ht="14.1" customHeight="1">
      <c r="A42" s="601"/>
      <c r="B42" s="614" t="s">
        <v>764</v>
      </c>
      <c r="C42" s="619"/>
      <c r="D42" s="580">
        <v>2020</v>
      </c>
      <c r="E42" s="633" t="s">
        <v>31</v>
      </c>
      <c r="F42" s="633" t="s">
        <v>31</v>
      </c>
      <c r="G42" s="633" t="s">
        <v>31</v>
      </c>
      <c r="H42" s="633"/>
      <c r="I42" s="633">
        <f>SUM(J42:K42)</f>
        <v>70</v>
      </c>
      <c r="J42" s="633">
        <v>44</v>
      </c>
      <c r="K42" s="633">
        <v>26</v>
      </c>
      <c r="L42" s="601"/>
    </row>
    <row r="43" spans="1:12" ht="14.1" customHeight="1">
      <c r="A43" s="601"/>
      <c r="B43" s="566" t="s">
        <v>789</v>
      </c>
      <c r="C43" s="635"/>
      <c r="D43" s="580">
        <v>2021</v>
      </c>
      <c r="E43" s="633" t="s">
        <v>31</v>
      </c>
      <c r="F43" s="633" t="s">
        <v>31</v>
      </c>
      <c r="G43" s="633" t="s">
        <v>31</v>
      </c>
      <c r="H43" s="633"/>
      <c r="I43" s="633">
        <f t="shared" ref="I43:I44" si="15">SUM(J43:K43)</f>
        <v>54</v>
      </c>
      <c r="J43" s="633">
        <v>28</v>
      </c>
      <c r="K43" s="633">
        <v>26</v>
      </c>
      <c r="L43" s="601"/>
    </row>
    <row r="44" spans="1:12" ht="14.1" customHeight="1">
      <c r="A44" s="601"/>
      <c r="B44" s="566"/>
      <c r="C44" s="635"/>
      <c r="D44" s="580">
        <v>2022</v>
      </c>
      <c r="E44" s="633" t="s">
        <v>31</v>
      </c>
      <c r="F44" s="633" t="s">
        <v>31</v>
      </c>
      <c r="G44" s="633" t="s">
        <v>31</v>
      </c>
      <c r="H44" s="633"/>
      <c r="I44" s="633">
        <f t="shared" si="15"/>
        <v>16</v>
      </c>
      <c r="J44" s="633">
        <v>8</v>
      </c>
      <c r="K44" s="633">
        <v>8</v>
      </c>
      <c r="L44" s="601"/>
    </row>
    <row r="45" spans="1:12" ht="14.1" customHeight="1" thickBot="1">
      <c r="A45" s="637"/>
      <c r="B45" s="691"/>
      <c r="C45" s="692"/>
      <c r="D45" s="693"/>
      <c r="E45" s="694"/>
      <c r="F45" s="695"/>
      <c r="G45" s="695"/>
      <c r="H45" s="695"/>
      <c r="I45" s="695"/>
      <c r="J45" s="695"/>
      <c r="K45" s="696"/>
      <c r="L45" s="637"/>
    </row>
    <row r="46" spans="1:12" s="681" customFormat="1" ht="16.5" customHeight="1">
      <c r="A46" s="537"/>
      <c r="B46" s="537"/>
      <c r="C46" s="537"/>
      <c r="D46" s="645"/>
      <c r="E46" s="537"/>
      <c r="F46" s="537"/>
      <c r="G46" s="679"/>
      <c r="H46" s="679"/>
      <c r="I46" s="680"/>
      <c r="J46" s="680"/>
      <c r="L46" s="424" t="s">
        <v>909</v>
      </c>
    </row>
    <row r="47" spans="1:12" s="681" customFormat="1" ht="15" customHeight="1">
      <c r="A47" s="680"/>
      <c r="B47" s="680"/>
      <c r="C47" s="680"/>
      <c r="D47" s="682"/>
      <c r="E47" s="680"/>
      <c r="F47" s="680"/>
      <c r="G47" s="680"/>
      <c r="H47" s="680"/>
      <c r="I47" s="680"/>
      <c r="J47" s="680"/>
      <c r="L47" s="425" t="s">
        <v>885</v>
      </c>
    </row>
    <row r="48" spans="1:12" ht="15" customHeight="1"/>
    <row r="49" ht="15" customHeight="1"/>
    <row r="50" ht="15" customHeight="1"/>
    <row r="51" ht="2.25" customHeight="1"/>
    <row r="52" ht="3" customHeight="1"/>
    <row r="53" ht="16.5" customHeight="1"/>
    <row r="54" ht="16.5" customHeight="1"/>
    <row r="55" ht="14.1" customHeight="1"/>
    <row r="56" ht="14.1" customHeight="1"/>
    <row r="57" ht="14.1" customHeight="1"/>
    <row r="58" ht="14.1" customHeight="1"/>
    <row r="59" ht="14.1" customHeight="1"/>
    <row r="60" ht="14.1" customHeight="1"/>
    <row r="61" ht="14.1" customHeight="1"/>
    <row r="62" ht="14.1" customHeight="1"/>
    <row r="63" ht="14.1" customHeight="1"/>
    <row r="64" ht="14.1" customHeight="1"/>
    <row r="65" spans="4:4" ht="14.1" customHeight="1"/>
    <row r="66" spans="4:4" ht="14.1" customHeight="1"/>
    <row r="67" spans="4:4" ht="14.1" customHeight="1"/>
    <row r="68" spans="4:4" s="601" customFormat="1" ht="14.1" customHeight="1">
      <c r="D68" s="630"/>
    </row>
    <row r="69" spans="4:4" s="601" customFormat="1" ht="14.1" customHeight="1">
      <c r="D69" s="630"/>
    </row>
    <row r="70" spans="4:4" s="601" customFormat="1" ht="14.1" customHeight="1">
      <c r="D70" s="630"/>
    </row>
    <row r="71" spans="4:4" s="601" customFormat="1" ht="14.1" customHeight="1">
      <c r="D71" s="630"/>
    </row>
    <row r="72" spans="4:4" s="601" customFormat="1" ht="14.1" customHeight="1">
      <c r="D72" s="630"/>
    </row>
    <row r="73" spans="4:4" s="601" customFormat="1" ht="3" customHeight="1">
      <c r="D73" s="630"/>
    </row>
    <row r="74" spans="4:4" s="698" customFormat="1" ht="13.15" customHeight="1">
      <c r="D74" s="697"/>
    </row>
    <row r="75" spans="4:4" s="698" customFormat="1" ht="13.15" customHeight="1">
      <c r="D75" s="697"/>
    </row>
    <row r="76" spans="4:4" s="601" customFormat="1">
      <c r="D76" s="630"/>
    </row>
    <row r="77" spans="4:4" s="601" customFormat="1" ht="15" customHeight="1">
      <c r="D77" s="630"/>
    </row>
    <row r="78" spans="4:4" s="601" customFormat="1" ht="15" customHeight="1">
      <c r="D78" s="630"/>
    </row>
    <row r="79" spans="4:4" s="601" customFormat="1" ht="15" customHeight="1">
      <c r="D79" s="630"/>
    </row>
    <row r="80" spans="4:4" s="601" customFormat="1" ht="15" customHeight="1">
      <c r="D80" s="630"/>
    </row>
    <row r="81" spans="1:12" s="602" customFormat="1" ht="13.5" customHeight="1">
      <c r="D81" s="1230"/>
    </row>
    <row r="82" spans="1:12" s="700" customFormat="1" ht="14.25">
      <c r="D82" s="1231"/>
    </row>
    <row r="83" spans="1:12" s="601" customFormat="1" ht="9.75" customHeight="1">
      <c r="D83" s="630"/>
    </row>
    <row r="84" spans="1:12" s="601" customFormat="1" ht="15" customHeight="1">
      <c r="D84" s="630"/>
    </row>
    <row r="85" spans="1:12" s="601" customFormat="1">
      <c r="D85" s="630"/>
    </row>
    <row r="86" spans="1:12" s="601" customFormat="1" ht="15" customHeight="1">
      <c r="D86" s="630"/>
    </row>
    <row r="87" spans="1:12" s="601" customFormat="1">
      <c r="D87" s="630"/>
    </row>
    <row r="88" spans="1:12" s="601" customFormat="1">
      <c r="D88" s="630"/>
    </row>
    <row r="89" spans="1:12" s="601" customFormat="1" ht="15" customHeight="1">
      <c r="A89" s="602"/>
      <c r="B89" s="602"/>
      <c r="C89" s="602"/>
      <c r="D89" s="1230"/>
      <c r="E89" s="602"/>
      <c r="F89" s="602"/>
      <c r="G89" s="602"/>
      <c r="H89" s="602"/>
      <c r="I89" s="602"/>
      <c r="J89" s="602"/>
      <c r="K89" s="602"/>
      <c r="L89" s="602"/>
    </row>
    <row r="90" spans="1:12" s="601" customFormat="1">
      <c r="D90" s="630"/>
    </row>
    <row r="91" spans="1:12" s="601" customFormat="1" ht="9.75" customHeight="1">
      <c r="D91" s="630"/>
    </row>
    <row r="92" spans="1:12" s="601" customFormat="1" ht="15" customHeight="1">
      <c r="D92" s="630"/>
    </row>
    <row r="93" spans="1:12" s="601" customFormat="1">
      <c r="D93" s="630"/>
    </row>
    <row r="94" spans="1:12" s="601" customFormat="1" ht="15" customHeight="1">
      <c r="D94" s="630"/>
    </row>
    <row r="95" spans="1:12" s="601" customFormat="1">
      <c r="D95" s="630"/>
    </row>
    <row r="96" spans="1:12" s="601" customFormat="1">
      <c r="D96" s="630"/>
    </row>
    <row r="97" spans="1:12" s="601" customFormat="1">
      <c r="D97" s="630"/>
    </row>
    <row r="98" spans="1:12" s="601" customFormat="1">
      <c r="D98" s="630"/>
    </row>
    <row r="99" spans="1:12" s="601" customFormat="1">
      <c r="D99" s="630"/>
    </row>
    <row r="100" spans="1:12" s="601" customFormat="1">
      <c r="D100" s="630"/>
    </row>
    <row r="101" spans="1:12" s="601" customFormat="1">
      <c r="A101" s="602"/>
      <c r="B101" s="602"/>
      <c r="C101" s="602"/>
      <c r="D101" s="1230"/>
      <c r="E101" s="602"/>
      <c r="F101" s="602"/>
      <c r="G101" s="602"/>
      <c r="H101" s="602"/>
      <c r="I101" s="602"/>
      <c r="J101" s="602"/>
      <c r="K101" s="602"/>
      <c r="L101" s="602"/>
    </row>
    <row r="102" spans="1:12" s="601" customFormat="1">
      <c r="D102" s="630"/>
    </row>
    <row r="103" spans="1:12" s="601" customFormat="1">
      <c r="A103" s="602"/>
      <c r="B103" s="602"/>
      <c r="C103" s="602"/>
      <c r="D103" s="1230"/>
      <c r="E103" s="602"/>
      <c r="F103" s="602"/>
      <c r="G103" s="602"/>
      <c r="H103" s="602"/>
      <c r="I103" s="602"/>
      <c r="J103" s="602"/>
      <c r="K103" s="602"/>
      <c r="L103" s="602"/>
    </row>
    <row r="104" spans="1:12" s="601" customFormat="1">
      <c r="D104" s="630"/>
    </row>
    <row r="105" spans="1:12" s="601" customFormat="1">
      <c r="D105" s="630"/>
    </row>
    <row r="106" spans="1:12" s="601" customFormat="1">
      <c r="D106" s="630"/>
    </row>
    <row r="107" spans="1:12" s="601" customFormat="1">
      <c r="A107" s="602"/>
      <c r="B107" s="602"/>
      <c r="C107" s="602"/>
      <c r="D107" s="1230"/>
      <c r="E107" s="602"/>
      <c r="F107" s="602"/>
      <c r="G107" s="602"/>
      <c r="H107" s="602"/>
      <c r="I107" s="602"/>
      <c r="J107" s="602"/>
      <c r="K107" s="602"/>
      <c r="L107" s="602"/>
    </row>
    <row r="108" spans="1:12" s="601" customFormat="1">
      <c r="D108" s="630"/>
    </row>
    <row r="109" spans="1:12" s="601" customFormat="1">
      <c r="D109" s="630"/>
    </row>
    <row r="110" spans="1:12" s="601" customFormat="1">
      <c r="A110" s="644"/>
      <c r="B110" s="644"/>
      <c r="C110" s="644"/>
      <c r="D110" s="701"/>
      <c r="E110" s="644"/>
      <c r="F110" s="644"/>
      <c r="G110" s="644"/>
      <c r="H110" s="644"/>
      <c r="I110" s="644"/>
      <c r="J110" s="644"/>
      <c r="K110" s="644"/>
      <c r="L110" s="644"/>
    </row>
    <row r="111" spans="1:12" s="601" customFormat="1">
      <c r="D111" s="630"/>
    </row>
    <row r="112" spans="1:12" s="601" customFormat="1">
      <c r="D112" s="630"/>
    </row>
    <row r="113" spans="1:12" s="601" customFormat="1">
      <c r="D113" s="630"/>
    </row>
    <row r="114" spans="1:12" s="601" customFormat="1" ht="12" customHeight="1">
      <c r="D114" s="630"/>
    </row>
    <row r="115" spans="1:12" s="601" customFormat="1" ht="12" customHeight="1">
      <c r="D115" s="630"/>
    </row>
    <row r="116" spans="1:12" s="601" customFormat="1" ht="12" customHeight="1">
      <c r="A116" s="644"/>
      <c r="B116" s="644"/>
      <c r="C116" s="644"/>
      <c r="D116" s="701"/>
      <c r="E116" s="644"/>
      <c r="F116" s="644"/>
      <c r="G116" s="644"/>
      <c r="H116" s="644"/>
      <c r="I116" s="644"/>
      <c r="J116" s="644"/>
      <c r="K116" s="644"/>
      <c r="L116" s="644"/>
    </row>
    <row r="117" spans="1:12" s="601" customFormat="1" ht="12" customHeight="1">
      <c r="A117" s="644"/>
      <c r="B117" s="644"/>
      <c r="C117" s="644"/>
      <c r="D117" s="701"/>
      <c r="E117" s="644"/>
      <c r="F117" s="644"/>
      <c r="G117" s="644"/>
      <c r="H117" s="644"/>
      <c r="I117" s="644"/>
      <c r="J117" s="644"/>
      <c r="K117" s="644"/>
      <c r="L117" s="644"/>
    </row>
    <row r="118" spans="1:12" s="601" customFormat="1">
      <c r="A118" s="644"/>
      <c r="B118" s="644"/>
      <c r="C118" s="644"/>
      <c r="D118" s="701"/>
      <c r="E118" s="644"/>
      <c r="F118" s="644"/>
      <c r="G118" s="644"/>
      <c r="H118" s="644"/>
      <c r="I118" s="644"/>
      <c r="J118" s="644"/>
      <c r="K118" s="644"/>
      <c r="L118" s="644"/>
    </row>
    <row r="119" spans="1:12" s="601" customFormat="1">
      <c r="A119" s="644"/>
      <c r="B119" s="644"/>
      <c r="C119" s="644"/>
      <c r="D119" s="701"/>
      <c r="E119" s="644"/>
      <c r="F119" s="644"/>
      <c r="G119" s="644"/>
      <c r="H119" s="644"/>
      <c r="I119" s="644"/>
      <c r="J119" s="644"/>
      <c r="K119" s="644"/>
      <c r="L119" s="644"/>
    </row>
    <row r="120" spans="1:12" s="601" customFormat="1">
      <c r="A120" s="644"/>
      <c r="B120" s="644"/>
      <c r="C120" s="644"/>
      <c r="D120" s="701"/>
      <c r="E120" s="644"/>
      <c r="F120" s="644"/>
      <c r="G120" s="644"/>
      <c r="H120" s="644"/>
      <c r="I120" s="644"/>
      <c r="J120" s="644"/>
      <c r="K120" s="644"/>
      <c r="L120" s="644"/>
    </row>
    <row r="121" spans="1:12" s="601" customFormat="1">
      <c r="A121" s="644"/>
      <c r="B121" s="644"/>
      <c r="C121" s="644"/>
      <c r="D121" s="701"/>
      <c r="E121" s="644"/>
      <c r="F121" s="644"/>
      <c r="G121" s="644"/>
      <c r="H121" s="644"/>
      <c r="I121" s="644"/>
      <c r="J121" s="644"/>
      <c r="K121" s="644"/>
      <c r="L121" s="644"/>
    </row>
    <row r="122" spans="1:12" s="601" customFormat="1">
      <c r="A122" s="644"/>
      <c r="B122" s="644"/>
      <c r="C122" s="644"/>
      <c r="D122" s="701"/>
      <c r="E122" s="644"/>
      <c r="F122" s="644"/>
      <c r="G122" s="644"/>
      <c r="H122" s="644"/>
      <c r="I122" s="644"/>
      <c r="J122" s="644"/>
      <c r="K122" s="644"/>
      <c r="L122" s="644"/>
    </row>
    <row r="123" spans="1:12" s="601" customFormat="1">
      <c r="A123" s="644"/>
      <c r="B123" s="644"/>
      <c r="C123" s="644"/>
      <c r="D123" s="701"/>
      <c r="E123" s="644"/>
      <c r="F123" s="644"/>
      <c r="G123" s="644"/>
      <c r="H123" s="644"/>
      <c r="I123" s="644"/>
      <c r="J123" s="644"/>
      <c r="K123" s="644"/>
      <c r="L123" s="644"/>
    </row>
    <row r="124" spans="1:12" s="601" customFormat="1">
      <c r="A124" s="644"/>
      <c r="B124" s="644"/>
      <c r="C124" s="644"/>
      <c r="D124" s="701"/>
      <c r="E124" s="644"/>
      <c r="F124" s="644"/>
      <c r="G124" s="644"/>
      <c r="H124" s="644"/>
      <c r="I124" s="644"/>
      <c r="J124" s="644"/>
      <c r="K124" s="644"/>
      <c r="L124" s="644"/>
    </row>
    <row r="125" spans="1:12" s="601" customFormat="1">
      <c r="A125" s="644"/>
      <c r="B125" s="644"/>
      <c r="C125" s="644"/>
      <c r="D125" s="701"/>
      <c r="E125" s="644"/>
      <c r="F125" s="644"/>
      <c r="G125" s="644"/>
      <c r="H125" s="644"/>
      <c r="I125" s="644"/>
      <c r="J125" s="644"/>
      <c r="K125" s="644"/>
      <c r="L125" s="644"/>
    </row>
    <row r="126" spans="1:12" s="601" customFormat="1">
      <c r="A126" s="644"/>
      <c r="B126" s="644"/>
      <c r="C126" s="644"/>
      <c r="D126" s="701"/>
      <c r="E126" s="644"/>
      <c r="F126" s="644"/>
      <c r="G126" s="644"/>
      <c r="H126" s="644"/>
      <c r="I126" s="644"/>
      <c r="J126" s="644"/>
      <c r="K126" s="644"/>
      <c r="L126" s="644"/>
    </row>
    <row r="127" spans="1:12" s="601" customFormat="1">
      <c r="A127" s="644"/>
      <c r="B127" s="644"/>
      <c r="C127" s="644"/>
      <c r="D127" s="701"/>
      <c r="E127" s="644"/>
      <c r="F127" s="644"/>
      <c r="G127" s="644"/>
      <c r="H127" s="644"/>
      <c r="I127" s="644"/>
      <c r="J127" s="644"/>
      <c r="K127" s="644"/>
      <c r="L127" s="644"/>
    </row>
    <row r="128" spans="1:12" s="601" customFormat="1">
      <c r="A128" s="644"/>
      <c r="B128" s="644"/>
      <c r="C128" s="644"/>
      <c r="D128" s="701"/>
      <c r="E128" s="644"/>
      <c r="F128" s="644"/>
      <c r="G128" s="644"/>
      <c r="H128" s="644"/>
      <c r="I128" s="644"/>
      <c r="J128" s="644"/>
      <c r="K128" s="644"/>
      <c r="L128" s="644"/>
    </row>
    <row r="129" spans="1:12" s="601" customFormat="1">
      <c r="A129" s="644"/>
      <c r="B129" s="644"/>
      <c r="C129" s="644"/>
      <c r="D129" s="701"/>
      <c r="E129" s="644"/>
      <c r="F129" s="644"/>
      <c r="G129" s="644"/>
      <c r="H129" s="644"/>
      <c r="I129" s="644"/>
      <c r="J129" s="644"/>
      <c r="K129" s="644"/>
      <c r="L129" s="644"/>
    </row>
    <row r="130" spans="1:12" s="601" customFormat="1">
      <c r="A130" s="644"/>
      <c r="B130" s="644"/>
      <c r="C130" s="644"/>
      <c r="D130" s="701"/>
      <c r="E130" s="644"/>
      <c r="F130" s="644"/>
      <c r="G130" s="644"/>
      <c r="H130" s="644"/>
      <c r="I130" s="644"/>
      <c r="J130" s="644"/>
      <c r="K130" s="644"/>
      <c r="L130" s="644"/>
    </row>
    <row r="131" spans="1:12" s="601" customFormat="1">
      <c r="A131" s="644"/>
      <c r="B131" s="644"/>
      <c r="C131" s="644"/>
      <c r="D131" s="701"/>
      <c r="E131" s="644"/>
      <c r="F131" s="644"/>
      <c r="G131" s="644"/>
      <c r="H131" s="644"/>
      <c r="I131" s="644"/>
      <c r="J131" s="644"/>
      <c r="K131" s="644"/>
      <c r="L131" s="644"/>
    </row>
    <row r="132" spans="1:12" s="601" customFormat="1">
      <c r="A132" s="644"/>
      <c r="B132" s="644"/>
      <c r="C132" s="644"/>
      <c r="D132" s="701"/>
      <c r="E132" s="644"/>
      <c r="F132" s="644"/>
      <c r="G132" s="644"/>
      <c r="H132" s="644"/>
      <c r="I132" s="644"/>
      <c r="J132" s="644"/>
      <c r="K132" s="644"/>
      <c r="L132" s="644"/>
    </row>
    <row r="133" spans="1:12" s="601" customFormat="1">
      <c r="A133" s="644"/>
      <c r="B133" s="644"/>
      <c r="C133" s="644"/>
      <c r="D133" s="701"/>
      <c r="E133" s="644"/>
      <c r="F133" s="644"/>
      <c r="G133" s="644"/>
      <c r="H133" s="644"/>
      <c r="I133" s="644"/>
      <c r="J133" s="644"/>
      <c r="K133" s="644"/>
      <c r="L133" s="644"/>
    </row>
    <row r="134" spans="1:12" s="601" customFormat="1">
      <c r="A134" s="644"/>
      <c r="B134" s="644"/>
      <c r="C134" s="644"/>
      <c r="D134" s="701"/>
      <c r="E134" s="644"/>
      <c r="F134" s="644"/>
      <c r="G134" s="644"/>
      <c r="H134" s="644"/>
      <c r="I134" s="644"/>
      <c r="J134" s="644"/>
      <c r="K134" s="644"/>
      <c r="L134" s="644"/>
    </row>
    <row r="135" spans="1:12" s="601" customFormat="1">
      <c r="D135" s="630"/>
    </row>
    <row r="136" spans="1:12" s="601" customFormat="1">
      <c r="D136" s="630"/>
    </row>
    <row r="137" spans="1:12" s="601" customFormat="1">
      <c r="D137" s="630"/>
    </row>
    <row r="138" spans="1:12" s="601" customFormat="1">
      <c r="D138" s="630"/>
    </row>
    <row r="139" spans="1:12" s="601" customFormat="1">
      <c r="D139" s="630"/>
    </row>
    <row r="140" spans="1:12" s="601" customFormat="1">
      <c r="D140" s="630"/>
    </row>
    <row r="141" spans="1:12" s="601" customFormat="1">
      <c r="D141" s="630"/>
    </row>
    <row r="142" spans="1:12" s="601" customFormat="1">
      <c r="D142" s="630"/>
    </row>
    <row r="143" spans="1:12" s="601" customFormat="1">
      <c r="D143" s="630"/>
    </row>
    <row r="144" spans="1:12" s="601" customFormat="1">
      <c r="D144" s="630"/>
    </row>
    <row r="145" spans="4:4" s="601" customFormat="1">
      <c r="D145" s="630"/>
    </row>
    <row r="146" spans="4:4" s="601" customFormat="1">
      <c r="D146" s="630"/>
    </row>
    <row r="147" spans="4:4" s="601" customFormat="1">
      <c r="D147" s="630"/>
    </row>
    <row r="148" spans="4:4" s="601" customFormat="1">
      <c r="D148" s="630"/>
    </row>
    <row r="149" spans="4:4" s="601" customFormat="1">
      <c r="D149" s="630"/>
    </row>
    <row r="150" spans="4:4" s="601" customFormat="1">
      <c r="D150" s="630"/>
    </row>
    <row r="151" spans="4:4" s="601" customFormat="1">
      <c r="D151" s="630"/>
    </row>
    <row r="152" spans="4:4" s="601" customFormat="1">
      <c r="D152" s="630"/>
    </row>
    <row r="153" spans="4:4" s="601" customFormat="1">
      <c r="D153" s="630"/>
    </row>
    <row r="154" spans="4:4" s="601" customFormat="1">
      <c r="D154" s="630"/>
    </row>
    <row r="155" spans="4:4" s="601" customFormat="1">
      <c r="D155" s="630"/>
    </row>
    <row r="156" spans="4:4" s="601" customFormat="1">
      <c r="D156" s="630"/>
    </row>
    <row r="157" spans="4:4" s="601" customFormat="1">
      <c r="D157" s="630"/>
    </row>
    <row r="158" spans="4:4" s="601" customFormat="1">
      <c r="D158" s="630"/>
    </row>
    <row r="159" spans="4:4" s="601" customFormat="1">
      <c r="D159" s="630"/>
    </row>
    <row r="160" spans="4:4" s="601" customFormat="1">
      <c r="D160" s="630"/>
    </row>
    <row r="161" spans="4:4" s="601" customFormat="1">
      <c r="D161" s="630"/>
    </row>
    <row r="162" spans="4:4" s="601" customFormat="1">
      <c r="D162" s="630"/>
    </row>
    <row r="163" spans="4:4" s="601" customFormat="1">
      <c r="D163" s="630"/>
    </row>
    <row r="164" spans="4:4" s="601" customFormat="1">
      <c r="D164" s="630"/>
    </row>
    <row r="165" spans="4:4" s="601" customFormat="1">
      <c r="D165" s="630"/>
    </row>
    <row r="166" spans="4:4" s="601" customFormat="1">
      <c r="D166" s="630"/>
    </row>
    <row r="167" spans="4:4" s="601" customFormat="1">
      <c r="D167" s="630"/>
    </row>
    <row r="168" spans="4:4" s="601" customFormat="1">
      <c r="D168" s="630"/>
    </row>
    <row r="169" spans="4:4" s="601" customFormat="1">
      <c r="D169" s="630"/>
    </row>
    <row r="170" spans="4:4" s="601" customFormat="1">
      <c r="D170" s="630"/>
    </row>
    <row r="171" spans="4:4" s="601" customFormat="1">
      <c r="D171" s="630"/>
    </row>
    <row r="172" spans="4:4" s="601" customFormat="1">
      <c r="D172" s="630"/>
    </row>
    <row r="173" spans="4:4" s="601" customFormat="1">
      <c r="D173" s="630"/>
    </row>
    <row r="174" spans="4:4" s="601" customFormat="1">
      <c r="D174" s="630"/>
    </row>
    <row r="175" spans="4:4" s="601" customFormat="1">
      <c r="D175" s="630"/>
    </row>
    <row r="176" spans="4:4" s="601" customFormat="1">
      <c r="D176" s="630"/>
    </row>
    <row r="177" spans="4:4" s="601" customFormat="1">
      <c r="D177" s="630"/>
    </row>
    <row r="178" spans="4:4" s="601" customFormat="1">
      <c r="D178" s="630"/>
    </row>
    <row r="179" spans="4:4" s="601" customFormat="1">
      <c r="D179" s="630"/>
    </row>
    <row r="180" spans="4:4" s="601" customFormat="1">
      <c r="D180" s="630"/>
    </row>
    <row r="181" spans="4:4" s="601" customFormat="1">
      <c r="D181" s="630"/>
    </row>
    <row r="182" spans="4:4" s="601" customFormat="1">
      <c r="D182" s="630"/>
    </row>
    <row r="183" spans="4:4" s="601" customFormat="1">
      <c r="D183" s="630"/>
    </row>
    <row r="184" spans="4:4" s="601" customFormat="1">
      <c r="D184" s="630"/>
    </row>
    <row r="185" spans="4:4" s="601" customFormat="1">
      <c r="D185" s="630"/>
    </row>
    <row r="186" spans="4:4" s="601" customFormat="1">
      <c r="D186" s="630"/>
    </row>
    <row r="187" spans="4:4" s="601" customFormat="1">
      <c r="D187" s="630"/>
    </row>
    <row r="188" spans="4:4" s="601" customFormat="1">
      <c r="D188" s="630"/>
    </row>
    <row r="189" spans="4:4" s="601" customFormat="1">
      <c r="D189" s="630"/>
    </row>
    <row r="190" spans="4:4" s="601" customFormat="1">
      <c r="D190" s="630"/>
    </row>
    <row r="191" spans="4:4" s="601" customFormat="1">
      <c r="D191" s="630"/>
    </row>
    <row r="192" spans="4:4" s="601" customFormat="1">
      <c r="D192" s="630"/>
    </row>
    <row r="193" spans="4:4" s="601" customFormat="1">
      <c r="D193" s="630"/>
    </row>
    <row r="194" spans="4:4" s="601" customFormat="1">
      <c r="D194" s="630"/>
    </row>
    <row r="195" spans="4:4" s="601" customFormat="1">
      <c r="D195" s="630"/>
    </row>
    <row r="196" spans="4:4" s="601" customFormat="1">
      <c r="D196" s="630"/>
    </row>
    <row r="197" spans="4:4" s="601" customFormat="1">
      <c r="D197" s="630"/>
    </row>
    <row r="198" spans="4:4" s="601" customFormat="1">
      <c r="D198" s="630"/>
    </row>
    <row r="199" spans="4:4" s="601" customFormat="1">
      <c r="D199" s="630"/>
    </row>
    <row r="200" spans="4:4" s="601" customFormat="1">
      <c r="D200" s="630"/>
    </row>
    <row r="201" spans="4:4" s="601" customFormat="1">
      <c r="D201" s="630"/>
    </row>
    <row r="202" spans="4:4" s="601" customFormat="1">
      <c r="D202" s="630"/>
    </row>
    <row r="203" spans="4:4" s="601" customFormat="1">
      <c r="D203" s="630"/>
    </row>
    <row r="204" spans="4:4" s="601" customFormat="1">
      <c r="D204" s="630"/>
    </row>
    <row r="205" spans="4:4" s="601" customFormat="1">
      <c r="D205" s="630"/>
    </row>
    <row r="206" spans="4:4" s="601" customFormat="1">
      <c r="D206" s="630"/>
    </row>
    <row r="207" spans="4:4" s="601" customFormat="1">
      <c r="D207" s="630"/>
    </row>
    <row r="208" spans="4:4" s="601" customFormat="1">
      <c r="D208" s="630"/>
    </row>
    <row r="209" spans="4:4" s="601" customFormat="1">
      <c r="D209" s="630"/>
    </row>
    <row r="210" spans="4:4" s="601" customFormat="1">
      <c r="D210" s="630"/>
    </row>
    <row r="211" spans="4:4" s="601" customFormat="1">
      <c r="D211" s="630"/>
    </row>
    <row r="212" spans="4:4" s="601" customFormat="1">
      <c r="D212" s="630"/>
    </row>
    <row r="213" spans="4:4" s="601" customFormat="1">
      <c r="D213" s="630"/>
    </row>
    <row r="214" spans="4:4" s="601" customFormat="1">
      <c r="D214" s="630"/>
    </row>
    <row r="215" spans="4:4" s="601" customFormat="1">
      <c r="D215" s="630"/>
    </row>
    <row r="216" spans="4:4" s="601" customFormat="1">
      <c r="D216" s="630"/>
    </row>
    <row r="217" spans="4:4" s="601" customFormat="1">
      <c r="D217" s="630"/>
    </row>
    <row r="218" spans="4:4" s="601" customFormat="1">
      <c r="D218" s="630"/>
    </row>
    <row r="219" spans="4:4" s="601" customFormat="1">
      <c r="D219" s="630"/>
    </row>
    <row r="220" spans="4:4" s="601" customFormat="1">
      <c r="D220" s="630"/>
    </row>
    <row r="221" spans="4:4" s="601" customFormat="1">
      <c r="D221" s="630"/>
    </row>
    <row r="222" spans="4:4" s="601" customFormat="1">
      <c r="D222" s="630"/>
    </row>
    <row r="223" spans="4:4" s="601" customFormat="1">
      <c r="D223" s="630"/>
    </row>
    <row r="224" spans="4:4" s="601" customFormat="1">
      <c r="D224" s="630"/>
    </row>
    <row r="225" spans="4:4" s="601" customFormat="1">
      <c r="D225" s="630"/>
    </row>
    <row r="226" spans="4:4" s="601" customFormat="1">
      <c r="D226" s="630"/>
    </row>
    <row r="227" spans="4:4" s="601" customFormat="1">
      <c r="D227" s="630"/>
    </row>
    <row r="228" spans="4:4" s="601" customFormat="1">
      <c r="D228" s="630"/>
    </row>
    <row r="229" spans="4:4" s="601" customFormat="1">
      <c r="D229" s="630"/>
    </row>
    <row r="230" spans="4:4" s="601" customFormat="1">
      <c r="D230" s="630"/>
    </row>
    <row r="231" spans="4:4" s="601" customFormat="1">
      <c r="D231" s="630"/>
    </row>
    <row r="232" spans="4:4" s="601" customFormat="1">
      <c r="D232" s="630"/>
    </row>
    <row r="233" spans="4:4" s="601" customFormat="1">
      <c r="D233" s="630"/>
    </row>
    <row r="234" spans="4:4" s="601" customFormat="1">
      <c r="D234" s="630"/>
    </row>
    <row r="235" spans="4:4" s="601" customFormat="1">
      <c r="D235" s="630"/>
    </row>
    <row r="236" spans="4:4" s="601" customFormat="1">
      <c r="D236" s="630"/>
    </row>
    <row r="237" spans="4:4" s="601" customFormat="1">
      <c r="D237" s="630"/>
    </row>
    <row r="238" spans="4:4" s="601" customFormat="1">
      <c r="D238" s="630"/>
    </row>
    <row r="239" spans="4:4" s="601" customFormat="1">
      <c r="D239" s="630"/>
    </row>
    <row r="240" spans="4:4" s="601" customFormat="1">
      <c r="D240" s="630"/>
    </row>
    <row r="241" spans="4:4" s="601" customFormat="1">
      <c r="D241" s="630"/>
    </row>
    <row r="242" spans="4:4" s="601" customFormat="1">
      <c r="D242" s="630"/>
    </row>
    <row r="243" spans="4:4" s="601" customFormat="1">
      <c r="D243" s="630"/>
    </row>
    <row r="244" spans="4:4" s="601" customFormat="1">
      <c r="D244" s="630"/>
    </row>
    <row r="245" spans="4:4" s="601" customFormat="1">
      <c r="D245" s="630"/>
    </row>
    <row r="246" spans="4:4" s="601" customFormat="1">
      <c r="D246" s="630"/>
    </row>
    <row r="247" spans="4:4" s="601" customFormat="1">
      <c r="D247" s="630"/>
    </row>
    <row r="248" spans="4:4" s="601" customFormat="1">
      <c r="D248" s="630"/>
    </row>
    <row r="249" spans="4:4" s="601" customFormat="1">
      <c r="D249" s="630"/>
    </row>
    <row r="250" spans="4:4" s="601" customFormat="1">
      <c r="D250" s="630"/>
    </row>
    <row r="251" spans="4:4" s="601" customFormat="1">
      <c r="D251" s="630"/>
    </row>
    <row r="252" spans="4:4" s="601" customFormat="1">
      <c r="D252" s="630"/>
    </row>
    <row r="253" spans="4:4" s="601" customFormat="1">
      <c r="D253" s="630"/>
    </row>
    <row r="254" spans="4:4" s="601" customFormat="1">
      <c r="D254" s="630"/>
    </row>
    <row r="255" spans="4:4" s="601" customFormat="1">
      <c r="D255" s="630"/>
    </row>
    <row r="256" spans="4:4" s="601" customFormat="1">
      <c r="D256" s="630"/>
    </row>
    <row r="257" spans="4:4" s="601" customFormat="1">
      <c r="D257" s="630"/>
    </row>
    <row r="258" spans="4:4" s="601" customFormat="1">
      <c r="D258" s="630"/>
    </row>
    <row r="259" spans="4:4" s="601" customFormat="1">
      <c r="D259" s="630"/>
    </row>
    <row r="260" spans="4:4" s="601" customFormat="1">
      <c r="D260" s="630"/>
    </row>
    <row r="261" spans="4:4" s="601" customFormat="1">
      <c r="D261" s="630"/>
    </row>
    <row r="262" spans="4:4" s="601" customFormat="1">
      <c r="D262" s="630"/>
    </row>
    <row r="263" spans="4:4" s="601" customFormat="1">
      <c r="D263" s="630"/>
    </row>
    <row r="264" spans="4:4" s="601" customFormat="1">
      <c r="D264" s="630"/>
    </row>
    <row r="265" spans="4:4" s="601" customFormat="1">
      <c r="D265" s="630"/>
    </row>
    <row r="266" spans="4:4" s="601" customFormat="1">
      <c r="D266" s="630"/>
    </row>
    <row r="267" spans="4:4" s="601" customFormat="1">
      <c r="D267" s="630"/>
    </row>
    <row r="268" spans="4:4" s="601" customFormat="1">
      <c r="D268" s="630"/>
    </row>
    <row r="269" spans="4:4" s="601" customFormat="1">
      <c r="D269" s="630"/>
    </row>
    <row r="270" spans="4:4" s="601" customFormat="1">
      <c r="D270" s="630"/>
    </row>
    <row r="271" spans="4:4" s="601" customFormat="1">
      <c r="D271" s="630"/>
    </row>
    <row r="272" spans="4:4" s="601" customFormat="1">
      <c r="D272" s="630"/>
    </row>
    <row r="273" spans="4:4" s="601" customFormat="1">
      <c r="D273" s="630"/>
    </row>
    <row r="274" spans="4:4" s="601" customFormat="1">
      <c r="D274" s="630"/>
    </row>
    <row r="275" spans="4:4" s="601" customFormat="1">
      <c r="D275" s="630"/>
    </row>
    <row r="276" spans="4:4" s="601" customFormat="1">
      <c r="D276" s="630"/>
    </row>
    <row r="277" spans="4:4" s="601" customFormat="1">
      <c r="D277" s="630"/>
    </row>
    <row r="278" spans="4:4" s="601" customFormat="1">
      <c r="D278" s="630"/>
    </row>
    <row r="279" spans="4:4" s="601" customFormat="1">
      <c r="D279" s="630"/>
    </row>
    <row r="280" spans="4:4" s="601" customFormat="1">
      <c r="D280" s="630"/>
    </row>
    <row r="281" spans="4:4" s="601" customFormat="1">
      <c r="D281" s="630"/>
    </row>
    <row r="282" spans="4:4" s="601" customFormat="1">
      <c r="D282" s="630"/>
    </row>
    <row r="283" spans="4:4" s="601" customFormat="1">
      <c r="D283" s="630"/>
    </row>
    <row r="284" spans="4:4" s="601" customFormat="1">
      <c r="D284" s="630"/>
    </row>
    <row r="285" spans="4:4" s="601" customFormat="1">
      <c r="D285" s="630"/>
    </row>
    <row r="286" spans="4:4" s="601" customFormat="1">
      <c r="D286" s="630"/>
    </row>
    <row r="287" spans="4:4" s="601" customFormat="1">
      <c r="D287" s="630"/>
    </row>
    <row r="288" spans="4:4" s="601" customFormat="1">
      <c r="D288" s="630"/>
    </row>
    <row r="289" spans="4:4" s="601" customFormat="1">
      <c r="D289" s="630"/>
    </row>
    <row r="290" spans="4:4" s="601" customFormat="1">
      <c r="D290" s="630"/>
    </row>
    <row r="291" spans="4:4" s="601" customFormat="1">
      <c r="D291" s="630"/>
    </row>
    <row r="292" spans="4:4" s="601" customFormat="1">
      <c r="D292" s="630"/>
    </row>
    <row r="293" spans="4:4" s="601" customFormat="1">
      <c r="D293" s="630"/>
    </row>
    <row r="294" spans="4:4" s="601" customFormat="1">
      <c r="D294" s="630"/>
    </row>
    <row r="295" spans="4:4" s="601" customFormat="1">
      <c r="D295" s="630"/>
    </row>
    <row r="296" spans="4:4" s="601" customFormat="1">
      <c r="D296" s="630"/>
    </row>
    <row r="297" spans="4:4" s="601" customFormat="1">
      <c r="D297" s="630"/>
    </row>
    <row r="298" spans="4:4" s="601" customFormat="1">
      <c r="D298" s="630"/>
    </row>
    <row r="299" spans="4:4" s="601" customFormat="1">
      <c r="D299" s="630"/>
    </row>
    <row r="300" spans="4:4" s="601" customFormat="1">
      <c r="D300" s="630"/>
    </row>
    <row r="301" spans="4:4" s="601" customFormat="1">
      <c r="D301" s="630"/>
    </row>
    <row r="302" spans="4:4" s="601" customFormat="1">
      <c r="D302" s="630"/>
    </row>
    <row r="303" spans="4:4" s="601" customFormat="1">
      <c r="D303" s="630"/>
    </row>
    <row r="304" spans="4:4" s="601" customFormat="1">
      <c r="D304" s="630"/>
    </row>
    <row r="305" spans="4:4" s="601" customFormat="1">
      <c r="D305" s="630"/>
    </row>
    <row r="306" spans="4:4" s="601" customFormat="1">
      <c r="D306" s="630"/>
    </row>
    <row r="307" spans="4:4" s="601" customFormat="1">
      <c r="D307" s="630"/>
    </row>
    <row r="308" spans="4:4" s="601" customFormat="1">
      <c r="D308" s="630"/>
    </row>
    <row r="309" spans="4:4" s="601" customFormat="1">
      <c r="D309" s="630"/>
    </row>
    <row r="310" spans="4:4" s="601" customFormat="1">
      <c r="D310" s="630"/>
    </row>
    <row r="311" spans="4:4" s="601" customFormat="1">
      <c r="D311" s="630"/>
    </row>
    <row r="312" spans="4:4" s="601" customFormat="1">
      <c r="D312" s="630"/>
    </row>
    <row r="313" spans="4:4" s="601" customFormat="1">
      <c r="D313" s="630"/>
    </row>
    <row r="314" spans="4:4" s="601" customFormat="1">
      <c r="D314" s="630"/>
    </row>
    <row r="315" spans="4:4" s="601" customFormat="1">
      <c r="D315" s="630"/>
    </row>
    <row r="316" spans="4:4" s="601" customFormat="1">
      <c r="D316" s="630"/>
    </row>
    <row r="317" spans="4:4" s="601" customFormat="1">
      <c r="D317" s="630"/>
    </row>
    <row r="318" spans="4:4" s="601" customFormat="1">
      <c r="D318" s="630"/>
    </row>
    <row r="319" spans="4:4" s="601" customFormat="1">
      <c r="D319" s="630"/>
    </row>
    <row r="320" spans="4:4" s="601" customFormat="1">
      <c r="D320" s="630"/>
    </row>
    <row r="321" spans="4:4" s="601" customFormat="1">
      <c r="D321" s="630"/>
    </row>
    <row r="322" spans="4:4" s="601" customFormat="1">
      <c r="D322" s="630"/>
    </row>
    <row r="323" spans="4:4" s="601" customFormat="1">
      <c r="D323" s="630"/>
    </row>
    <row r="324" spans="4:4" s="601" customFormat="1">
      <c r="D324" s="630"/>
    </row>
    <row r="325" spans="4:4" s="601" customFormat="1">
      <c r="D325" s="630"/>
    </row>
    <row r="326" spans="4:4" s="601" customFormat="1">
      <c r="D326" s="630"/>
    </row>
    <row r="327" spans="4:4" s="601" customFormat="1">
      <c r="D327" s="630"/>
    </row>
    <row r="328" spans="4:4" s="601" customFormat="1">
      <c r="D328" s="630"/>
    </row>
    <row r="329" spans="4:4" s="601" customFormat="1">
      <c r="D329" s="630"/>
    </row>
    <row r="330" spans="4:4" s="601" customFormat="1">
      <c r="D330" s="630"/>
    </row>
    <row r="331" spans="4:4" s="601" customFormat="1">
      <c r="D331" s="630"/>
    </row>
    <row r="332" spans="4:4" s="601" customFormat="1">
      <c r="D332" s="630"/>
    </row>
    <row r="333" spans="4:4" s="601" customFormat="1">
      <c r="D333" s="630"/>
    </row>
    <row r="334" spans="4:4" s="601" customFormat="1">
      <c r="D334" s="630"/>
    </row>
    <row r="335" spans="4:4" s="601" customFormat="1">
      <c r="D335" s="630"/>
    </row>
    <row r="336" spans="4:4" s="601" customFormat="1">
      <c r="D336" s="630"/>
    </row>
    <row r="337" spans="4:4" s="601" customFormat="1">
      <c r="D337" s="630"/>
    </row>
    <row r="338" spans="4:4" s="601" customFormat="1">
      <c r="D338" s="630"/>
    </row>
    <row r="339" spans="4:4" s="601" customFormat="1">
      <c r="D339" s="630"/>
    </row>
    <row r="340" spans="4:4" s="601" customFormat="1">
      <c r="D340" s="630"/>
    </row>
    <row r="341" spans="4:4" s="601" customFormat="1">
      <c r="D341" s="630"/>
    </row>
    <row r="342" spans="4:4" s="601" customFormat="1">
      <c r="D342" s="630"/>
    </row>
    <row r="343" spans="4:4" s="601" customFormat="1">
      <c r="D343" s="630"/>
    </row>
    <row r="344" spans="4:4" s="601" customFormat="1">
      <c r="D344" s="630"/>
    </row>
    <row r="345" spans="4:4" s="601" customFormat="1">
      <c r="D345" s="630"/>
    </row>
    <row r="346" spans="4:4" s="601" customFormat="1">
      <c r="D346" s="630"/>
    </row>
    <row r="347" spans="4:4" s="601" customFormat="1">
      <c r="D347" s="630"/>
    </row>
    <row r="348" spans="4:4" s="601" customFormat="1">
      <c r="D348" s="630"/>
    </row>
    <row r="349" spans="4:4" s="601" customFormat="1">
      <c r="D349" s="630"/>
    </row>
    <row r="350" spans="4:4" s="601" customFormat="1">
      <c r="D350" s="630"/>
    </row>
    <row r="351" spans="4:4" s="601" customFormat="1">
      <c r="D351" s="630"/>
    </row>
    <row r="352" spans="4:4" s="601" customFormat="1">
      <c r="D352" s="630"/>
    </row>
    <row r="353" spans="4:4" s="601" customFormat="1">
      <c r="D353" s="630"/>
    </row>
    <row r="354" spans="4:4" s="601" customFormat="1">
      <c r="D354" s="630"/>
    </row>
    <row r="355" spans="4:4" s="601" customFormat="1">
      <c r="D355" s="630"/>
    </row>
    <row r="356" spans="4:4" s="601" customFormat="1">
      <c r="D356" s="630"/>
    </row>
    <row r="357" spans="4:4" s="601" customFormat="1">
      <c r="D357" s="630"/>
    </row>
    <row r="358" spans="4:4" s="601" customFormat="1">
      <c r="D358" s="630"/>
    </row>
    <row r="359" spans="4:4" s="601" customFormat="1">
      <c r="D359" s="630"/>
    </row>
    <row r="360" spans="4:4" s="601" customFormat="1">
      <c r="D360" s="630"/>
    </row>
    <row r="361" spans="4:4" s="601" customFormat="1">
      <c r="D361" s="630"/>
    </row>
    <row r="362" spans="4:4" s="601" customFormat="1">
      <c r="D362" s="630"/>
    </row>
    <row r="363" spans="4:4" s="601" customFormat="1">
      <c r="D363" s="630"/>
    </row>
    <row r="364" spans="4:4" s="601" customFormat="1">
      <c r="D364" s="630"/>
    </row>
    <row r="365" spans="4:4" s="601" customFormat="1">
      <c r="D365" s="630"/>
    </row>
    <row r="366" spans="4:4" s="601" customFormat="1">
      <c r="D366" s="630"/>
    </row>
    <row r="367" spans="4:4" s="601" customFormat="1">
      <c r="D367" s="630"/>
    </row>
    <row r="368" spans="4:4" s="601" customFormat="1">
      <c r="D368" s="630"/>
    </row>
    <row r="369" spans="4:4" s="601" customFormat="1">
      <c r="D369" s="630"/>
    </row>
    <row r="370" spans="4:4" s="601" customFormat="1">
      <c r="D370" s="630"/>
    </row>
    <row r="371" spans="4:4" s="601" customFormat="1">
      <c r="D371" s="630"/>
    </row>
    <row r="372" spans="4:4" s="601" customFormat="1">
      <c r="D372" s="630"/>
    </row>
    <row r="373" spans="4:4" s="601" customFormat="1">
      <c r="D373" s="630"/>
    </row>
    <row r="374" spans="4:4" s="601" customFormat="1">
      <c r="D374" s="630"/>
    </row>
    <row r="375" spans="4:4" s="601" customFormat="1">
      <c r="D375" s="630"/>
    </row>
    <row r="376" spans="4:4" s="601" customFormat="1">
      <c r="D376" s="630"/>
    </row>
    <row r="377" spans="4:4" s="601" customFormat="1">
      <c r="D377" s="630"/>
    </row>
    <row r="378" spans="4:4" s="601" customFormat="1">
      <c r="D378" s="630"/>
    </row>
    <row r="379" spans="4:4" s="601" customFormat="1">
      <c r="D379" s="630"/>
    </row>
    <row r="380" spans="4:4" s="601" customFormat="1">
      <c r="D380" s="630"/>
    </row>
    <row r="381" spans="4:4" s="601" customFormat="1">
      <c r="D381" s="630"/>
    </row>
    <row r="382" spans="4:4" s="601" customFormat="1">
      <c r="D382" s="630"/>
    </row>
    <row r="383" spans="4:4" s="601" customFormat="1">
      <c r="D383" s="630"/>
    </row>
    <row r="384" spans="4:4" s="601" customFormat="1">
      <c r="D384" s="630"/>
    </row>
    <row r="385" spans="4:4" s="601" customFormat="1">
      <c r="D385" s="630"/>
    </row>
    <row r="386" spans="4:4" s="601" customFormat="1">
      <c r="D386" s="630"/>
    </row>
    <row r="387" spans="4:4" s="601" customFormat="1">
      <c r="D387" s="630"/>
    </row>
    <row r="388" spans="4:4" s="601" customFormat="1">
      <c r="D388" s="630"/>
    </row>
    <row r="389" spans="4:4" s="601" customFormat="1">
      <c r="D389" s="630"/>
    </row>
    <row r="390" spans="4:4" s="601" customFormat="1">
      <c r="D390" s="630"/>
    </row>
    <row r="391" spans="4:4" s="601" customFormat="1">
      <c r="D391" s="630"/>
    </row>
    <row r="392" spans="4:4" s="601" customFormat="1">
      <c r="D392" s="630"/>
    </row>
    <row r="393" spans="4:4" s="601" customFormat="1">
      <c r="D393" s="630"/>
    </row>
    <row r="394" spans="4:4" s="601" customFormat="1">
      <c r="D394" s="630"/>
    </row>
    <row r="395" spans="4:4" s="601" customFormat="1">
      <c r="D395" s="630"/>
    </row>
    <row r="396" spans="4:4" s="601" customFormat="1">
      <c r="D396" s="630"/>
    </row>
    <row r="397" spans="4:4" s="601" customFormat="1">
      <c r="D397" s="630"/>
    </row>
    <row r="398" spans="4:4" s="601" customFormat="1">
      <c r="D398" s="630"/>
    </row>
    <row r="399" spans="4:4" s="601" customFormat="1">
      <c r="D399" s="630"/>
    </row>
    <row r="400" spans="4:4" s="601" customFormat="1">
      <c r="D400" s="630"/>
    </row>
    <row r="401" spans="4:4" s="601" customFormat="1">
      <c r="D401" s="630"/>
    </row>
    <row r="402" spans="4:4" s="601" customFormat="1">
      <c r="D402" s="630"/>
    </row>
    <row r="403" spans="4:4" s="601" customFormat="1">
      <c r="D403" s="630"/>
    </row>
    <row r="404" spans="4:4" s="601" customFormat="1">
      <c r="D404" s="630"/>
    </row>
    <row r="405" spans="4:4" s="601" customFormat="1">
      <c r="D405" s="630"/>
    </row>
    <row r="406" spans="4:4" s="601" customFormat="1">
      <c r="D406" s="630"/>
    </row>
    <row r="407" spans="4:4" s="601" customFormat="1">
      <c r="D407" s="630"/>
    </row>
    <row r="408" spans="4:4" s="601" customFormat="1">
      <c r="D408" s="630"/>
    </row>
    <row r="409" spans="4:4" s="601" customFormat="1">
      <c r="D409" s="630"/>
    </row>
    <row r="410" spans="4:4" s="601" customFormat="1">
      <c r="D410" s="630"/>
    </row>
    <row r="411" spans="4:4" s="601" customFormat="1">
      <c r="D411" s="630"/>
    </row>
    <row r="412" spans="4:4" s="601" customFormat="1">
      <c r="D412" s="630"/>
    </row>
    <row r="413" spans="4:4" s="601" customFormat="1">
      <c r="D413" s="630"/>
    </row>
    <row r="414" spans="4:4" s="601" customFormat="1">
      <c r="D414" s="630"/>
    </row>
    <row r="415" spans="4:4" s="601" customFormat="1">
      <c r="D415" s="630"/>
    </row>
    <row r="416" spans="4:4" s="601" customFormat="1">
      <c r="D416" s="630"/>
    </row>
    <row r="417" spans="4:4" s="601" customFormat="1">
      <c r="D417" s="630"/>
    </row>
    <row r="418" spans="4:4" s="601" customFormat="1">
      <c r="D418" s="630"/>
    </row>
    <row r="419" spans="4:4" s="601" customFormat="1">
      <c r="D419" s="630"/>
    </row>
    <row r="420" spans="4:4" s="601" customFormat="1">
      <c r="D420" s="630"/>
    </row>
    <row r="421" spans="4:4" s="601" customFormat="1">
      <c r="D421" s="630"/>
    </row>
    <row r="422" spans="4:4" s="601" customFormat="1">
      <c r="D422" s="630"/>
    </row>
    <row r="423" spans="4:4" s="601" customFormat="1">
      <c r="D423" s="630"/>
    </row>
    <row r="424" spans="4:4" s="601" customFormat="1">
      <c r="D424" s="630"/>
    </row>
    <row r="425" spans="4:4" s="601" customFormat="1">
      <c r="D425" s="630"/>
    </row>
    <row r="426" spans="4:4" s="601" customFormat="1">
      <c r="D426" s="630"/>
    </row>
    <row r="427" spans="4:4" s="601" customFormat="1">
      <c r="D427" s="630"/>
    </row>
    <row r="428" spans="4:4" s="601" customFormat="1">
      <c r="D428" s="630"/>
    </row>
    <row r="429" spans="4:4" s="601" customFormat="1">
      <c r="D429" s="630"/>
    </row>
    <row r="430" spans="4:4" s="601" customFormat="1">
      <c r="D430" s="630"/>
    </row>
    <row r="431" spans="4:4" s="601" customFormat="1">
      <c r="D431" s="630"/>
    </row>
    <row r="432" spans="4:4" s="601" customFormat="1">
      <c r="D432" s="630"/>
    </row>
    <row r="433" spans="4:4" s="601" customFormat="1">
      <c r="D433" s="630"/>
    </row>
    <row r="434" spans="4:4" s="601" customFormat="1">
      <c r="D434" s="630"/>
    </row>
    <row r="435" spans="4:4" s="601" customFormat="1">
      <c r="D435" s="630"/>
    </row>
    <row r="436" spans="4:4" s="601" customFormat="1">
      <c r="D436" s="630"/>
    </row>
    <row r="437" spans="4:4" s="601" customFormat="1">
      <c r="D437" s="630"/>
    </row>
    <row r="438" spans="4:4" s="601" customFormat="1">
      <c r="D438" s="630"/>
    </row>
    <row r="439" spans="4:4" s="601" customFormat="1">
      <c r="D439" s="630"/>
    </row>
    <row r="440" spans="4:4" s="601" customFormat="1">
      <c r="D440" s="630"/>
    </row>
    <row r="441" spans="4:4" s="601" customFormat="1">
      <c r="D441" s="630"/>
    </row>
    <row r="442" spans="4:4" s="601" customFormat="1">
      <c r="D442" s="630"/>
    </row>
    <row r="443" spans="4:4" s="601" customFormat="1">
      <c r="D443" s="630"/>
    </row>
    <row r="444" spans="4:4" s="601" customFormat="1">
      <c r="D444" s="630"/>
    </row>
    <row r="445" spans="4:4" s="601" customFormat="1">
      <c r="D445" s="630"/>
    </row>
    <row r="446" spans="4:4" s="601" customFormat="1">
      <c r="D446" s="630"/>
    </row>
    <row r="447" spans="4:4" s="601" customFormat="1">
      <c r="D447" s="630"/>
    </row>
    <row r="448" spans="4:4" s="601" customFormat="1">
      <c r="D448" s="630"/>
    </row>
    <row r="449" spans="4:4" s="601" customFormat="1">
      <c r="D449" s="630"/>
    </row>
    <row r="450" spans="4:4" s="601" customFormat="1">
      <c r="D450" s="630"/>
    </row>
    <row r="451" spans="4:4" s="601" customFormat="1">
      <c r="D451" s="630"/>
    </row>
    <row r="452" spans="4:4" s="601" customFormat="1">
      <c r="D452" s="630"/>
    </row>
    <row r="453" spans="4:4" s="601" customFormat="1">
      <c r="D453" s="630"/>
    </row>
    <row r="454" spans="4:4" s="601" customFormat="1">
      <c r="D454" s="630"/>
    </row>
    <row r="455" spans="4:4" s="601" customFormat="1">
      <c r="D455" s="630"/>
    </row>
    <row r="456" spans="4:4" s="601" customFormat="1">
      <c r="D456" s="630"/>
    </row>
    <row r="457" spans="4:4" s="601" customFormat="1">
      <c r="D457" s="630"/>
    </row>
    <row r="458" spans="4:4" s="601" customFormat="1">
      <c r="D458" s="630"/>
    </row>
    <row r="459" spans="4:4" s="601" customFormat="1">
      <c r="D459" s="630"/>
    </row>
    <row r="460" spans="4:4" s="601" customFormat="1">
      <c r="D460" s="630"/>
    </row>
    <row r="461" spans="4:4" s="601" customFormat="1">
      <c r="D461" s="630"/>
    </row>
    <row r="462" spans="4:4" s="601" customFormat="1">
      <c r="D462" s="630"/>
    </row>
    <row r="463" spans="4:4" s="601" customFormat="1">
      <c r="D463" s="630"/>
    </row>
    <row r="464" spans="4:4" s="601" customFormat="1">
      <c r="D464" s="630"/>
    </row>
    <row r="465" spans="4:4" s="601" customFormat="1">
      <c r="D465" s="630"/>
    </row>
    <row r="466" spans="4:4" s="601" customFormat="1">
      <c r="D466" s="630"/>
    </row>
    <row r="467" spans="4:4" s="601" customFormat="1">
      <c r="D467" s="630"/>
    </row>
    <row r="468" spans="4:4" s="601" customFormat="1">
      <c r="D468" s="630"/>
    </row>
    <row r="469" spans="4:4" s="601" customFormat="1">
      <c r="D469" s="630"/>
    </row>
    <row r="470" spans="4:4" s="601" customFormat="1">
      <c r="D470" s="630"/>
    </row>
    <row r="471" spans="4:4" s="601" customFormat="1">
      <c r="D471" s="630"/>
    </row>
    <row r="472" spans="4:4" s="601" customFormat="1">
      <c r="D472" s="630"/>
    </row>
    <row r="473" spans="4:4" s="601" customFormat="1">
      <c r="D473" s="630"/>
    </row>
    <row r="474" spans="4:4" s="601" customFormat="1">
      <c r="D474" s="630"/>
    </row>
    <row r="475" spans="4:4" s="601" customFormat="1">
      <c r="D475" s="630"/>
    </row>
    <row r="476" spans="4:4" s="601" customFormat="1">
      <c r="D476" s="630"/>
    </row>
    <row r="477" spans="4:4" s="601" customFormat="1">
      <c r="D477" s="630"/>
    </row>
    <row r="478" spans="4:4" s="601" customFormat="1">
      <c r="D478" s="630"/>
    </row>
    <row r="479" spans="4:4" s="601" customFormat="1">
      <c r="D479" s="630"/>
    </row>
    <row r="480" spans="4:4" s="601" customFormat="1">
      <c r="D480" s="630"/>
    </row>
    <row r="481" spans="4:4" s="601" customFormat="1">
      <c r="D481" s="630"/>
    </row>
    <row r="482" spans="4:4" s="601" customFormat="1">
      <c r="D482" s="630"/>
    </row>
    <row r="483" spans="4:4" s="601" customFormat="1">
      <c r="D483" s="630"/>
    </row>
    <row r="484" spans="4:4" s="601" customFormat="1">
      <c r="D484" s="630"/>
    </row>
    <row r="485" spans="4:4" s="601" customFormat="1">
      <c r="D485" s="630"/>
    </row>
    <row r="486" spans="4:4" s="601" customFormat="1">
      <c r="D486" s="630"/>
    </row>
    <row r="487" spans="4:4" s="601" customFormat="1">
      <c r="D487" s="630"/>
    </row>
    <row r="488" spans="4:4" s="601" customFormat="1">
      <c r="D488" s="630"/>
    </row>
    <row r="489" spans="4:4" s="601" customFormat="1">
      <c r="D489" s="630"/>
    </row>
    <row r="490" spans="4:4" s="601" customFormat="1">
      <c r="D490" s="630"/>
    </row>
    <row r="491" spans="4:4" s="601" customFormat="1">
      <c r="D491" s="630"/>
    </row>
    <row r="492" spans="4:4" s="601" customFormat="1">
      <c r="D492" s="630"/>
    </row>
    <row r="493" spans="4:4" s="601" customFormat="1">
      <c r="D493" s="630"/>
    </row>
    <row r="494" spans="4:4" s="601" customFormat="1">
      <c r="D494" s="630"/>
    </row>
    <row r="495" spans="4:4" s="601" customFormat="1">
      <c r="D495" s="630"/>
    </row>
    <row r="496" spans="4:4" s="601" customFormat="1">
      <c r="D496" s="630"/>
    </row>
    <row r="497" spans="4:4" s="601" customFormat="1">
      <c r="D497" s="630"/>
    </row>
    <row r="498" spans="4:4" s="601" customFormat="1">
      <c r="D498" s="630"/>
    </row>
    <row r="499" spans="4:4" s="601" customFormat="1">
      <c r="D499" s="630"/>
    </row>
    <row r="500" spans="4:4" s="601" customFormat="1">
      <c r="D500" s="630"/>
    </row>
    <row r="501" spans="4:4" s="601" customFormat="1">
      <c r="D501" s="630"/>
    </row>
    <row r="502" spans="4:4" s="601" customFormat="1">
      <c r="D502" s="630"/>
    </row>
    <row r="503" spans="4:4" s="601" customFormat="1">
      <c r="D503" s="630"/>
    </row>
    <row r="504" spans="4:4" s="601" customFormat="1">
      <c r="D504" s="630"/>
    </row>
    <row r="505" spans="4:4" s="601" customFormat="1">
      <c r="D505" s="630"/>
    </row>
    <row r="506" spans="4:4" s="601" customFormat="1">
      <c r="D506" s="630"/>
    </row>
    <row r="507" spans="4:4" s="601" customFormat="1">
      <c r="D507" s="630"/>
    </row>
    <row r="508" spans="4:4" s="601" customFormat="1">
      <c r="D508" s="630"/>
    </row>
    <row r="509" spans="4:4" s="601" customFormat="1">
      <c r="D509" s="630"/>
    </row>
    <row r="510" spans="4:4" s="601" customFormat="1">
      <c r="D510" s="630"/>
    </row>
    <row r="511" spans="4:4" s="601" customFormat="1">
      <c r="D511" s="630"/>
    </row>
    <row r="512" spans="4:4" s="601" customFormat="1">
      <c r="D512" s="630"/>
    </row>
    <row r="513" spans="4:4" s="601" customFormat="1">
      <c r="D513" s="630"/>
    </row>
    <row r="514" spans="4:4" s="601" customFormat="1">
      <c r="D514" s="630"/>
    </row>
    <row r="515" spans="4:4" s="601" customFormat="1">
      <c r="D515" s="630"/>
    </row>
    <row r="516" spans="4:4" s="601" customFormat="1">
      <c r="D516" s="630"/>
    </row>
    <row r="517" spans="4:4" s="601" customFormat="1">
      <c r="D517" s="630"/>
    </row>
    <row r="518" spans="4:4" s="601" customFormat="1">
      <c r="D518" s="630"/>
    </row>
    <row r="519" spans="4:4" s="601" customFormat="1">
      <c r="D519" s="630"/>
    </row>
    <row r="520" spans="4:4" s="601" customFormat="1">
      <c r="D520" s="630"/>
    </row>
    <row r="521" spans="4:4" s="601" customFormat="1">
      <c r="D521" s="630"/>
    </row>
    <row r="522" spans="4:4" s="601" customFormat="1">
      <c r="D522" s="630"/>
    </row>
    <row r="523" spans="4:4" s="601" customFormat="1">
      <c r="D523" s="630"/>
    </row>
    <row r="524" spans="4:4" s="601" customFormat="1">
      <c r="D524" s="630"/>
    </row>
    <row r="525" spans="4:4" s="601" customFormat="1">
      <c r="D525" s="630"/>
    </row>
    <row r="526" spans="4:4" s="601" customFormat="1">
      <c r="D526" s="630"/>
    </row>
    <row r="527" spans="4:4" s="601" customFormat="1">
      <c r="D527" s="630"/>
    </row>
    <row r="528" spans="4:4" s="601" customFormat="1">
      <c r="D528" s="630"/>
    </row>
    <row r="529" spans="4:4" s="601" customFormat="1">
      <c r="D529" s="630"/>
    </row>
    <row r="530" spans="4:4" s="601" customFormat="1">
      <c r="D530" s="630"/>
    </row>
    <row r="531" spans="4:4" s="601" customFormat="1">
      <c r="D531" s="630"/>
    </row>
    <row r="532" spans="4:4" s="601" customFormat="1">
      <c r="D532" s="630"/>
    </row>
    <row r="533" spans="4:4" s="601" customFormat="1">
      <c r="D533" s="630"/>
    </row>
  </sheetData>
  <mergeCells count="4">
    <mergeCell ref="E8:G8"/>
    <mergeCell ref="I8:K8"/>
    <mergeCell ref="E9:G9"/>
    <mergeCell ref="I9:K9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  <headerFooter scaleWithDoc="0"/>
  <rowBreaks count="1" manualBreakCount="1">
    <brk id="75" max="16383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rgb="FF92D050"/>
  </sheetPr>
  <dimension ref="A1:T463"/>
  <sheetViews>
    <sheetView showGridLines="0" tabSelected="1" view="pageBreakPreview" zoomScaleNormal="100" zoomScaleSheetLayoutView="100" workbookViewId="0">
      <selection activeCell="O48" sqref="O48"/>
    </sheetView>
  </sheetViews>
  <sheetFormatPr defaultColWidth="7.5703125" defaultRowHeight="16.5"/>
  <cols>
    <col min="1" max="1" width="1.85546875" style="605" customWidth="1"/>
    <col min="2" max="2" width="13.5703125" style="605" customWidth="1"/>
    <col min="3" max="3" width="28.28515625" style="605" customWidth="1"/>
    <col min="4" max="4" width="9.5703125" style="612" customWidth="1"/>
    <col min="5" max="5" width="16.7109375" style="653" customWidth="1"/>
    <col min="6" max="6" width="18.85546875" style="605" customWidth="1"/>
    <col min="7" max="7" width="21.28515625" style="605" customWidth="1"/>
    <col min="8" max="8" width="1.85546875" style="605" customWidth="1"/>
    <col min="9" max="9" width="19" style="605" customWidth="1"/>
    <col min="10" max="10" width="2.85546875" style="605" customWidth="1"/>
    <col min="11" max="11" width="46.7109375" style="605" customWidth="1"/>
    <col min="12" max="12" width="1.7109375" style="605" customWidth="1"/>
    <col min="13" max="13" width="10.85546875" style="605" customWidth="1"/>
    <col min="14" max="14" width="10.7109375" style="605" customWidth="1"/>
    <col min="15" max="15" width="14.85546875" style="605" customWidth="1"/>
    <col min="16" max="16" width="4" style="605" customWidth="1"/>
    <col min="17" max="17" width="10.85546875" style="605" customWidth="1"/>
    <col min="18" max="18" width="10.7109375" style="605" customWidth="1"/>
    <col min="19" max="19" width="14.85546875" style="605" customWidth="1"/>
    <col min="20" max="20" width="1" style="605" customWidth="1"/>
    <col min="21" max="21" width="3.85546875" style="605" customWidth="1"/>
    <col min="22" max="22" width="7.5703125" style="605"/>
    <col min="23" max="24" width="7.5703125" style="605" customWidth="1"/>
    <col min="25" max="27" width="7.5703125" style="605"/>
    <col min="28" max="28" width="7.5703125" style="605" customWidth="1"/>
    <col min="29" max="16384" width="7.5703125" style="605"/>
  </cols>
  <sheetData>
    <row r="1" spans="1:20" s="601" customFormat="1" ht="10.15" customHeight="1">
      <c r="C1" s="602"/>
      <c r="D1" s="1230"/>
      <c r="E1" s="604"/>
    </row>
    <row r="2" spans="1:20" s="601" customFormat="1" ht="10.15" customHeight="1">
      <c r="C2" s="602"/>
      <c r="D2" s="1230"/>
      <c r="E2" s="604"/>
    </row>
    <row r="3" spans="1:20" ht="16.5" customHeight="1">
      <c r="B3" s="606" t="s">
        <v>876</v>
      </c>
      <c r="C3" s="607" t="s">
        <v>1014</v>
      </c>
      <c r="D3" s="608"/>
      <c r="E3" s="605"/>
    </row>
    <row r="4" spans="1:20" ht="15" customHeight="1">
      <c r="B4" s="606"/>
      <c r="C4" s="607" t="s">
        <v>1134</v>
      </c>
      <c r="D4" s="608"/>
      <c r="E4" s="605"/>
    </row>
    <row r="5" spans="1:20" ht="16.5" customHeight="1">
      <c r="B5" s="609" t="s">
        <v>877</v>
      </c>
      <c r="C5" s="610" t="s">
        <v>1015</v>
      </c>
      <c r="D5" s="611"/>
      <c r="E5" s="605"/>
    </row>
    <row r="6" spans="1:20" ht="15" customHeight="1">
      <c r="B6" s="609"/>
      <c r="C6" s="610" t="s">
        <v>1135</v>
      </c>
      <c r="D6" s="611"/>
      <c r="E6" s="605"/>
    </row>
    <row r="7" spans="1:20" s="601" customFormat="1" ht="10.15" customHeight="1" thickBot="1">
      <c r="A7" s="610"/>
      <c r="B7" s="605"/>
      <c r="C7" s="605"/>
      <c r="D7" s="612"/>
      <c r="E7" s="604"/>
    </row>
    <row r="8" spans="1:20" s="591" customFormat="1" ht="14.25" thickTop="1">
      <c r="A8" s="613"/>
      <c r="B8" s="1232" t="s">
        <v>743</v>
      </c>
      <c r="C8" s="1233"/>
      <c r="D8" s="744" t="s">
        <v>3</v>
      </c>
      <c r="E8" s="1908" t="s">
        <v>4</v>
      </c>
      <c r="F8" s="1908"/>
      <c r="G8" s="1908"/>
      <c r="H8" s="1237"/>
    </row>
    <row r="9" spans="1:20" s="591" customFormat="1" ht="13.5">
      <c r="B9" s="566" t="s">
        <v>746</v>
      </c>
      <c r="C9" s="619"/>
      <c r="D9" s="620" t="s">
        <v>8</v>
      </c>
      <c r="E9" s="1905" t="s">
        <v>9</v>
      </c>
      <c r="F9" s="1905"/>
      <c r="G9" s="1905"/>
      <c r="H9" s="621"/>
    </row>
    <row r="10" spans="1:20" s="591" customFormat="1" ht="13.5">
      <c r="C10" s="615"/>
      <c r="D10" s="622"/>
      <c r="E10" s="623" t="s">
        <v>4</v>
      </c>
      <c r="F10" s="623" t="s">
        <v>37</v>
      </c>
      <c r="G10" s="623" t="s">
        <v>38</v>
      </c>
    </row>
    <row r="11" spans="1:20" s="591" customFormat="1" ht="13.5">
      <c r="D11" s="622"/>
      <c r="E11" s="624" t="s">
        <v>9</v>
      </c>
      <c r="F11" s="624" t="s">
        <v>39</v>
      </c>
      <c r="G11" s="624" t="s">
        <v>40</v>
      </c>
      <c r="H11" s="625"/>
      <c r="I11" s="619"/>
      <c r="J11" s="619"/>
      <c r="K11" s="619"/>
      <c r="L11" s="619"/>
      <c r="M11" s="619"/>
      <c r="N11" s="619"/>
      <c r="O11" s="619"/>
      <c r="P11" s="619"/>
      <c r="Q11" s="619"/>
      <c r="R11" s="619"/>
      <c r="S11" s="619"/>
      <c r="T11" s="619"/>
    </row>
    <row r="12" spans="1:20" s="601" customFormat="1" ht="8.1" customHeight="1">
      <c r="A12" s="626"/>
      <c r="B12" s="626"/>
      <c r="C12" s="626"/>
      <c r="D12" s="627"/>
      <c r="E12" s="628"/>
      <c r="F12" s="628"/>
      <c r="G12" s="628"/>
      <c r="H12" s="629"/>
    </row>
    <row r="13" spans="1:20" s="601" customFormat="1" ht="8.1" customHeight="1">
      <c r="D13" s="630"/>
      <c r="E13" s="604"/>
      <c r="F13" s="604"/>
      <c r="G13" s="604"/>
      <c r="H13" s="631"/>
    </row>
    <row r="14" spans="1:20" s="601" customFormat="1" ht="16.5" customHeight="1">
      <c r="B14" s="614" t="s">
        <v>782</v>
      </c>
      <c r="C14" s="591"/>
      <c r="D14" s="1665">
        <v>2020</v>
      </c>
      <c r="E14" s="576">
        <f t="shared" ref="E14:G16" si="0">SUM(E18,E22,E26,E30,E34,E38,E43)</f>
        <v>7021</v>
      </c>
      <c r="F14" s="576">
        <f t="shared" si="0"/>
        <v>3755</v>
      </c>
      <c r="G14" s="576">
        <f t="shared" si="0"/>
        <v>3266</v>
      </c>
      <c r="H14" s="632"/>
    </row>
    <row r="15" spans="1:20" s="601" customFormat="1" ht="16.149999999999999" customHeight="1">
      <c r="B15" s="566" t="s">
        <v>783</v>
      </c>
      <c r="C15" s="591"/>
      <c r="D15" s="1665">
        <v>2021</v>
      </c>
      <c r="E15" s="576">
        <f t="shared" si="0"/>
        <v>8030</v>
      </c>
      <c r="F15" s="576">
        <f t="shared" si="0"/>
        <v>4210</v>
      </c>
      <c r="G15" s="576">
        <f t="shared" si="0"/>
        <v>3820</v>
      </c>
      <c r="H15" s="632"/>
    </row>
    <row r="16" spans="1:20" s="601" customFormat="1" ht="13.15" customHeight="1">
      <c r="B16" s="591"/>
      <c r="C16" s="591"/>
      <c r="D16" s="1665">
        <v>2022</v>
      </c>
      <c r="E16" s="576">
        <f t="shared" si="0"/>
        <v>6500</v>
      </c>
      <c r="F16" s="576">
        <f t="shared" si="0"/>
        <v>3574</v>
      </c>
      <c r="G16" s="576">
        <f t="shared" si="0"/>
        <v>2943</v>
      </c>
      <c r="H16" s="634"/>
    </row>
    <row r="17" spans="2:20" s="601" customFormat="1" ht="15" customHeight="1">
      <c r="B17" s="566"/>
      <c r="C17" s="635"/>
      <c r="D17" s="580"/>
      <c r="E17" s="633"/>
      <c r="F17" s="633"/>
      <c r="G17" s="633"/>
      <c r="H17" s="636"/>
    </row>
    <row r="18" spans="2:20" s="601" customFormat="1">
      <c r="B18" s="614" t="s">
        <v>751</v>
      </c>
      <c r="C18" s="591"/>
      <c r="D18" s="580">
        <v>2020</v>
      </c>
      <c r="E18" s="633">
        <f>SUM('6.31'!E18,'6.31'!I18)</f>
        <v>892</v>
      </c>
      <c r="F18" s="633">
        <f>SUM('6.31'!F18,'6.31'!J18)</f>
        <v>199</v>
      </c>
      <c r="G18" s="633">
        <f>SUM('6.31'!G18,'6.31'!K18)</f>
        <v>693</v>
      </c>
      <c r="H18" s="636"/>
    </row>
    <row r="19" spans="2:20" s="601" customFormat="1">
      <c r="B19" s="566" t="s">
        <v>752</v>
      </c>
      <c r="C19" s="614"/>
      <c r="D19" s="580">
        <v>2021</v>
      </c>
      <c r="E19" s="633">
        <f>SUM('6.31'!E19,'6.31'!I19)</f>
        <v>1079</v>
      </c>
      <c r="F19" s="633">
        <f>SUM('6.31'!F19,'6.31'!J19)</f>
        <v>279</v>
      </c>
      <c r="G19" s="633">
        <f>SUM('6.31'!G19,'6.31'!K19)</f>
        <v>800</v>
      </c>
      <c r="H19" s="636"/>
    </row>
    <row r="20" spans="2:20" s="601" customFormat="1">
      <c r="B20" s="566"/>
      <c r="C20" s="614"/>
      <c r="D20" s="580">
        <v>2022</v>
      </c>
      <c r="E20" s="633">
        <f>SUM('6.31'!E20,'6.31'!I20)</f>
        <v>770</v>
      </c>
      <c r="F20" s="633">
        <f>SUM('6.31'!F20,'6.31'!J20)</f>
        <v>210</v>
      </c>
      <c r="G20" s="633">
        <f>SUM('6.31'!G20,'6.31'!K20)</f>
        <v>560</v>
      </c>
      <c r="H20" s="636"/>
    </row>
    <row r="21" spans="2:20" s="601" customFormat="1">
      <c r="B21" s="566"/>
      <c r="C21" s="614"/>
      <c r="D21" s="580"/>
      <c r="E21" s="633"/>
      <c r="F21" s="633"/>
      <c r="G21" s="633"/>
      <c r="H21" s="636"/>
    </row>
    <row r="22" spans="2:20" s="601" customFormat="1">
      <c r="B22" s="614" t="s">
        <v>753</v>
      </c>
      <c r="C22" s="619"/>
      <c r="D22" s="580">
        <v>2020</v>
      </c>
      <c r="E22" s="633">
        <f>SUM('6.31'!E22,'6.31'!I22)</f>
        <v>356</v>
      </c>
      <c r="F22" s="633">
        <f>SUM('6.31'!F22,'6.31'!J22)</f>
        <v>106</v>
      </c>
      <c r="G22" s="633">
        <f>SUM('6.31'!G22,'6.31'!K22)</f>
        <v>250</v>
      </c>
      <c r="H22" s="636"/>
    </row>
    <row r="23" spans="2:20" s="601" customFormat="1">
      <c r="B23" s="566" t="s">
        <v>754</v>
      </c>
      <c r="C23" s="635"/>
      <c r="D23" s="580">
        <v>2021</v>
      </c>
      <c r="E23" s="633">
        <f>SUM('6.31'!E23,'6.31'!I23)</f>
        <v>411</v>
      </c>
      <c r="F23" s="633">
        <f>SUM('6.31'!F23,'6.31'!J23)</f>
        <v>143</v>
      </c>
      <c r="G23" s="633">
        <f>SUM('6.31'!G23,'6.31'!K23)</f>
        <v>268</v>
      </c>
      <c r="H23" s="636"/>
    </row>
    <row r="24" spans="2:20" s="601" customFormat="1">
      <c r="B24" s="566"/>
      <c r="C24" s="635"/>
      <c r="D24" s="580">
        <v>2022</v>
      </c>
      <c r="E24" s="633">
        <f>SUM('6.31'!E24,'6.31'!I24)</f>
        <v>375</v>
      </c>
      <c r="F24" s="633">
        <f>SUM('6.31'!F24,'6.31'!J24)</f>
        <v>118</v>
      </c>
      <c r="G24" s="633">
        <f>SUM('6.31'!G24,'6.31'!K24)</f>
        <v>257</v>
      </c>
      <c r="H24" s="636"/>
    </row>
    <row r="25" spans="2:20" s="601" customFormat="1">
      <c r="B25" s="566"/>
      <c r="C25" s="635"/>
      <c r="D25" s="580"/>
      <c r="E25" s="633"/>
      <c r="F25" s="633"/>
      <c r="G25" s="633"/>
      <c r="H25" s="636"/>
    </row>
    <row r="26" spans="2:20" s="601" customFormat="1">
      <c r="B26" s="614" t="s">
        <v>755</v>
      </c>
      <c r="C26" s="591"/>
      <c r="D26" s="580">
        <v>2020</v>
      </c>
      <c r="E26" s="633">
        <f>SUM('6.31'!E26,'6.31'!I26)</f>
        <v>1034</v>
      </c>
      <c r="F26" s="633">
        <f>SUM('6.31'!F26,'6.31'!J26)</f>
        <v>541</v>
      </c>
      <c r="G26" s="633">
        <f>SUM('6.31'!G26,'6.31'!K26)</f>
        <v>493</v>
      </c>
      <c r="H26" s="636"/>
    </row>
    <row r="27" spans="2:20" s="601" customFormat="1">
      <c r="B27" s="566" t="s">
        <v>1261</v>
      </c>
      <c r="C27" s="591"/>
      <c r="D27" s="580">
        <v>2021</v>
      </c>
      <c r="E27" s="633">
        <f>SUM('6.31'!E27,'6.31'!I27)</f>
        <v>1121</v>
      </c>
      <c r="F27" s="633">
        <f>SUM('6.31'!F27,'6.31'!J27)</f>
        <v>574</v>
      </c>
      <c r="G27" s="633">
        <f>SUM('6.31'!G27,'6.31'!K27)</f>
        <v>547</v>
      </c>
      <c r="H27" s="636"/>
    </row>
    <row r="28" spans="2:20" s="601" customFormat="1">
      <c r="B28" s="566"/>
      <c r="C28" s="591"/>
      <c r="D28" s="580">
        <v>2022</v>
      </c>
      <c r="E28" s="633">
        <f>SUM('6.31'!E28,'6.31'!I28)</f>
        <v>845</v>
      </c>
      <c r="F28" s="633">
        <f>SUM('6.31'!F28,'6.31'!J28)</f>
        <v>449</v>
      </c>
      <c r="G28" s="633">
        <f>SUM('6.31'!G28,'6.31'!K28)</f>
        <v>413</v>
      </c>
      <c r="H28" s="636"/>
      <c r="I28" s="602"/>
      <c r="J28" s="602"/>
      <c r="K28" s="602"/>
    </row>
    <row r="29" spans="2:20" s="601" customFormat="1">
      <c r="B29" s="566"/>
      <c r="C29" s="591"/>
      <c r="D29" s="580"/>
      <c r="E29" s="633"/>
      <c r="F29" s="633"/>
      <c r="G29" s="633"/>
      <c r="H29" s="636"/>
    </row>
    <row r="30" spans="2:20" s="601" customFormat="1">
      <c r="B30" s="614" t="s">
        <v>756</v>
      </c>
      <c r="C30" s="619"/>
      <c r="D30" s="580">
        <v>2020</v>
      </c>
      <c r="E30" s="633">
        <f>SUM('6.31'!E30,'6.31'!I30)</f>
        <v>2902</v>
      </c>
      <c r="F30" s="633">
        <f>SUM('6.31'!F30,'6.31'!J30)</f>
        <v>2290</v>
      </c>
      <c r="G30" s="633">
        <f>SUM('6.31'!G30,'6.31'!K30)</f>
        <v>612</v>
      </c>
      <c r="H30" s="636"/>
      <c r="L30" s="602"/>
      <c r="M30" s="602"/>
      <c r="N30" s="602"/>
      <c r="O30" s="602"/>
      <c r="P30" s="602"/>
      <c r="Q30" s="602"/>
      <c r="R30" s="602"/>
      <c r="S30" s="602"/>
      <c r="T30" s="602"/>
    </row>
    <row r="31" spans="2:20" s="601" customFormat="1">
      <c r="B31" s="566" t="s">
        <v>757</v>
      </c>
      <c r="C31" s="635"/>
      <c r="D31" s="580">
        <v>2021</v>
      </c>
      <c r="E31" s="633">
        <f>SUM('6.31'!E31,'6.31'!I31)</f>
        <v>3137</v>
      </c>
      <c r="F31" s="633">
        <f>SUM('6.31'!F31,'6.31'!J31)</f>
        <v>2485</v>
      </c>
      <c r="G31" s="633">
        <f>SUM('6.31'!G31,'6.31'!K31)</f>
        <v>652</v>
      </c>
      <c r="H31" s="636"/>
    </row>
    <row r="32" spans="2:20" s="601" customFormat="1">
      <c r="B32" s="566"/>
      <c r="C32" s="635"/>
      <c r="D32" s="580">
        <v>2022</v>
      </c>
      <c r="E32" s="633">
        <f>SUM('6.31'!E32,'6.31'!I32)</f>
        <v>2804</v>
      </c>
      <c r="F32" s="633">
        <f>SUM('6.31'!F32,'6.31'!J32)</f>
        <v>2252</v>
      </c>
      <c r="G32" s="633">
        <f>SUM('6.31'!G32,'6.31'!K32)</f>
        <v>552</v>
      </c>
      <c r="H32" s="636"/>
      <c r="I32" s="602"/>
      <c r="J32" s="602"/>
      <c r="K32" s="602"/>
    </row>
    <row r="33" spans="1:20" s="601" customFormat="1">
      <c r="B33" s="566"/>
      <c r="C33" s="635"/>
      <c r="D33" s="580"/>
      <c r="E33" s="633"/>
      <c r="F33" s="633"/>
      <c r="G33" s="633"/>
      <c r="H33" s="636"/>
    </row>
    <row r="34" spans="1:20" s="601" customFormat="1">
      <c r="B34" s="614" t="s">
        <v>758</v>
      </c>
      <c r="C34" s="591"/>
      <c r="D34" s="580">
        <v>2020</v>
      </c>
      <c r="E34" s="633">
        <f>SUM('6.31'!E34,'6.31'!I34)</f>
        <v>104</v>
      </c>
      <c r="F34" s="633">
        <f>SUM('6.31'!F34,'6.31'!J34)</f>
        <v>65</v>
      </c>
      <c r="G34" s="633">
        <f>SUM('6.31'!G34,'6.31'!K34)</f>
        <v>39</v>
      </c>
      <c r="H34" s="636"/>
      <c r="L34" s="602"/>
      <c r="M34" s="602"/>
      <c r="N34" s="602"/>
      <c r="O34" s="602"/>
      <c r="P34" s="602"/>
      <c r="Q34" s="602"/>
      <c r="R34" s="602"/>
      <c r="S34" s="602"/>
      <c r="T34" s="602"/>
    </row>
    <row r="35" spans="1:20" s="601" customFormat="1">
      <c r="B35" s="615" t="s">
        <v>759</v>
      </c>
      <c r="C35" s="619"/>
      <c r="D35" s="580">
        <v>2021</v>
      </c>
      <c r="E35" s="633">
        <f>SUM('6.31'!E35,'6.31'!I35)</f>
        <v>101</v>
      </c>
      <c r="F35" s="633">
        <f>SUM('6.31'!F35,'6.31'!J35)</f>
        <v>67</v>
      </c>
      <c r="G35" s="633">
        <f>SUM('6.31'!G35,'6.31'!K35)</f>
        <v>34</v>
      </c>
      <c r="H35" s="636"/>
    </row>
    <row r="36" spans="1:20" s="601" customFormat="1">
      <c r="B36" s="615"/>
      <c r="C36" s="619"/>
      <c r="D36" s="580">
        <v>2022</v>
      </c>
      <c r="E36" s="633">
        <f>SUM('6.31'!E36,'6.31'!I36)</f>
        <v>74</v>
      </c>
      <c r="F36" s="633">
        <f>SUM('6.31'!F36,'6.31'!J36)</f>
        <v>46</v>
      </c>
      <c r="G36" s="633">
        <f>SUM('6.31'!G36,'6.31'!K36)</f>
        <v>28</v>
      </c>
      <c r="H36" s="636"/>
      <c r="I36" s="602"/>
      <c r="J36" s="602"/>
      <c r="K36" s="602"/>
    </row>
    <row r="37" spans="1:20" s="601" customFormat="1">
      <c r="B37" s="566"/>
      <c r="C37" s="635"/>
      <c r="D37" s="580"/>
      <c r="E37" s="633"/>
      <c r="F37" s="633"/>
      <c r="G37" s="633"/>
      <c r="H37" s="636"/>
    </row>
    <row r="38" spans="1:20" s="601" customFormat="1">
      <c r="B38" s="614" t="s">
        <v>762</v>
      </c>
      <c r="C38" s="591"/>
      <c r="D38" s="580">
        <v>2020</v>
      </c>
      <c r="E38" s="633">
        <f>SUM('6.31'!E38,'6.31'!I38)</f>
        <v>1679</v>
      </c>
      <c r="F38" s="633">
        <f>SUM('6.31'!F38,'6.31'!J38)</f>
        <v>526</v>
      </c>
      <c r="G38" s="633">
        <f>SUM('6.31'!G38,'6.31'!K38)</f>
        <v>1153</v>
      </c>
      <c r="H38" s="636"/>
      <c r="L38" s="602"/>
      <c r="M38" s="602"/>
      <c r="N38" s="602"/>
      <c r="O38" s="602"/>
      <c r="P38" s="602"/>
      <c r="Q38" s="602"/>
      <c r="R38" s="602"/>
      <c r="S38" s="602"/>
      <c r="T38" s="602"/>
    </row>
    <row r="39" spans="1:20" s="601" customFormat="1">
      <c r="B39" s="615" t="s">
        <v>763</v>
      </c>
      <c r="C39" s="619"/>
      <c r="D39" s="580">
        <v>2021</v>
      </c>
      <c r="E39" s="633">
        <f>SUM('6.31'!E39,'6.31'!I39)</f>
        <v>2165</v>
      </c>
      <c r="F39" s="633">
        <f>SUM('6.31'!F39,'6.31'!J39)</f>
        <v>654</v>
      </c>
      <c r="G39" s="633">
        <f>SUM('6.31'!G39,'6.31'!K39)</f>
        <v>1511</v>
      </c>
      <c r="H39" s="636"/>
    </row>
    <row r="40" spans="1:20" s="601" customFormat="1">
      <c r="B40" s="615"/>
      <c r="C40" s="619"/>
      <c r="D40" s="580">
        <v>2022</v>
      </c>
      <c r="E40" s="633">
        <f>SUM('6.31'!E40,'6.31'!I40)</f>
        <v>1632</v>
      </c>
      <c r="F40" s="633">
        <f>SUM('6.31'!F40,'6.31'!J40)</f>
        <v>499</v>
      </c>
      <c r="G40" s="633">
        <f>SUM('6.31'!G40,'6.31'!K40)</f>
        <v>1133</v>
      </c>
    </row>
    <row r="41" spans="1:20" s="601" customFormat="1">
      <c r="B41" s="615"/>
      <c r="C41" s="619"/>
      <c r="D41" s="580"/>
      <c r="E41" s="633"/>
      <c r="F41" s="633"/>
      <c r="G41" s="633"/>
      <c r="H41" s="636"/>
    </row>
    <row r="42" spans="1:20" s="601" customFormat="1">
      <c r="B42" s="614" t="s">
        <v>764</v>
      </c>
      <c r="C42" s="619"/>
      <c r="D42" s="580">
        <v>2020</v>
      </c>
      <c r="E42" s="633">
        <f>SUM('6.31'!E42,'6.31'!I42)</f>
        <v>70</v>
      </c>
      <c r="F42" s="633">
        <f>SUM('6.31'!F42,'6.31'!J42)</f>
        <v>44</v>
      </c>
      <c r="G42" s="633">
        <f>SUM('6.31'!G42,'6.31'!K42)</f>
        <v>26</v>
      </c>
      <c r="H42" s="636"/>
    </row>
    <row r="43" spans="1:20" s="601" customFormat="1">
      <c r="B43" s="566" t="s">
        <v>789</v>
      </c>
      <c r="C43" s="635"/>
      <c r="D43" s="580">
        <v>2021</v>
      </c>
      <c r="E43" s="633">
        <f>SUM('6.31'!E43,'6.31'!I43)</f>
        <v>54</v>
      </c>
      <c r="F43" s="633">
        <f>SUM('6.31'!F43,'6.31'!J43)</f>
        <v>28</v>
      </c>
      <c r="G43" s="633">
        <f>SUM('6.31'!G43,'6.31'!K43)</f>
        <v>26</v>
      </c>
      <c r="H43" s="636"/>
    </row>
    <row r="44" spans="1:20" s="601" customFormat="1">
      <c r="B44" s="566"/>
      <c r="C44" s="635"/>
      <c r="D44" s="580">
        <v>2022</v>
      </c>
      <c r="E44" s="633">
        <f>SUM('6.31'!E44,'6.31'!I44)</f>
        <v>16</v>
      </c>
      <c r="F44" s="633">
        <f>SUM('6.31'!F44,'6.31'!J44)</f>
        <v>8</v>
      </c>
      <c r="G44" s="633">
        <f>SUM('6.31'!G44,'6.31'!K44)</f>
        <v>8</v>
      </c>
    </row>
    <row r="45" spans="1:20" s="601" customFormat="1" ht="8.1" customHeight="1" thickBot="1">
      <c r="A45" s="637"/>
      <c r="B45" s="638"/>
      <c r="C45" s="639"/>
      <c r="D45" s="640"/>
      <c r="E45" s="641"/>
      <c r="F45" s="641"/>
      <c r="G45" s="642"/>
      <c r="H45" s="643"/>
      <c r="I45" s="644"/>
      <c r="J45" s="644"/>
      <c r="K45" s="644"/>
      <c r="L45" s="644"/>
      <c r="M45" s="644"/>
      <c r="N45" s="644"/>
      <c r="O45" s="644"/>
      <c r="P45" s="644"/>
      <c r="Q45" s="644"/>
      <c r="R45" s="644"/>
      <c r="S45" s="644"/>
      <c r="T45" s="644"/>
    </row>
    <row r="46" spans="1:20" s="537" customFormat="1" ht="16.5" customHeight="1">
      <c r="D46" s="645"/>
      <c r="E46" s="646"/>
      <c r="H46" s="424" t="s">
        <v>909</v>
      </c>
    </row>
    <row r="47" spans="1:20" s="647" customFormat="1" ht="16.5" customHeight="1">
      <c r="D47" s="648"/>
      <c r="E47" s="649"/>
      <c r="F47" s="650"/>
      <c r="H47" s="425" t="s">
        <v>885</v>
      </c>
      <c r="I47" s="651"/>
      <c r="J47" s="651"/>
      <c r="K47" s="651"/>
      <c r="L47" s="651"/>
      <c r="M47" s="651"/>
      <c r="N47" s="651"/>
      <c r="O47" s="651"/>
      <c r="P47" s="651"/>
      <c r="Q47" s="651"/>
      <c r="R47" s="651"/>
      <c r="S47" s="651"/>
      <c r="T47" s="651"/>
    </row>
    <row r="48" spans="1:20" s="601" customFormat="1">
      <c r="D48" s="630"/>
      <c r="E48" s="652"/>
      <c r="F48" s="644"/>
      <c r="G48" s="644"/>
      <c r="H48" s="644"/>
      <c r="I48" s="644"/>
      <c r="J48" s="644"/>
      <c r="K48" s="644"/>
      <c r="L48" s="644"/>
      <c r="M48" s="644"/>
      <c r="N48" s="644"/>
      <c r="O48" s="644"/>
      <c r="P48" s="644"/>
      <c r="Q48" s="644"/>
      <c r="R48" s="644"/>
      <c r="S48" s="644"/>
      <c r="T48" s="644"/>
    </row>
    <row r="49" spans="4:20" s="601" customFormat="1">
      <c r="D49" s="630"/>
      <c r="E49" s="652"/>
      <c r="F49" s="644"/>
      <c r="G49" s="644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</row>
    <row r="50" spans="4:20" s="601" customFormat="1">
      <c r="D50" s="630"/>
      <c r="E50" s="652"/>
      <c r="F50" s="644"/>
      <c r="G50" s="644"/>
      <c r="H50" s="644"/>
      <c r="I50" s="644"/>
      <c r="J50" s="644"/>
      <c r="K50" s="644"/>
      <c r="L50" s="644"/>
      <c r="M50" s="644"/>
      <c r="N50" s="644"/>
      <c r="O50" s="644"/>
      <c r="P50" s="644"/>
      <c r="Q50" s="644"/>
      <c r="R50" s="644"/>
      <c r="S50" s="644"/>
      <c r="T50" s="644"/>
    </row>
    <row r="51" spans="4:20" s="601" customFormat="1">
      <c r="D51" s="630"/>
      <c r="E51" s="652"/>
      <c r="F51" s="644"/>
      <c r="G51" s="644"/>
      <c r="H51" s="644"/>
      <c r="I51" s="644"/>
      <c r="J51" s="644"/>
      <c r="K51" s="644"/>
      <c r="L51" s="644"/>
      <c r="M51" s="644"/>
      <c r="N51" s="644"/>
      <c r="O51" s="644"/>
      <c r="P51" s="644"/>
      <c r="Q51" s="644"/>
      <c r="R51" s="644"/>
      <c r="S51" s="644"/>
      <c r="T51" s="644"/>
    </row>
    <row r="52" spans="4:20" s="601" customFormat="1">
      <c r="D52" s="630"/>
      <c r="E52" s="652"/>
      <c r="F52" s="644"/>
      <c r="G52" s="644"/>
      <c r="H52" s="644"/>
      <c r="I52" s="644"/>
      <c r="J52" s="644"/>
      <c r="K52" s="644"/>
      <c r="L52" s="644"/>
      <c r="M52" s="644"/>
      <c r="N52" s="644"/>
      <c r="O52" s="644"/>
      <c r="P52" s="644"/>
      <c r="Q52" s="644"/>
      <c r="R52" s="644"/>
      <c r="S52" s="644"/>
      <c r="T52" s="644"/>
    </row>
    <row r="53" spans="4:20" s="601" customFormat="1">
      <c r="D53" s="630"/>
      <c r="E53" s="652"/>
      <c r="F53" s="644"/>
      <c r="G53" s="644"/>
      <c r="H53" s="644"/>
      <c r="I53" s="644"/>
      <c r="J53" s="644"/>
      <c r="K53" s="644"/>
      <c r="L53" s="644"/>
      <c r="M53" s="644"/>
      <c r="N53" s="644"/>
      <c r="O53" s="644"/>
      <c r="P53" s="644"/>
      <c r="Q53" s="644"/>
      <c r="R53" s="644"/>
      <c r="S53" s="644"/>
      <c r="T53" s="644"/>
    </row>
    <row r="54" spans="4:20" s="601" customFormat="1">
      <c r="D54" s="630"/>
      <c r="E54" s="652"/>
      <c r="F54" s="644"/>
      <c r="G54" s="644"/>
      <c r="H54" s="644"/>
      <c r="I54" s="644"/>
      <c r="J54" s="644"/>
      <c r="K54" s="644"/>
      <c r="L54" s="644"/>
      <c r="M54" s="644"/>
      <c r="N54" s="644"/>
      <c r="O54" s="644"/>
      <c r="P54" s="644"/>
      <c r="Q54" s="644"/>
      <c r="R54" s="644"/>
      <c r="S54" s="644"/>
      <c r="T54" s="644"/>
    </row>
    <row r="55" spans="4:20" s="601" customFormat="1">
      <c r="D55" s="630"/>
      <c r="E55" s="652"/>
      <c r="F55" s="644"/>
      <c r="G55" s="644"/>
      <c r="H55" s="644"/>
      <c r="I55" s="644"/>
      <c r="J55" s="644"/>
      <c r="K55" s="644"/>
      <c r="L55" s="644"/>
      <c r="M55" s="644"/>
      <c r="N55" s="644"/>
      <c r="O55" s="644"/>
      <c r="P55" s="644"/>
      <c r="Q55" s="644"/>
      <c r="R55" s="644"/>
      <c r="S55" s="644"/>
      <c r="T55" s="644"/>
    </row>
    <row r="56" spans="4:20" s="601" customFormat="1">
      <c r="D56" s="630"/>
      <c r="E56" s="652"/>
      <c r="F56" s="644"/>
      <c r="G56" s="644"/>
      <c r="H56" s="644"/>
      <c r="I56" s="644"/>
      <c r="J56" s="644"/>
      <c r="K56" s="644"/>
      <c r="L56" s="644"/>
      <c r="M56" s="644"/>
      <c r="N56" s="644"/>
      <c r="O56" s="644"/>
      <c r="P56" s="644"/>
      <c r="Q56" s="644"/>
      <c r="R56" s="644"/>
      <c r="S56" s="644"/>
      <c r="T56" s="644"/>
    </row>
    <row r="57" spans="4:20" s="601" customFormat="1">
      <c r="D57" s="630"/>
      <c r="E57" s="652"/>
      <c r="F57" s="644"/>
      <c r="G57" s="644"/>
      <c r="H57" s="644"/>
      <c r="I57" s="644"/>
      <c r="J57" s="644"/>
      <c r="K57" s="644"/>
      <c r="L57" s="644"/>
      <c r="M57" s="644"/>
      <c r="N57" s="644"/>
      <c r="O57" s="644"/>
      <c r="P57" s="644"/>
      <c r="Q57" s="644"/>
      <c r="R57" s="644"/>
      <c r="S57" s="644"/>
      <c r="T57" s="644"/>
    </row>
    <row r="58" spans="4:20" s="601" customFormat="1">
      <c r="D58" s="630"/>
      <c r="E58" s="652"/>
      <c r="F58" s="644"/>
      <c r="G58" s="644"/>
      <c r="H58" s="644"/>
      <c r="I58" s="644"/>
      <c r="J58" s="644"/>
      <c r="K58" s="644"/>
      <c r="L58" s="644"/>
      <c r="M58" s="644"/>
      <c r="N58" s="644"/>
      <c r="O58" s="644"/>
      <c r="P58" s="644"/>
      <c r="Q58" s="644"/>
      <c r="R58" s="644"/>
      <c r="S58" s="644"/>
      <c r="T58" s="644"/>
    </row>
    <row r="59" spans="4:20" s="601" customFormat="1">
      <c r="D59" s="630"/>
      <c r="E59" s="652"/>
      <c r="F59" s="644"/>
      <c r="G59" s="644"/>
      <c r="H59" s="644"/>
      <c r="I59" s="644"/>
      <c r="J59" s="644"/>
      <c r="K59" s="644"/>
      <c r="L59" s="644"/>
      <c r="M59" s="644"/>
      <c r="N59" s="644"/>
      <c r="O59" s="644"/>
      <c r="P59" s="644"/>
      <c r="Q59" s="644"/>
      <c r="R59" s="644"/>
      <c r="S59" s="644"/>
      <c r="T59" s="644"/>
    </row>
    <row r="60" spans="4:20" s="601" customFormat="1">
      <c r="D60" s="630"/>
      <c r="E60" s="652"/>
      <c r="F60" s="644"/>
      <c r="G60" s="644"/>
      <c r="H60" s="644"/>
      <c r="I60" s="644"/>
      <c r="J60" s="644"/>
      <c r="K60" s="644"/>
      <c r="L60" s="644"/>
      <c r="M60" s="644"/>
      <c r="N60" s="644"/>
      <c r="O60" s="644"/>
      <c r="P60" s="644"/>
      <c r="Q60" s="644"/>
      <c r="R60" s="644"/>
      <c r="S60" s="644"/>
      <c r="T60" s="644"/>
    </row>
    <row r="61" spans="4:20" s="601" customFormat="1">
      <c r="D61" s="630"/>
      <c r="E61" s="652"/>
      <c r="F61" s="644"/>
      <c r="G61" s="644"/>
      <c r="H61" s="644"/>
      <c r="I61" s="644"/>
      <c r="J61" s="644"/>
      <c r="K61" s="644"/>
      <c r="L61" s="644"/>
      <c r="M61" s="644"/>
      <c r="N61" s="644"/>
      <c r="O61" s="644"/>
      <c r="P61" s="644"/>
      <c r="Q61" s="644"/>
      <c r="R61" s="644"/>
      <c r="S61" s="644"/>
      <c r="T61" s="644"/>
    </row>
    <row r="62" spans="4:20" s="601" customFormat="1">
      <c r="D62" s="630"/>
      <c r="E62" s="652"/>
      <c r="F62" s="644"/>
      <c r="G62" s="644"/>
      <c r="H62" s="644"/>
      <c r="I62" s="644"/>
      <c r="J62" s="644"/>
      <c r="K62" s="644"/>
      <c r="L62" s="644"/>
      <c r="M62" s="644"/>
      <c r="N62" s="644"/>
      <c r="O62" s="644"/>
      <c r="P62" s="644"/>
      <c r="Q62" s="644"/>
      <c r="R62" s="644"/>
      <c r="S62" s="644"/>
      <c r="T62" s="644"/>
    </row>
    <row r="63" spans="4:20" s="601" customFormat="1">
      <c r="D63" s="630"/>
      <c r="E63" s="652"/>
      <c r="F63" s="644"/>
      <c r="G63" s="644"/>
      <c r="H63" s="644"/>
      <c r="I63" s="644"/>
      <c r="J63" s="644"/>
      <c r="K63" s="644"/>
      <c r="L63" s="644"/>
      <c r="M63" s="644"/>
      <c r="N63" s="644"/>
      <c r="O63" s="644"/>
      <c r="P63" s="644"/>
      <c r="Q63" s="644"/>
      <c r="R63" s="644"/>
      <c r="S63" s="644"/>
      <c r="T63" s="644"/>
    </row>
    <row r="64" spans="4:20" s="601" customFormat="1">
      <c r="D64" s="630"/>
      <c r="E64" s="652"/>
      <c r="F64" s="644"/>
      <c r="G64" s="644"/>
      <c r="H64" s="644"/>
      <c r="I64" s="644"/>
      <c r="J64" s="644"/>
      <c r="K64" s="644"/>
      <c r="L64" s="644"/>
      <c r="M64" s="644"/>
      <c r="N64" s="644"/>
      <c r="O64" s="644"/>
      <c r="P64" s="644"/>
      <c r="Q64" s="644"/>
      <c r="R64" s="644"/>
      <c r="S64" s="644"/>
      <c r="T64" s="644"/>
    </row>
    <row r="65" spans="4:5" s="601" customFormat="1">
      <c r="D65" s="630"/>
      <c r="E65" s="604"/>
    </row>
    <row r="66" spans="4:5" s="601" customFormat="1">
      <c r="D66" s="630"/>
      <c r="E66" s="604"/>
    </row>
    <row r="67" spans="4:5" s="601" customFormat="1">
      <c r="D67" s="630"/>
      <c r="E67" s="604"/>
    </row>
    <row r="68" spans="4:5" s="601" customFormat="1">
      <c r="D68" s="630"/>
      <c r="E68" s="604"/>
    </row>
    <row r="69" spans="4:5" s="601" customFormat="1">
      <c r="D69" s="630"/>
      <c r="E69" s="604"/>
    </row>
    <row r="70" spans="4:5" s="601" customFormat="1">
      <c r="D70" s="630"/>
      <c r="E70" s="604"/>
    </row>
    <row r="71" spans="4:5" s="601" customFormat="1">
      <c r="D71" s="630"/>
      <c r="E71" s="604"/>
    </row>
    <row r="72" spans="4:5" s="601" customFormat="1">
      <c r="D72" s="630"/>
      <c r="E72" s="604"/>
    </row>
    <row r="73" spans="4:5" s="601" customFormat="1">
      <c r="D73" s="630"/>
      <c r="E73" s="604"/>
    </row>
    <row r="74" spans="4:5" s="601" customFormat="1">
      <c r="D74" s="630"/>
      <c r="E74" s="604"/>
    </row>
    <row r="75" spans="4:5" s="601" customFormat="1">
      <c r="D75" s="630"/>
      <c r="E75" s="604"/>
    </row>
    <row r="76" spans="4:5" s="601" customFormat="1">
      <c r="D76" s="630"/>
      <c r="E76" s="604"/>
    </row>
    <row r="77" spans="4:5" s="601" customFormat="1">
      <c r="D77" s="630"/>
      <c r="E77" s="604"/>
    </row>
    <row r="78" spans="4:5" s="601" customFormat="1">
      <c r="D78" s="630"/>
      <c r="E78" s="604"/>
    </row>
    <row r="79" spans="4:5" s="601" customFormat="1">
      <c r="D79" s="630"/>
      <c r="E79" s="604"/>
    </row>
    <row r="80" spans="4:5" s="601" customFormat="1">
      <c r="D80" s="630"/>
      <c r="E80" s="604"/>
    </row>
    <row r="81" spans="4:5" s="601" customFormat="1">
      <c r="D81" s="630"/>
      <c r="E81" s="604"/>
    </row>
    <row r="82" spans="4:5" s="601" customFormat="1">
      <c r="D82" s="630"/>
      <c r="E82" s="604"/>
    </row>
    <row r="83" spans="4:5" s="601" customFormat="1">
      <c r="D83" s="630"/>
      <c r="E83" s="604"/>
    </row>
    <row r="84" spans="4:5" s="601" customFormat="1">
      <c r="D84" s="630"/>
      <c r="E84" s="604"/>
    </row>
    <row r="85" spans="4:5" s="601" customFormat="1">
      <c r="D85" s="630"/>
      <c r="E85" s="604"/>
    </row>
    <row r="86" spans="4:5" s="601" customFormat="1">
      <c r="D86" s="630"/>
      <c r="E86" s="604"/>
    </row>
    <row r="87" spans="4:5" s="601" customFormat="1">
      <c r="D87" s="630"/>
      <c r="E87" s="604"/>
    </row>
    <row r="88" spans="4:5" s="601" customFormat="1">
      <c r="D88" s="630"/>
      <c r="E88" s="604"/>
    </row>
    <row r="89" spans="4:5" s="601" customFormat="1">
      <c r="D89" s="630"/>
      <c r="E89" s="604"/>
    </row>
    <row r="90" spans="4:5" s="601" customFormat="1">
      <c r="D90" s="630"/>
      <c r="E90" s="604"/>
    </row>
    <row r="91" spans="4:5" s="601" customFormat="1">
      <c r="D91" s="630"/>
      <c r="E91" s="604"/>
    </row>
    <row r="92" spans="4:5" s="601" customFormat="1">
      <c r="D92" s="630"/>
      <c r="E92" s="604"/>
    </row>
    <row r="93" spans="4:5" s="601" customFormat="1">
      <c r="D93" s="630"/>
      <c r="E93" s="604"/>
    </row>
    <row r="94" spans="4:5" s="601" customFormat="1">
      <c r="D94" s="630"/>
      <c r="E94" s="604"/>
    </row>
    <row r="95" spans="4:5" s="601" customFormat="1">
      <c r="D95" s="630"/>
      <c r="E95" s="604"/>
    </row>
    <row r="96" spans="4:5" s="601" customFormat="1">
      <c r="D96" s="630"/>
      <c r="E96" s="604"/>
    </row>
    <row r="97" spans="4:5" s="601" customFormat="1">
      <c r="D97" s="630"/>
      <c r="E97" s="604"/>
    </row>
    <row r="98" spans="4:5" s="601" customFormat="1">
      <c r="D98" s="630"/>
      <c r="E98" s="604"/>
    </row>
    <row r="99" spans="4:5" s="601" customFormat="1">
      <c r="D99" s="630"/>
      <c r="E99" s="604"/>
    </row>
    <row r="100" spans="4:5" s="601" customFormat="1">
      <c r="D100" s="630"/>
      <c r="E100" s="604"/>
    </row>
    <row r="101" spans="4:5" s="601" customFormat="1">
      <c r="D101" s="630"/>
      <c r="E101" s="604"/>
    </row>
    <row r="102" spans="4:5" s="601" customFormat="1">
      <c r="D102" s="630"/>
      <c r="E102" s="604"/>
    </row>
    <row r="103" spans="4:5" s="601" customFormat="1">
      <c r="D103" s="630"/>
      <c r="E103" s="604"/>
    </row>
    <row r="104" spans="4:5" s="601" customFormat="1">
      <c r="D104" s="630"/>
      <c r="E104" s="604"/>
    </row>
    <row r="105" spans="4:5" s="601" customFormat="1">
      <c r="D105" s="630"/>
      <c r="E105" s="604"/>
    </row>
    <row r="106" spans="4:5" s="601" customFormat="1">
      <c r="D106" s="630"/>
      <c r="E106" s="604"/>
    </row>
    <row r="107" spans="4:5" s="601" customFormat="1">
      <c r="D107" s="630"/>
      <c r="E107" s="604"/>
    </row>
    <row r="108" spans="4:5" s="601" customFormat="1">
      <c r="D108" s="630"/>
      <c r="E108" s="604"/>
    </row>
    <row r="109" spans="4:5" s="601" customFormat="1">
      <c r="D109" s="630"/>
      <c r="E109" s="604"/>
    </row>
    <row r="110" spans="4:5" s="601" customFormat="1">
      <c r="D110" s="630"/>
      <c r="E110" s="604"/>
    </row>
    <row r="111" spans="4:5" s="601" customFormat="1">
      <c r="D111" s="630"/>
      <c r="E111" s="604"/>
    </row>
    <row r="112" spans="4:5" s="601" customFormat="1">
      <c r="D112" s="630"/>
      <c r="E112" s="604"/>
    </row>
    <row r="113" spans="4:5" s="601" customFormat="1">
      <c r="D113" s="630"/>
      <c r="E113" s="604"/>
    </row>
    <row r="114" spans="4:5" s="601" customFormat="1">
      <c r="D114" s="630"/>
      <c r="E114" s="604"/>
    </row>
    <row r="115" spans="4:5" s="601" customFormat="1">
      <c r="D115" s="630"/>
      <c r="E115" s="604"/>
    </row>
    <row r="116" spans="4:5" s="601" customFormat="1">
      <c r="D116" s="630"/>
      <c r="E116" s="604"/>
    </row>
    <row r="117" spans="4:5" s="601" customFormat="1">
      <c r="D117" s="630"/>
      <c r="E117" s="604"/>
    </row>
    <row r="118" spans="4:5" s="601" customFormat="1">
      <c r="D118" s="630"/>
      <c r="E118" s="604"/>
    </row>
    <row r="119" spans="4:5" s="601" customFormat="1">
      <c r="D119" s="630"/>
      <c r="E119" s="604"/>
    </row>
    <row r="120" spans="4:5" s="601" customFormat="1">
      <c r="D120" s="630"/>
      <c r="E120" s="604"/>
    </row>
    <row r="121" spans="4:5" s="601" customFormat="1">
      <c r="D121" s="630"/>
      <c r="E121" s="604"/>
    </row>
    <row r="122" spans="4:5" s="601" customFormat="1">
      <c r="D122" s="630"/>
      <c r="E122" s="604"/>
    </row>
    <row r="123" spans="4:5" s="601" customFormat="1">
      <c r="D123" s="630"/>
      <c r="E123" s="604"/>
    </row>
    <row r="124" spans="4:5" s="601" customFormat="1">
      <c r="D124" s="630"/>
      <c r="E124" s="604"/>
    </row>
    <row r="125" spans="4:5" s="601" customFormat="1">
      <c r="D125" s="630"/>
      <c r="E125" s="604"/>
    </row>
    <row r="126" spans="4:5" s="601" customFormat="1">
      <c r="D126" s="630"/>
      <c r="E126" s="604"/>
    </row>
    <row r="127" spans="4:5" s="601" customFormat="1">
      <c r="D127" s="630"/>
      <c r="E127" s="604"/>
    </row>
    <row r="128" spans="4:5" s="601" customFormat="1">
      <c r="D128" s="630"/>
      <c r="E128" s="604"/>
    </row>
    <row r="129" spans="4:5" s="601" customFormat="1">
      <c r="D129" s="630"/>
      <c r="E129" s="604"/>
    </row>
    <row r="130" spans="4:5" s="601" customFormat="1">
      <c r="D130" s="630"/>
      <c r="E130" s="604"/>
    </row>
    <row r="131" spans="4:5" s="601" customFormat="1">
      <c r="D131" s="630"/>
      <c r="E131" s="604"/>
    </row>
    <row r="132" spans="4:5" s="601" customFormat="1">
      <c r="D132" s="630"/>
      <c r="E132" s="604"/>
    </row>
    <row r="133" spans="4:5" s="601" customFormat="1">
      <c r="D133" s="630"/>
      <c r="E133" s="604"/>
    </row>
    <row r="134" spans="4:5" s="601" customFormat="1">
      <c r="D134" s="630"/>
      <c r="E134" s="604"/>
    </row>
    <row r="135" spans="4:5" s="601" customFormat="1">
      <c r="D135" s="630"/>
      <c r="E135" s="604"/>
    </row>
    <row r="136" spans="4:5" s="601" customFormat="1">
      <c r="D136" s="630"/>
      <c r="E136" s="604"/>
    </row>
    <row r="137" spans="4:5" s="601" customFormat="1">
      <c r="D137" s="630"/>
      <c r="E137" s="604"/>
    </row>
    <row r="138" spans="4:5" s="601" customFormat="1">
      <c r="D138" s="630"/>
      <c r="E138" s="604"/>
    </row>
    <row r="139" spans="4:5" s="601" customFormat="1">
      <c r="D139" s="630"/>
      <c r="E139" s="604"/>
    </row>
    <row r="140" spans="4:5" s="601" customFormat="1">
      <c r="D140" s="630"/>
      <c r="E140" s="604"/>
    </row>
    <row r="141" spans="4:5" s="601" customFormat="1">
      <c r="D141" s="630"/>
      <c r="E141" s="604"/>
    </row>
    <row r="142" spans="4:5" s="601" customFormat="1">
      <c r="D142" s="630"/>
      <c r="E142" s="604"/>
    </row>
    <row r="143" spans="4:5" s="601" customFormat="1">
      <c r="D143" s="630"/>
      <c r="E143" s="604"/>
    </row>
    <row r="144" spans="4:5" s="601" customFormat="1">
      <c r="D144" s="630"/>
      <c r="E144" s="604"/>
    </row>
    <row r="145" spans="4:5" s="601" customFormat="1">
      <c r="D145" s="630"/>
      <c r="E145" s="604"/>
    </row>
    <row r="146" spans="4:5" s="601" customFormat="1">
      <c r="D146" s="630"/>
      <c r="E146" s="604"/>
    </row>
    <row r="147" spans="4:5" s="601" customFormat="1">
      <c r="D147" s="630"/>
      <c r="E147" s="604"/>
    </row>
    <row r="148" spans="4:5" s="601" customFormat="1">
      <c r="D148" s="630"/>
      <c r="E148" s="604"/>
    </row>
    <row r="149" spans="4:5" s="601" customFormat="1">
      <c r="D149" s="630"/>
      <c r="E149" s="604"/>
    </row>
    <row r="150" spans="4:5" s="601" customFormat="1">
      <c r="D150" s="630"/>
      <c r="E150" s="604"/>
    </row>
    <row r="151" spans="4:5" s="601" customFormat="1">
      <c r="D151" s="630"/>
      <c r="E151" s="604"/>
    </row>
    <row r="152" spans="4:5" s="601" customFormat="1">
      <c r="D152" s="630"/>
      <c r="E152" s="604"/>
    </row>
    <row r="153" spans="4:5" s="601" customFormat="1">
      <c r="D153" s="630"/>
      <c r="E153" s="604"/>
    </row>
    <row r="154" spans="4:5" s="601" customFormat="1">
      <c r="D154" s="630"/>
      <c r="E154" s="604"/>
    </row>
    <row r="155" spans="4:5" s="601" customFormat="1">
      <c r="D155" s="630"/>
      <c r="E155" s="604"/>
    </row>
    <row r="156" spans="4:5" s="601" customFormat="1">
      <c r="D156" s="630"/>
      <c r="E156" s="604"/>
    </row>
    <row r="157" spans="4:5" s="601" customFormat="1">
      <c r="D157" s="630"/>
      <c r="E157" s="604"/>
    </row>
    <row r="158" spans="4:5" s="601" customFormat="1">
      <c r="D158" s="630"/>
      <c r="E158" s="604"/>
    </row>
    <row r="159" spans="4:5" s="601" customFormat="1">
      <c r="D159" s="630"/>
      <c r="E159" s="604"/>
    </row>
    <row r="160" spans="4:5" s="601" customFormat="1">
      <c r="D160" s="630"/>
      <c r="E160" s="604"/>
    </row>
    <row r="161" spans="4:5" s="601" customFormat="1">
      <c r="D161" s="630"/>
      <c r="E161" s="604"/>
    </row>
    <row r="162" spans="4:5" s="601" customFormat="1">
      <c r="D162" s="630"/>
      <c r="E162" s="604"/>
    </row>
    <row r="163" spans="4:5" s="601" customFormat="1">
      <c r="D163" s="630"/>
      <c r="E163" s="604"/>
    </row>
    <row r="164" spans="4:5" s="601" customFormat="1">
      <c r="D164" s="630"/>
      <c r="E164" s="604"/>
    </row>
    <row r="165" spans="4:5" s="601" customFormat="1">
      <c r="D165" s="630"/>
      <c r="E165" s="604"/>
    </row>
    <row r="166" spans="4:5" s="601" customFormat="1">
      <c r="D166" s="630"/>
      <c r="E166" s="604"/>
    </row>
    <row r="167" spans="4:5" s="601" customFormat="1">
      <c r="D167" s="630"/>
      <c r="E167" s="604"/>
    </row>
    <row r="168" spans="4:5" s="601" customFormat="1">
      <c r="D168" s="630"/>
      <c r="E168" s="604"/>
    </row>
    <row r="169" spans="4:5" s="601" customFormat="1">
      <c r="D169" s="630"/>
      <c r="E169" s="604"/>
    </row>
    <row r="170" spans="4:5" s="601" customFormat="1">
      <c r="D170" s="630"/>
      <c r="E170" s="604"/>
    </row>
    <row r="171" spans="4:5" s="601" customFormat="1">
      <c r="D171" s="630"/>
      <c r="E171" s="604"/>
    </row>
    <row r="172" spans="4:5" s="601" customFormat="1">
      <c r="D172" s="630"/>
      <c r="E172" s="604"/>
    </row>
    <row r="173" spans="4:5" s="601" customFormat="1">
      <c r="D173" s="630"/>
      <c r="E173" s="604"/>
    </row>
    <row r="174" spans="4:5" s="601" customFormat="1">
      <c r="D174" s="630"/>
      <c r="E174" s="604"/>
    </row>
    <row r="175" spans="4:5" s="601" customFormat="1">
      <c r="D175" s="630"/>
      <c r="E175" s="604"/>
    </row>
    <row r="176" spans="4:5" s="601" customFormat="1">
      <c r="D176" s="630"/>
      <c r="E176" s="604"/>
    </row>
    <row r="177" spans="4:5" s="601" customFormat="1">
      <c r="D177" s="630"/>
      <c r="E177" s="604"/>
    </row>
    <row r="178" spans="4:5" s="601" customFormat="1">
      <c r="D178" s="630"/>
      <c r="E178" s="604"/>
    </row>
    <row r="179" spans="4:5" s="601" customFormat="1">
      <c r="D179" s="630"/>
      <c r="E179" s="604"/>
    </row>
    <row r="180" spans="4:5" s="601" customFormat="1">
      <c r="D180" s="630"/>
      <c r="E180" s="604"/>
    </row>
    <row r="181" spans="4:5" s="601" customFormat="1">
      <c r="D181" s="630"/>
      <c r="E181" s="604"/>
    </row>
    <row r="182" spans="4:5" s="601" customFormat="1">
      <c r="D182" s="630"/>
      <c r="E182" s="604"/>
    </row>
    <row r="183" spans="4:5" s="601" customFormat="1">
      <c r="D183" s="630"/>
      <c r="E183" s="604"/>
    </row>
    <row r="184" spans="4:5" s="601" customFormat="1">
      <c r="D184" s="630"/>
      <c r="E184" s="604"/>
    </row>
    <row r="185" spans="4:5" s="601" customFormat="1">
      <c r="D185" s="630"/>
      <c r="E185" s="604"/>
    </row>
    <row r="186" spans="4:5" s="601" customFormat="1">
      <c r="D186" s="630"/>
      <c r="E186" s="604"/>
    </row>
    <row r="187" spans="4:5" s="601" customFormat="1">
      <c r="D187" s="630"/>
      <c r="E187" s="604"/>
    </row>
    <row r="188" spans="4:5" s="601" customFormat="1">
      <c r="D188" s="630"/>
      <c r="E188" s="604"/>
    </row>
    <row r="189" spans="4:5" s="601" customFormat="1">
      <c r="D189" s="630"/>
      <c r="E189" s="604"/>
    </row>
    <row r="190" spans="4:5" s="601" customFormat="1">
      <c r="D190" s="630"/>
      <c r="E190" s="604"/>
    </row>
    <row r="191" spans="4:5" s="601" customFormat="1">
      <c r="D191" s="630"/>
      <c r="E191" s="604"/>
    </row>
    <row r="192" spans="4:5" s="601" customFormat="1">
      <c r="D192" s="630"/>
      <c r="E192" s="604"/>
    </row>
    <row r="193" spans="4:5" s="601" customFormat="1">
      <c r="D193" s="630"/>
      <c r="E193" s="604"/>
    </row>
    <row r="194" spans="4:5" s="601" customFormat="1">
      <c r="D194" s="630"/>
      <c r="E194" s="604"/>
    </row>
    <row r="195" spans="4:5" s="601" customFormat="1">
      <c r="D195" s="630"/>
      <c r="E195" s="604"/>
    </row>
    <row r="196" spans="4:5" s="601" customFormat="1">
      <c r="D196" s="630"/>
      <c r="E196" s="604"/>
    </row>
    <row r="197" spans="4:5" s="601" customFormat="1">
      <c r="D197" s="630"/>
      <c r="E197" s="604"/>
    </row>
    <row r="198" spans="4:5" s="601" customFormat="1">
      <c r="D198" s="630"/>
      <c r="E198" s="604"/>
    </row>
    <row r="199" spans="4:5" s="601" customFormat="1">
      <c r="D199" s="630"/>
      <c r="E199" s="604"/>
    </row>
    <row r="200" spans="4:5" s="601" customFormat="1">
      <c r="D200" s="630"/>
      <c r="E200" s="604"/>
    </row>
    <row r="201" spans="4:5" s="601" customFormat="1">
      <c r="D201" s="630"/>
      <c r="E201" s="604"/>
    </row>
    <row r="202" spans="4:5" s="601" customFormat="1">
      <c r="D202" s="630"/>
      <c r="E202" s="604"/>
    </row>
    <row r="203" spans="4:5" s="601" customFormat="1">
      <c r="D203" s="630"/>
      <c r="E203" s="604"/>
    </row>
    <row r="204" spans="4:5" s="601" customFormat="1">
      <c r="D204" s="630"/>
      <c r="E204" s="604"/>
    </row>
    <row r="205" spans="4:5" s="601" customFormat="1">
      <c r="D205" s="630"/>
      <c r="E205" s="604"/>
    </row>
    <row r="206" spans="4:5" s="601" customFormat="1">
      <c r="D206" s="630"/>
      <c r="E206" s="604"/>
    </row>
    <row r="207" spans="4:5" s="601" customFormat="1">
      <c r="D207" s="630"/>
      <c r="E207" s="604"/>
    </row>
    <row r="208" spans="4:5" s="601" customFormat="1">
      <c r="D208" s="630"/>
      <c r="E208" s="604"/>
    </row>
    <row r="209" spans="4:5" s="601" customFormat="1">
      <c r="D209" s="630"/>
      <c r="E209" s="604"/>
    </row>
    <row r="210" spans="4:5" s="601" customFormat="1">
      <c r="D210" s="630"/>
      <c r="E210" s="604"/>
    </row>
    <row r="211" spans="4:5" s="601" customFormat="1">
      <c r="D211" s="630"/>
      <c r="E211" s="604"/>
    </row>
    <row r="212" spans="4:5" s="601" customFormat="1">
      <c r="D212" s="630"/>
      <c r="E212" s="604"/>
    </row>
    <row r="213" spans="4:5" s="601" customFormat="1">
      <c r="D213" s="630"/>
      <c r="E213" s="604"/>
    </row>
    <row r="214" spans="4:5" s="601" customFormat="1">
      <c r="D214" s="630"/>
      <c r="E214" s="604"/>
    </row>
    <row r="215" spans="4:5" s="601" customFormat="1">
      <c r="D215" s="630"/>
      <c r="E215" s="604"/>
    </row>
    <row r="216" spans="4:5" s="601" customFormat="1">
      <c r="D216" s="630"/>
      <c r="E216" s="604"/>
    </row>
    <row r="217" spans="4:5" s="601" customFormat="1">
      <c r="D217" s="630"/>
      <c r="E217" s="604"/>
    </row>
    <row r="218" spans="4:5" s="601" customFormat="1">
      <c r="D218" s="630"/>
      <c r="E218" s="604"/>
    </row>
    <row r="219" spans="4:5" s="601" customFormat="1">
      <c r="D219" s="630"/>
      <c r="E219" s="604"/>
    </row>
    <row r="220" spans="4:5" s="601" customFormat="1">
      <c r="D220" s="630"/>
      <c r="E220" s="604"/>
    </row>
    <row r="221" spans="4:5" s="601" customFormat="1">
      <c r="D221" s="630"/>
      <c r="E221" s="604"/>
    </row>
    <row r="222" spans="4:5" s="601" customFormat="1">
      <c r="D222" s="630"/>
      <c r="E222" s="604"/>
    </row>
    <row r="223" spans="4:5" s="601" customFormat="1">
      <c r="D223" s="630"/>
      <c r="E223" s="604"/>
    </row>
    <row r="224" spans="4:5" s="601" customFormat="1">
      <c r="D224" s="630"/>
      <c r="E224" s="604"/>
    </row>
    <row r="225" spans="4:5" s="601" customFormat="1">
      <c r="D225" s="630"/>
      <c r="E225" s="604"/>
    </row>
    <row r="226" spans="4:5" s="601" customFormat="1">
      <c r="D226" s="630"/>
      <c r="E226" s="604"/>
    </row>
    <row r="227" spans="4:5" s="601" customFormat="1">
      <c r="D227" s="630"/>
      <c r="E227" s="604"/>
    </row>
    <row r="228" spans="4:5" s="601" customFormat="1">
      <c r="D228" s="630"/>
      <c r="E228" s="604"/>
    </row>
    <row r="229" spans="4:5" s="601" customFormat="1">
      <c r="D229" s="630"/>
      <c r="E229" s="604"/>
    </row>
    <row r="230" spans="4:5" s="601" customFormat="1">
      <c r="D230" s="630"/>
      <c r="E230" s="604"/>
    </row>
    <row r="231" spans="4:5" s="601" customFormat="1">
      <c r="D231" s="630"/>
      <c r="E231" s="604"/>
    </row>
    <row r="232" spans="4:5" s="601" customFormat="1">
      <c r="D232" s="630"/>
      <c r="E232" s="604"/>
    </row>
    <row r="233" spans="4:5" s="601" customFormat="1">
      <c r="D233" s="630"/>
      <c r="E233" s="604"/>
    </row>
    <row r="234" spans="4:5" s="601" customFormat="1">
      <c r="D234" s="630"/>
      <c r="E234" s="604"/>
    </row>
    <row r="235" spans="4:5" s="601" customFormat="1">
      <c r="D235" s="630"/>
      <c r="E235" s="604"/>
    </row>
    <row r="236" spans="4:5" s="601" customFormat="1">
      <c r="D236" s="630"/>
      <c r="E236" s="604"/>
    </row>
    <row r="237" spans="4:5" s="601" customFormat="1">
      <c r="D237" s="630"/>
      <c r="E237" s="604"/>
    </row>
    <row r="238" spans="4:5" s="601" customFormat="1">
      <c r="D238" s="630"/>
      <c r="E238" s="604"/>
    </row>
    <row r="239" spans="4:5" s="601" customFormat="1">
      <c r="D239" s="630"/>
      <c r="E239" s="604"/>
    </row>
    <row r="240" spans="4:5" s="601" customFormat="1">
      <c r="D240" s="630"/>
      <c r="E240" s="604"/>
    </row>
    <row r="241" spans="4:5" s="601" customFormat="1">
      <c r="D241" s="630"/>
      <c r="E241" s="604"/>
    </row>
    <row r="242" spans="4:5" s="601" customFormat="1">
      <c r="D242" s="630"/>
      <c r="E242" s="604"/>
    </row>
    <row r="243" spans="4:5" s="601" customFormat="1">
      <c r="D243" s="630"/>
      <c r="E243" s="604"/>
    </row>
    <row r="244" spans="4:5" s="601" customFormat="1">
      <c r="D244" s="630"/>
      <c r="E244" s="604"/>
    </row>
    <row r="245" spans="4:5" s="601" customFormat="1">
      <c r="D245" s="630"/>
      <c r="E245" s="604"/>
    </row>
    <row r="246" spans="4:5" s="601" customFormat="1">
      <c r="D246" s="630"/>
      <c r="E246" s="604"/>
    </row>
    <row r="247" spans="4:5" s="601" customFormat="1">
      <c r="D247" s="630"/>
      <c r="E247" s="604"/>
    </row>
    <row r="248" spans="4:5" s="601" customFormat="1">
      <c r="D248" s="630"/>
      <c r="E248" s="604"/>
    </row>
    <row r="249" spans="4:5" s="601" customFormat="1">
      <c r="D249" s="630"/>
      <c r="E249" s="604"/>
    </row>
    <row r="250" spans="4:5" s="601" customFormat="1">
      <c r="D250" s="630"/>
      <c r="E250" s="604"/>
    </row>
    <row r="251" spans="4:5" s="601" customFormat="1">
      <c r="D251" s="630"/>
      <c r="E251" s="604"/>
    </row>
    <row r="252" spans="4:5" s="601" customFormat="1">
      <c r="D252" s="630"/>
      <c r="E252" s="604"/>
    </row>
    <row r="253" spans="4:5" s="601" customFormat="1">
      <c r="D253" s="630"/>
      <c r="E253" s="604"/>
    </row>
    <row r="254" spans="4:5" s="601" customFormat="1">
      <c r="D254" s="630"/>
      <c r="E254" s="604"/>
    </row>
    <row r="255" spans="4:5" s="601" customFormat="1">
      <c r="D255" s="630"/>
      <c r="E255" s="604"/>
    </row>
    <row r="256" spans="4:5" s="601" customFormat="1">
      <c r="D256" s="630"/>
      <c r="E256" s="604"/>
    </row>
    <row r="257" spans="4:5" s="601" customFormat="1">
      <c r="D257" s="630"/>
      <c r="E257" s="604"/>
    </row>
    <row r="258" spans="4:5" s="601" customFormat="1">
      <c r="D258" s="630"/>
      <c r="E258" s="604"/>
    </row>
    <row r="259" spans="4:5" s="601" customFormat="1">
      <c r="D259" s="630"/>
      <c r="E259" s="604"/>
    </row>
    <row r="260" spans="4:5" s="601" customFormat="1">
      <c r="D260" s="630"/>
      <c r="E260" s="604"/>
    </row>
    <row r="261" spans="4:5" s="601" customFormat="1">
      <c r="D261" s="630"/>
      <c r="E261" s="604"/>
    </row>
    <row r="262" spans="4:5" s="601" customFormat="1">
      <c r="D262" s="630"/>
      <c r="E262" s="604"/>
    </row>
    <row r="263" spans="4:5" s="601" customFormat="1">
      <c r="D263" s="630"/>
      <c r="E263" s="604"/>
    </row>
    <row r="264" spans="4:5" s="601" customFormat="1">
      <c r="D264" s="630"/>
      <c r="E264" s="604"/>
    </row>
    <row r="265" spans="4:5" s="601" customFormat="1">
      <c r="D265" s="630"/>
      <c r="E265" s="604"/>
    </row>
    <row r="266" spans="4:5" s="601" customFormat="1">
      <c r="D266" s="630"/>
      <c r="E266" s="604"/>
    </row>
    <row r="267" spans="4:5" s="601" customFormat="1">
      <c r="D267" s="630"/>
      <c r="E267" s="604"/>
    </row>
    <row r="268" spans="4:5" s="601" customFormat="1">
      <c r="D268" s="630"/>
      <c r="E268" s="604"/>
    </row>
    <row r="269" spans="4:5" s="601" customFormat="1">
      <c r="D269" s="630"/>
      <c r="E269" s="604"/>
    </row>
    <row r="270" spans="4:5" s="601" customFormat="1">
      <c r="D270" s="630"/>
      <c r="E270" s="604"/>
    </row>
    <row r="271" spans="4:5" s="601" customFormat="1">
      <c r="D271" s="630"/>
      <c r="E271" s="604"/>
    </row>
    <row r="272" spans="4:5" s="601" customFormat="1">
      <c r="D272" s="630"/>
      <c r="E272" s="604"/>
    </row>
    <row r="273" spans="4:5" s="601" customFormat="1">
      <c r="D273" s="630"/>
      <c r="E273" s="604"/>
    </row>
    <row r="274" spans="4:5" s="601" customFormat="1">
      <c r="D274" s="630"/>
      <c r="E274" s="604"/>
    </row>
    <row r="275" spans="4:5" s="601" customFormat="1">
      <c r="D275" s="630"/>
      <c r="E275" s="604"/>
    </row>
    <row r="276" spans="4:5" s="601" customFormat="1">
      <c r="D276" s="630"/>
      <c r="E276" s="604"/>
    </row>
    <row r="277" spans="4:5" s="601" customFormat="1">
      <c r="D277" s="630"/>
      <c r="E277" s="604"/>
    </row>
    <row r="278" spans="4:5" s="601" customFormat="1">
      <c r="D278" s="630"/>
      <c r="E278" s="604"/>
    </row>
    <row r="279" spans="4:5" s="601" customFormat="1">
      <c r="D279" s="630"/>
      <c r="E279" s="604"/>
    </row>
    <row r="280" spans="4:5" s="601" customFormat="1">
      <c r="D280" s="630"/>
      <c r="E280" s="604"/>
    </row>
    <row r="281" spans="4:5" s="601" customFormat="1">
      <c r="D281" s="630"/>
      <c r="E281" s="604"/>
    </row>
    <row r="282" spans="4:5" s="601" customFormat="1">
      <c r="D282" s="630"/>
      <c r="E282" s="604"/>
    </row>
    <row r="283" spans="4:5" s="601" customFormat="1">
      <c r="D283" s="630"/>
      <c r="E283" s="604"/>
    </row>
    <row r="284" spans="4:5" s="601" customFormat="1">
      <c r="D284" s="630"/>
      <c r="E284" s="604"/>
    </row>
    <row r="285" spans="4:5" s="601" customFormat="1">
      <c r="D285" s="630"/>
      <c r="E285" s="604"/>
    </row>
    <row r="286" spans="4:5" s="601" customFormat="1">
      <c r="D286" s="630"/>
      <c r="E286" s="604"/>
    </row>
    <row r="287" spans="4:5" s="601" customFormat="1">
      <c r="D287" s="630"/>
      <c r="E287" s="604"/>
    </row>
    <row r="288" spans="4:5" s="601" customFormat="1">
      <c r="D288" s="630"/>
      <c r="E288" s="604"/>
    </row>
    <row r="289" spans="4:5" s="601" customFormat="1">
      <c r="D289" s="630"/>
      <c r="E289" s="604"/>
    </row>
    <row r="290" spans="4:5" s="601" customFormat="1">
      <c r="D290" s="630"/>
      <c r="E290" s="604"/>
    </row>
    <row r="291" spans="4:5" s="601" customFormat="1">
      <c r="D291" s="630"/>
      <c r="E291" s="604"/>
    </row>
    <row r="292" spans="4:5" s="601" customFormat="1">
      <c r="D292" s="630"/>
      <c r="E292" s="604"/>
    </row>
    <row r="293" spans="4:5" s="601" customFormat="1">
      <c r="D293" s="630"/>
      <c r="E293" s="604"/>
    </row>
    <row r="294" spans="4:5" s="601" customFormat="1">
      <c r="D294" s="630"/>
      <c r="E294" s="604"/>
    </row>
    <row r="295" spans="4:5" s="601" customFormat="1">
      <c r="D295" s="630"/>
      <c r="E295" s="604"/>
    </row>
    <row r="296" spans="4:5" s="601" customFormat="1">
      <c r="D296" s="630"/>
      <c r="E296" s="604"/>
    </row>
    <row r="297" spans="4:5" s="601" customFormat="1">
      <c r="D297" s="630"/>
      <c r="E297" s="604"/>
    </row>
    <row r="298" spans="4:5" s="601" customFormat="1">
      <c r="D298" s="630"/>
      <c r="E298" s="604"/>
    </row>
    <row r="299" spans="4:5" s="601" customFormat="1">
      <c r="D299" s="630"/>
      <c r="E299" s="604"/>
    </row>
    <row r="300" spans="4:5" s="601" customFormat="1">
      <c r="D300" s="630"/>
      <c r="E300" s="604"/>
    </row>
    <row r="301" spans="4:5" s="601" customFormat="1">
      <c r="D301" s="630"/>
      <c r="E301" s="604"/>
    </row>
    <row r="302" spans="4:5" s="601" customFormat="1">
      <c r="D302" s="630"/>
      <c r="E302" s="604"/>
    </row>
    <row r="303" spans="4:5" s="601" customFormat="1">
      <c r="D303" s="630"/>
      <c r="E303" s="604"/>
    </row>
    <row r="304" spans="4:5" s="601" customFormat="1">
      <c r="D304" s="630"/>
      <c r="E304" s="604"/>
    </row>
    <row r="305" spans="4:5" s="601" customFormat="1">
      <c r="D305" s="630"/>
      <c r="E305" s="604"/>
    </row>
    <row r="306" spans="4:5" s="601" customFormat="1">
      <c r="D306" s="630"/>
      <c r="E306" s="604"/>
    </row>
    <row r="307" spans="4:5" s="601" customFormat="1">
      <c r="D307" s="630"/>
      <c r="E307" s="604"/>
    </row>
    <row r="308" spans="4:5" s="601" customFormat="1">
      <c r="D308" s="630"/>
      <c r="E308" s="604"/>
    </row>
    <row r="309" spans="4:5" s="601" customFormat="1">
      <c r="D309" s="630"/>
      <c r="E309" s="604"/>
    </row>
    <row r="310" spans="4:5" s="601" customFormat="1">
      <c r="D310" s="630"/>
      <c r="E310" s="604"/>
    </row>
    <row r="311" spans="4:5" s="601" customFormat="1">
      <c r="D311" s="630"/>
      <c r="E311" s="604"/>
    </row>
    <row r="312" spans="4:5" s="601" customFormat="1">
      <c r="D312" s="630"/>
      <c r="E312" s="604"/>
    </row>
    <row r="313" spans="4:5" s="601" customFormat="1">
      <c r="D313" s="630"/>
      <c r="E313" s="604"/>
    </row>
    <row r="314" spans="4:5" s="601" customFormat="1">
      <c r="D314" s="630"/>
      <c r="E314" s="604"/>
    </row>
    <row r="315" spans="4:5" s="601" customFormat="1">
      <c r="D315" s="630"/>
      <c r="E315" s="604"/>
    </row>
    <row r="316" spans="4:5" s="601" customFormat="1">
      <c r="D316" s="630"/>
      <c r="E316" s="604"/>
    </row>
    <row r="317" spans="4:5" s="601" customFormat="1">
      <c r="D317" s="630"/>
      <c r="E317" s="604"/>
    </row>
    <row r="318" spans="4:5" s="601" customFormat="1">
      <c r="D318" s="630"/>
      <c r="E318" s="604"/>
    </row>
    <row r="319" spans="4:5" s="601" customFormat="1">
      <c r="D319" s="630"/>
      <c r="E319" s="604"/>
    </row>
    <row r="320" spans="4:5" s="601" customFormat="1">
      <c r="D320" s="630"/>
      <c r="E320" s="604"/>
    </row>
    <row r="321" spans="4:5" s="601" customFormat="1">
      <c r="D321" s="630"/>
      <c r="E321" s="604"/>
    </row>
    <row r="322" spans="4:5" s="601" customFormat="1">
      <c r="D322" s="630"/>
      <c r="E322" s="604"/>
    </row>
    <row r="323" spans="4:5" s="601" customFormat="1">
      <c r="D323" s="630"/>
      <c r="E323" s="604"/>
    </row>
    <row r="324" spans="4:5" s="601" customFormat="1">
      <c r="D324" s="630"/>
      <c r="E324" s="604"/>
    </row>
    <row r="325" spans="4:5" s="601" customFormat="1">
      <c r="D325" s="630"/>
      <c r="E325" s="604"/>
    </row>
    <row r="326" spans="4:5" s="601" customFormat="1">
      <c r="D326" s="630"/>
      <c r="E326" s="604"/>
    </row>
    <row r="327" spans="4:5" s="601" customFormat="1">
      <c r="D327" s="630"/>
      <c r="E327" s="604"/>
    </row>
    <row r="328" spans="4:5" s="601" customFormat="1">
      <c r="D328" s="630"/>
      <c r="E328" s="604"/>
    </row>
    <row r="329" spans="4:5" s="601" customFormat="1">
      <c r="D329" s="630"/>
      <c r="E329" s="604"/>
    </row>
    <row r="330" spans="4:5" s="601" customFormat="1">
      <c r="D330" s="630"/>
      <c r="E330" s="604"/>
    </row>
    <row r="331" spans="4:5" s="601" customFormat="1">
      <c r="D331" s="630"/>
      <c r="E331" s="604"/>
    </row>
    <row r="332" spans="4:5" s="601" customFormat="1">
      <c r="D332" s="630"/>
      <c r="E332" s="604"/>
    </row>
    <row r="333" spans="4:5" s="601" customFormat="1">
      <c r="D333" s="630"/>
      <c r="E333" s="604"/>
    </row>
    <row r="334" spans="4:5" s="601" customFormat="1">
      <c r="D334" s="630"/>
      <c r="E334" s="604"/>
    </row>
    <row r="335" spans="4:5" s="601" customFormat="1">
      <c r="D335" s="630"/>
      <c r="E335" s="604"/>
    </row>
    <row r="336" spans="4:5" s="601" customFormat="1">
      <c r="D336" s="630"/>
      <c r="E336" s="604"/>
    </row>
    <row r="337" spans="4:5" s="601" customFormat="1">
      <c r="D337" s="630"/>
      <c r="E337" s="604"/>
    </row>
    <row r="338" spans="4:5" s="601" customFormat="1">
      <c r="D338" s="630"/>
      <c r="E338" s="604"/>
    </row>
    <row r="339" spans="4:5" s="601" customFormat="1">
      <c r="D339" s="630"/>
      <c r="E339" s="604"/>
    </row>
    <row r="340" spans="4:5" s="601" customFormat="1">
      <c r="D340" s="630"/>
      <c r="E340" s="604"/>
    </row>
    <row r="341" spans="4:5" s="601" customFormat="1">
      <c r="D341" s="630"/>
      <c r="E341" s="604"/>
    </row>
    <row r="342" spans="4:5" s="601" customFormat="1">
      <c r="D342" s="630"/>
      <c r="E342" s="604"/>
    </row>
    <row r="343" spans="4:5" s="601" customFormat="1">
      <c r="D343" s="630"/>
      <c r="E343" s="604"/>
    </row>
    <row r="344" spans="4:5" s="601" customFormat="1">
      <c r="D344" s="630"/>
      <c r="E344" s="604"/>
    </row>
    <row r="345" spans="4:5" s="601" customFormat="1">
      <c r="D345" s="630"/>
      <c r="E345" s="604"/>
    </row>
    <row r="346" spans="4:5" s="601" customFormat="1">
      <c r="D346" s="630"/>
      <c r="E346" s="604"/>
    </row>
    <row r="347" spans="4:5" s="601" customFormat="1">
      <c r="D347" s="630"/>
      <c r="E347" s="604"/>
    </row>
    <row r="348" spans="4:5" s="601" customFormat="1">
      <c r="D348" s="630"/>
      <c r="E348" s="604"/>
    </row>
    <row r="349" spans="4:5" s="601" customFormat="1">
      <c r="D349" s="630"/>
      <c r="E349" s="604"/>
    </row>
    <row r="350" spans="4:5" s="601" customFormat="1">
      <c r="D350" s="630"/>
      <c r="E350" s="604"/>
    </row>
    <row r="351" spans="4:5" s="601" customFormat="1">
      <c r="D351" s="630"/>
      <c r="E351" s="604"/>
    </row>
    <row r="352" spans="4:5" s="601" customFormat="1">
      <c r="D352" s="630"/>
      <c r="E352" s="604"/>
    </row>
    <row r="353" spans="4:5" s="601" customFormat="1">
      <c r="D353" s="630"/>
      <c r="E353" s="604"/>
    </row>
    <row r="354" spans="4:5" s="601" customFormat="1">
      <c r="D354" s="630"/>
      <c r="E354" s="604"/>
    </row>
    <row r="355" spans="4:5" s="601" customFormat="1">
      <c r="D355" s="630"/>
      <c r="E355" s="604"/>
    </row>
    <row r="356" spans="4:5" s="601" customFormat="1">
      <c r="D356" s="630"/>
      <c r="E356" s="604"/>
    </row>
    <row r="357" spans="4:5" s="601" customFormat="1">
      <c r="D357" s="630"/>
      <c r="E357" s="604"/>
    </row>
    <row r="358" spans="4:5" s="601" customFormat="1">
      <c r="D358" s="630"/>
      <c r="E358" s="604"/>
    </row>
    <row r="359" spans="4:5" s="601" customFormat="1">
      <c r="D359" s="630"/>
      <c r="E359" s="604"/>
    </row>
    <row r="360" spans="4:5" s="601" customFormat="1">
      <c r="D360" s="630"/>
      <c r="E360" s="604"/>
    </row>
    <row r="361" spans="4:5" s="601" customFormat="1">
      <c r="D361" s="630"/>
      <c r="E361" s="604"/>
    </row>
    <row r="362" spans="4:5" s="601" customFormat="1">
      <c r="D362" s="630"/>
      <c r="E362" s="604"/>
    </row>
    <row r="363" spans="4:5" s="601" customFormat="1">
      <c r="D363" s="630"/>
      <c r="E363" s="604"/>
    </row>
    <row r="364" spans="4:5" s="601" customFormat="1">
      <c r="D364" s="630"/>
      <c r="E364" s="604"/>
    </row>
    <row r="365" spans="4:5" s="601" customFormat="1">
      <c r="D365" s="630"/>
      <c r="E365" s="604"/>
    </row>
    <row r="366" spans="4:5" s="601" customFormat="1">
      <c r="D366" s="630"/>
      <c r="E366" s="604"/>
    </row>
    <row r="367" spans="4:5" s="601" customFormat="1">
      <c r="D367" s="630"/>
      <c r="E367" s="604"/>
    </row>
    <row r="368" spans="4:5" s="601" customFormat="1">
      <c r="D368" s="630"/>
      <c r="E368" s="604"/>
    </row>
    <row r="369" spans="4:5" s="601" customFormat="1">
      <c r="D369" s="630"/>
      <c r="E369" s="604"/>
    </row>
    <row r="370" spans="4:5" s="601" customFormat="1">
      <c r="D370" s="630"/>
      <c r="E370" s="604"/>
    </row>
    <row r="371" spans="4:5" s="601" customFormat="1">
      <c r="D371" s="630"/>
      <c r="E371" s="604"/>
    </row>
    <row r="372" spans="4:5" s="601" customFormat="1">
      <c r="D372" s="630"/>
      <c r="E372" s="604"/>
    </row>
    <row r="373" spans="4:5" s="601" customFormat="1">
      <c r="D373" s="630"/>
      <c r="E373" s="604"/>
    </row>
    <row r="374" spans="4:5" s="601" customFormat="1">
      <c r="D374" s="630"/>
      <c r="E374" s="604"/>
    </row>
    <row r="375" spans="4:5" s="601" customFormat="1">
      <c r="D375" s="630"/>
      <c r="E375" s="604"/>
    </row>
    <row r="376" spans="4:5" s="601" customFormat="1">
      <c r="D376" s="630"/>
      <c r="E376" s="604"/>
    </row>
    <row r="377" spans="4:5" s="601" customFormat="1">
      <c r="D377" s="630"/>
      <c r="E377" s="604"/>
    </row>
    <row r="378" spans="4:5" s="601" customFormat="1">
      <c r="D378" s="630"/>
      <c r="E378" s="604"/>
    </row>
    <row r="379" spans="4:5" s="601" customFormat="1">
      <c r="D379" s="630"/>
      <c r="E379" s="604"/>
    </row>
    <row r="380" spans="4:5" s="601" customFormat="1">
      <c r="D380" s="630"/>
      <c r="E380" s="604"/>
    </row>
    <row r="381" spans="4:5" s="601" customFormat="1">
      <c r="D381" s="630"/>
      <c r="E381" s="604"/>
    </row>
    <row r="382" spans="4:5" s="601" customFormat="1">
      <c r="D382" s="630"/>
      <c r="E382" s="604"/>
    </row>
    <row r="383" spans="4:5" s="601" customFormat="1">
      <c r="D383" s="630"/>
      <c r="E383" s="604"/>
    </row>
    <row r="384" spans="4:5" s="601" customFormat="1">
      <c r="D384" s="630"/>
      <c r="E384" s="604"/>
    </row>
    <row r="385" spans="4:5" s="601" customFormat="1">
      <c r="D385" s="630"/>
      <c r="E385" s="604"/>
    </row>
    <row r="386" spans="4:5" s="601" customFormat="1">
      <c r="D386" s="630"/>
      <c r="E386" s="604"/>
    </row>
    <row r="387" spans="4:5" s="601" customFormat="1">
      <c r="D387" s="630"/>
      <c r="E387" s="604"/>
    </row>
    <row r="388" spans="4:5" s="601" customFormat="1">
      <c r="D388" s="630"/>
      <c r="E388" s="604"/>
    </row>
    <row r="389" spans="4:5" s="601" customFormat="1">
      <c r="D389" s="630"/>
      <c r="E389" s="604"/>
    </row>
    <row r="390" spans="4:5" s="601" customFormat="1">
      <c r="D390" s="630"/>
      <c r="E390" s="604"/>
    </row>
    <row r="391" spans="4:5" s="601" customFormat="1">
      <c r="D391" s="630"/>
      <c r="E391" s="604"/>
    </row>
    <row r="392" spans="4:5" s="601" customFormat="1">
      <c r="D392" s="630"/>
      <c r="E392" s="604"/>
    </row>
    <row r="393" spans="4:5" s="601" customFormat="1">
      <c r="D393" s="630"/>
      <c r="E393" s="604"/>
    </row>
    <row r="394" spans="4:5" s="601" customFormat="1">
      <c r="D394" s="630"/>
      <c r="E394" s="604"/>
    </row>
    <row r="395" spans="4:5" s="601" customFormat="1">
      <c r="D395" s="630"/>
      <c r="E395" s="604"/>
    </row>
    <row r="396" spans="4:5" s="601" customFormat="1">
      <c r="D396" s="630"/>
      <c r="E396" s="604"/>
    </row>
    <row r="397" spans="4:5" s="601" customFormat="1">
      <c r="D397" s="630"/>
      <c r="E397" s="604"/>
    </row>
    <row r="398" spans="4:5" s="601" customFormat="1">
      <c r="D398" s="630"/>
      <c r="E398" s="604"/>
    </row>
    <row r="399" spans="4:5" s="601" customFormat="1">
      <c r="D399" s="630"/>
      <c r="E399" s="604"/>
    </row>
    <row r="400" spans="4:5" s="601" customFormat="1">
      <c r="D400" s="630"/>
      <c r="E400" s="604"/>
    </row>
    <row r="401" spans="4:5" s="601" customFormat="1">
      <c r="D401" s="630"/>
      <c r="E401" s="604"/>
    </row>
    <row r="402" spans="4:5" s="601" customFormat="1">
      <c r="D402" s="630"/>
      <c r="E402" s="604"/>
    </row>
    <row r="403" spans="4:5" s="601" customFormat="1">
      <c r="D403" s="630"/>
      <c r="E403" s="604"/>
    </row>
    <row r="404" spans="4:5" s="601" customFormat="1">
      <c r="D404" s="630"/>
      <c r="E404" s="604"/>
    </row>
    <row r="405" spans="4:5" s="601" customFormat="1">
      <c r="D405" s="630"/>
      <c r="E405" s="604"/>
    </row>
    <row r="406" spans="4:5" s="601" customFormat="1">
      <c r="D406" s="630"/>
      <c r="E406" s="604"/>
    </row>
    <row r="407" spans="4:5" s="601" customFormat="1">
      <c r="D407" s="630"/>
      <c r="E407" s="604"/>
    </row>
    <row r="408" spans="4:5" s="601" customFormat="1">
      <c r="D408" s="630"/>
      <c r="E408" s="604"/>
    </row>
    <row r="409" spans="4:5" s="601" customFormat="1">
      <c r="D409" s="630"/>
      <c r="E409" s="604"/>
    </row>
    <row r="410" spans="4:5" s="601" customFormat="1">
      <c r="D410" s="630"/>
      <c r="E410" s="604"/>
    </row>
    <row r="411" spans="4:5" s="601" customFormat="1">
      <c r="D411" s="630"/>
      <c r="E411" s="604"/>
    </row>
    <row r="412" spans="4:5" s="601" customFormat="1">
      <c r="D412" s="630"/>
      <c r="E412" s="604"/>
    </row>
    <row r="413" spans="4:5" s="601" customFormat="1">
      <c r="D413" s="630"/>
      <c r="E413" s="604"/>
    </row>
    <row r="414" spans="4:5" s="601" customFormat="1">
      <c r="D414" s="630"/>
      <c r="E414" s="604"/>
    </row>
    <row r="415" spans="4:5" s="601" customFormat="1">
      <c r="D415" s="630"/>
      <c r="E415" s="604"/>
    </row>
    <row r="416" spans="4:5" s="601" customFormat="1">
      <c r="D416" s="630"/>
      <c r="E416" s="604"/>
    </row>
    <row r="417" spans="4:5" s="601" customFormat="1">
      <c r="D417" s="630"/>
      <c r="E417" s="604"/>
    </row>
    <row r="418" spans="4:5" s="601" customFormat="1">
      <c r="D418" s="630"/>
      <c r="E418" s="604"/>
    </row>
    <row r="419" spans="4:5" s="601" customFormat="1">
      <c r="D419" s="630"/>
      <c r="E419" s="604"/>
    </row>
    <row r="420" spans="4:5" s="601" customFormat="1">
      <c r="D420" s="630"/>
      <c r="E420" s="604"/>
    </row>
    <row r="421" spans="4:5" s="601" customFormat="1">
      <c r="D421" s="630"/>
      <c r="E421" s="604"/>
    </row>
    <row r="422" spans="4:5" s="601" customFormat="1">
      <c r="D422" s="630"/>
      <c r="E422" s="604"/>
    </row>
    <row r="423" spans="4:5" s="601" customFormat="1">
      <c r="D423" s="630"/>
      <c r="E423" s="604"/>
    </row>
    <row r="424" spans="4:5" s="601" customFormat="1">
      <c r="D424" s="630"/>
      <c r="E424" s="604"/>
    </row>
    <row r="425" spans="4:5" s="601" customFormat="1">
      <c r="D425" s="630"/>
      <c r="E425" s="604"/>
    </row>
    <row r="426" spans="4:5" s="601" customFormat="1">
      <c r="D426" s="630"/>
      <c r="E426" s="604"/>
    </row>
    <row r="427" spans="4:5" s="601" customFormat="1">
      <c r="D427" s="630"/>
      <c r="E427" s="604"/>
    </row>
    <row r="428" spans="4:5" s="601" customFormat="1">
      <c r="D428" s="630"/>
      <c r="E428" s="604"/>
    </row>
    <row r="429" spans="4:5" s="601" customFormat="1">
      <c r="D429" s="630"/>
      <c r="E429" s="604"/>
    </row>
    <row r="430" spans="4:5" s="601" customFormat="1">
      <c r="D430" s="630"/>
      <c r="E430" s="604"/>
    </row>
    <row r="431" spans="4:5" s="601" customFormat="1">
      <c r="D431" s="630"/>
      <c r="E431" s="604"/>
    </row>
    <row r="432" spans="4:5" s="601" customFormat="1">
      <c r="D432" s="630"/>
      <c r="E432" s="604"/>
    </row>
    <row r="433" spans="4:5" s="601" customFormat="1">
      <c r="D433" s="630"/>
      <c r="E433" s="604"/>
    </row>
    <row r="434" spans="4:5" s="601" customFormat="1">
      <c r="D434" s="630"/>
      <c r="E434" s="604"/>
    </row>
    <row r="435" spans="4:5" s="601" customFormat="1">
      <c r="D435" s="630"/>
      <c r="E435" s="604"/>
    </row>
    <row r="436" spans="4:5" s="601" customFormat="1">
      <c r="D436" s="630"/>
      <c r="E436" s="604"/>
    </row>
    <row r="437" spans="4:5" s="601" customFormat="1">
      <c r="D437" s="630"/>
      <c r="E437" s="604"/>
    </row>
    <row r="438" spans="4:5" s="601" customFormat="1">
      <c r="D438" s="630"/>
      <c r="E438" s="604"/>
    </row>
    <row r="439" spans="4:5" s="601" customFormat="1">
      <c r="D439" s="630"/>
      <c r="E439" s="604"/>
    </row>
    <row r="440" spans="4:5" s="601" customFormat="1">
      <c r="D440" s="630"/>
      <c r="E440" s="604"/>
    </row>
    <row r="441" spans="4:5" s="601" customFormat="1">
      <c r="D441" s="630"/>
      <c r="E441" s="604"/>
    </row>
    <row r="442" spans="4:5" s="601" customFormat="1">
      <c r="D442" s="630"/>
      <c r="E442" s="604"/>
    </row>
    <row r="443" spans="4:5" s="601" customFormat="1">
      <c r="D443" s="630"/>
      <c r="E443" s="604"/>
    </row>
    <row r="444" spans="4:5" s="601" customFormat="1">
      <c r="D444" s="630"/>
      <c r="E444" s="604"/>
    </row>
    <row r="445" spans="4:5" s="601" customFormat="1">
      <c r="D445" s="630"/>
      <c r="E445" s="604"/>
    </row>
    <row r="446" spans="4:5" s="601" customFormat="1">
      <c r="D446" s="630"/>
      <c r="E446" s="604"/>
    </row>
    <row r="447" spans="4:5" s="601" customFormat="1">
      <c r="D447" s="630"/>
      <c r="E447" s="604"/>
    </row>
    <row r="448" spans="4:5" s="601" customFormat="1">
      <c r="D448" s="630"/>
      <c r="E448" s="604"/>
    </row>
    <row r="449" spans="4:5" s="601" customFormat="1">
      <c r="D449" s="630"/>
      <c r="E449" s="604"/>
    </row>
    <row r="450" spans="4:5" s="601" customFormat="1">
      <c r="D450" s="630"/>
      <c r="E450" s="604"/>
    </row>
    <row r="451" spans="4:5" s="601" customFormat="1">
      <c r="D451" s="630"/>
      <c r="E451" s="604"/>
    </row>
    <row r="452" spans="4:5" s="601" customFormat="1">
      <c r="D452" s="630"/>
      <c r="E452" s="604"/>
    </row>
    <row r="453" spans="4:5" s="601" customFormat="1">
      <c r="D453" s="630"/>
      <c r="E453" s="604"/>
    </row>
    <row r="454" spans="4:5" s="601" customFormat="1">
      <c r="D454" s="630"/>
      <c r="E454" s="604"/>
    </row>
    <row r="455" spans="4:5" s="601" customFormat="1">
      <c r="D455" s="630"/>
      <c r="E455" s="604"/>
    </row>
    <row r="456" spans="4:5" s="601" customFormat="1">
      <c r="D456" s="630"/>
      <c r="E456" s="604"/>
    </row>
    <row r="457" spans="4:5" s="601" customFormat="1">
      <c r="D457" s="630"/>
      <c r="E457" s="604"/>
    </row>
    <row r="458" spans="4:5" s="601" customFormat="1">
      <c r="D458" s="630"/>
      <c r="E458" s="604"/>
    </row>
    <row r="459" spans="4:5" s="601" customFormat="1">
      <c r="D459" s="630"/>
      <c r="E459" s="604"/>
    </row>
    <row r="460" spans="4:5" s="601" customFormat="1">
      <c r="D460" s="630"/>
      <c r="E460" s="604"/>
    </row>
    <row r="461" spans="4:5" s="601" customFormat="1">
      <c r="D461" s="630"/>
      <c r="E461" s="604"/>
    </row>
    <row r="462" spans="4:5" s="601" customFormat="1">
      <c r="D462" s="630"/>
      <c r="E462" s="604"/>
    </row>
    <row r="463" spans="4:5" s="601" customFormat="1">
      <c r="D463" s="630"/>
      <c r="E463" s="604"/>
    </row>
  </sheetData>
  <mergeCells count="2">
    <mergeCell ref="E8:G8"/>
    <mergeCell ref="E9:G9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  <headerFooter scaleWithDoc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1">
    <tabColor rgb="FFFF0000"/>
  </sheetPr>
  <dimension ref="A1:U89"/>
  <sheetViews>
    <sheetView tabSelected="1" view="pageBreakPreview" zoomScaleNormal="100" zoomScaleSheetLayoutView="100" workbookViewId="0">
      <selection activeCell="O48" sqref="O48"/>
    </sheetView>
  </sheetViews>
  <sheetFormatPr defaultColWidth="10.42578125" defaultRowHeight="16.5"/>
  <cols>
    <col min="1" max="1" width="1.140625" style="453" customWidth="1"/>
    <col min="2" max="2" width="12.85546875" style="453" customWidth="1"/>
    <col min="3" max="3" width="6.28515625" style="453" customWidth="1"/>
    <col min="4" max="4" width="15.5703125" style="454" customWidth="1"/>
    <col min="5" max="5" width="1.140625" style="454" customWidth="1"/>
    <col min="6" max="6" width="13" style="455" customWidth="1"/>
    <col min="7" max="7" width="1.140625" style="454" customWidth="1"/>
    <col min="8" max="8" width="13" style="455" customWidth="1"/>
    <col min="9" max="9" width="1.140625" style="455" customWidth="1"/>
    <col min="10" max="10" width="18.28515625" style="455" customWidth="1"/>
    <col min="11" max="11" width="1.140625" style="454" customWidth="1"/>
    <col min="12" max="12" width="17.7109375" style="455" customWidth="1"/>
    <col min="13" max="13" width="1.140625" style="455" customWidth="1"/>
    <col min="14" max="14" width="17.7109375" style="455" customWidth="1"/>
    <col min="15" max="15" width="1.140625" style="455" customWidth="1"/>
    <col min="16" max="16" width="12.5703125" style="453" customWidth="1"/>
    <col min="17" max="17" width="11" style="453" customWidth="1"/>
    <col min="18" max="18" width="1" style="453" customWidth="1"/>
    <col min="19" max="19" width="11" style="453" customWidth="1"/>
    <col min="20" max="20" width="12.5703125" style="453" customWidth="1"/>
    <col min="21" max="21" width="11" style="453" customWidth="1"/>
    <col min="22" max="16384" width="10.42578125" style="453"/>
  </cols>
  <sheetData>
    <row r="1" spans="1:19" ht="8.1" customHeight="1"/>
    <row r="2" spans="1:19" ht="8.1" customHeight="1"/>
    <row r="3" spans="1:19" s="456" customFormat="1" ht="16.5" customHeight="1">
      <c r="B3" s="173" t="s">
        <v>874</v>
      </c>
      <c r="C3" s="174" t="s">
        <v>1146</v>
      </c>
      <c r="D3" s="175"/>
      <c r="E3" s="175"/>
      <c r="F3" s="176"/>
      <c r="G3" s="175"/>
      <c r="H3" s="176"/>
      <c r="I3" s="176"/>
      <c r="J3" s="176"/>
      <c r="K3" s="175"/>
      <c r="L3" s="176"/>
      <c r="M3" s="176"/>
      <c r="N3" s="176"/>
      <c r="O3" s="176"/>
      <c r="P3" s="177"/>
      <c r="Q3" s="177"/>
      <c r="R3" s="177"/>
      <c r="S3" s="177"/>
    </row>
    <row r="4" spans="1:19" s="457" customFormat="1" ht="16.5" customHeight="1">
      <c r="B4" s="179" t="s">
        <v>875</v>
      </c>
      <c r="C4" s="180" t="s">
        <v>1147</v>
      </c>
      <c r="D4" s="181"/>
      <c r="E4" s="181"/>
      <c r="F4" s="179"/>
      <c r="G4" s="181"/>
      <c r="H4" s="179"/>
      <c r="I4" s="179"/>
      <c r="J4" s="179"/>
      <c r="K4" s="181"/>
      <c r="L4" s="179"/>
      <c r="M4" s="179"/>
      <c r="N4" s="179"/>
      <c r="O4" s="179"/>
      <c r="P4" s="180"/>
      <c r="Q4" s="180"/>
      <c r="R4" s="180"/>
      <c r="S4" s="180"/>
    </row>
    <row r="5" spans="1:19" s="457" customFormat="1" ht="16.5" customHeight="1">
      <c r="B5" s="179"/>
      <c r="C5" s="180"/>
      <c r="D5" s="181"/>
      <c r="E5" s="181"/>
      <c r="F5" s="179"/>
      <c r="G5" s="181"/>
      <c r="H5" s="179"/>
      <c r="I5" s="179"/>
      <c r="J5" s="179"/>
      <c r="K5" s="181"/>
      <c r="L5" s="179"/>
      <c r="M5" s="179"/>
      <c r="N5" s="179"/>
      <c r="O5" s="179"/>
      <c r="P5" s="180"/>
      <c r="Q5" s="180"/>
      <c r="R5" s="180"/>
      <c r="S5" s="180"/>
    </row>
    <row r="6" spans="1:19" s="458" customFormat="1" ht="9.9499999999999993" customHeight="1" thickBot="1">
      <c r="B6" s="459"/>
      <c r="C6" s="459"/>
      <c r="D6" s="460"/>
      <c r="E6" s="460"/>
      <c r="F6" s="185"/>
      <c r="G6" s="460"/>
      <c r="H6" s="185"/>
      <c r="I6" s="185"/>
      <c r="J6" s="185"/>
      <c r="K6" s="460"/>
      <c r="L6" s="185"/>
      <c r="M6" s="185"/>
      <c r="N6" s="185"/>
      <c r="O6" s="185"/>
    </row>
    <row r="7" spans="1:19" s="466" customFormat="1" ht="5.25" customHeight="1" thickTop="1">
      <c r="A7" s="461"/>
      <c r="B7" s="462"/>
      <c r="C7" s="463"/>
      <c r="D7" s="464"/>
      <c r="E7" s="464"/>
      <c r="F7" s="465"/>
      <c r="G7" s="464"/>
      <c r="H7" s="465"/>
      <c r="I7" s="465"/>
      <c r="J7" s="465"/>
      <c r="K7" s="464"/>
      <c r="L7" s="465"/>
      <c r="M7" s="465"/>
      <c r="N7" s="465"/>
      <c r="O7" s="465"/>
    </row>
    <row r="8" spans="1:19" s="466" customFormat="1" ht="15" customHeight="1">
      <c r="A8" s="467"/>
      <c r="B8" s="468" t="s">
        <v>2</v>
      </c>
      <c r="C8" s="469"/>
      <c r="D8" s="470" t="s">
        <v>3</v>
      </c>
      <c r="E8" s="471"/>
      <c r="F8" s="472" t="s">
        <v>4</v>
      </c>
      <c r="G8" s="473"/>
      <c r="H8" s="472" t="s">
        <v>911</v>
      </c>
      <c r="I8" s="472"/>
      <c r="J8" s="472" t="s">
        <v>914</v>
      </c>
      <c r="K8" s="473"/>
      <c r="L8" s="472" t="s">
        <v>915</v>
      </c>
      <c r="M8" s="472"/>
      <c r="N8" s="472" t="s">
        <v>917</v>
      </c>
      <c r="O8" s="470"/>
    </row>
    <row r="9" spans="1:19" s="466" customFormat="1" ht="15" customHeight="1">
      <c r="A9" s="467"/>
      <c r="B9" s="467" t="s">
        <v>7</v>
      </c>
      <c r="C9" s="469"/>
      <c r="D9" s="471" t="s">
        <v>8</v>
      </c>
      <c r="E9" s="471"/>
      <c r="F9" s="473" t="s">
        <v>9</v>
      </c>
      <c r="G9" s="473"/>
      <c r="H9" s="473" t="s">
        <v>913</v>
      </c>
      <c r="I9" s="472"/>
      <c r="J9" s="472" t="s">
        <v>938</v>
      </c>
      <c r="K9" s="473"/>
      <c r="L9" s="473" t="s">
        <v>916</v>
      </c>
      <c r="M9" s="473"/>
      <c r="N9" s="473" t="s">
        <v>918</v>
      </c>
      <c r="O9" s="470"/>
    </row>
    <row r="10" spans="1:19" s="466" customFormat="1" ht="15.95" customHeight="1">
      <c r="A10" s="467"/>
      <c r="C10" s="474"/>
      <c r="E10" s="471"/>
      <c r="F10" s="473"/>
      <c r="G10" s="473"/>
      <c r="H10" s="473"/>
      <c r="I10" s="473"/>
      <c r="J10" s="473" t="s">
        <v>939</v>
      </c>
      <c r="K10" s="473"/>
      <c r="L10" s="473"/>
      <c r="M10" s="473"/>
      <c r="N10" s="473"/>
      <c r="O10" s="471"/>
    </row>
    <row r="11" spans="1:19" s="466" customFormat="1" ht="15.95" customHeight="1">
      <c r="A11" s="467"/>
      <c r="B11" s="467"/>
      <c r="C11" s="474"/>
      <c r="D11" s="471"/>
      <c r="E11" s="471"/>
      <c r="F11" s="473"/>
      <c r="G11" s="473"/>
      <c r="H11" s="473"/>
      <c r="I11" s="473"/>
      <c r="J11" s="475" t="s">
        <v>940</v>
      </c>
      <c r="K11" s="473"/>
      <c r="L11" s="473"/>
      <c r="M11" s="473"/>
      <c r="N11" s="473"/>
      <c r="O11" s="471"/>
    </row>
    <row r="12" spans="1:19" s="466" customFormat="1" ht="7.5" customHeight="1">
      <c r="A12" s="476"/>
      <c r="B12" s="476"/>
      <c r="C12" s="477"/>
      <c r="D12" s="478"/>
      <c r="E12" s="478"/>
      <c r="F12" s="479"/>
      <c r="G12" s="480"/>
      <c r="H12" s="479"/>
      <c r="I12" s="479"/>
      <c r="J12" s="479"/>
      <c r="K12" s="480"/>
      <c r="L12" s="479"/>
      <c r="M12" s="479"/>
      <c r="N12" s="479"/>
      <c r="O12" s="479"/>
    </row>
    <row r="13" spans="1:19" ht="6.95" customHeight="1">
      <c r="B13" s="481"/>
      <c r="C13" s="481"/>
      <c r="D13" s="482"/>
      <c r="E13" s="482"/>
      <c r="F13" s="483"/>
      <c r="G13" s="484"/>
      <c r="H13" s="483"/>
      <c r="I13" s="483"/>
      <c r="J13" s="483"/>
      <c r="K13" s="484"/>
      <c r="L13" s="483"/>
      <c r="M13" s="483"/>
      <c r="N13" s="483"/>
      <c r="O13" s="483"/>
    </row>
    <row r="14" spans="1:19" s="485" customFormat="1" ht="15" customHeight="1">
      <c r="B14" s="486" t="s">
        <v>14</v>
      </c>
      <c r="C14" s="486"/>
      <c r="D14" s="1821">
        <v>2020</v>
      </c>
      <c r="E14" s="487"/>
      <c r="F14" s="216">
        <f>SUM(F18,F22,F26,F30,F34,F38,F42,F46,F50,F54,F58,F62,F66,F70,F74,F78)</f>
        <v>443</v>
      </c>
      <c r="G14" s="488"/>
      <c r="H14" s="216">
        <f>SUM(H18,H22,H26,H30,H34,H38,H42,H46,H50,H54,H58,H62,H66,H70,H74,H78)</f>
        <v>54</v>
      </c>
      <c r="I14" s="216"/>
      <c r="J14" s="216">
        <f>SUM(J18,J22,J26,J30,J34,J38,J42,J46,J50,J54,J58,J62,J66,J70,J74,J78)</f>
        <v>10</v>
      </c>
      <c r="K14" s="489"/>
      <c r="L14" s="216">
        <f>SUM(L18,L22,L26,L30,L34,L38,L42,L46,L50,L54,L58,L62,L66,L70,L74,L78)</f>
        <v>37</v>
      </c>
      <c r="M14" s="216"/>
      <c r="N14" s="216">
        <f>SUM(N18,N22,N26,N30,N34,N38,N42,N46,N50,N54,N58,N62,N66,N70,N74,N78)</f>
        <v>342</v>
      </c>
      <c r="O14" s="216"/>
    </row>
    <row r="15" spans="1:19" s="485" customFormat="1" ht="15" customHeight="1">
      <c r="B15" s="486"/>
      <c r="C15" s="486"/>
      <c r="D15" s="1821">
        <v>2021</v>
      </c>
      <c r="E15" s="487"/>
      <c r="F15" s="216">
        <f>SUM(F19,F23,F27,F31,F35,F39,F43,F47,F51,F55,F59,F63,F67,F71,F75,F79)</f>
        <v>435</v>
      </c>
      <c r="G15" s="488"/>
      <c r="H15" s="216">
        <f>SUM(H19,H23,H27,H31,H35,H39,H43,H47,H51,H55,H59,H63,H67,H71,H75,H79)</f>
        <v>51</v>
      </c>
      <c r="I15" s="216"/>
      <c r="J15" s="216">
        <f>SUM(J19,J23,J27,J31,J35,J39,J43,J47,J51,J55,J59,J63,J67,J71,J75,J79)</f>
        <v>10</v>
      </c>
      <c r="K15" s="489"/>
      <c r="L15" s="216">
        <f>SUM(L19,L23,L27,L31,L35,L39,L43,L47,L51,L55,L59,L63,L67,L71,L75,L79)</f>
        <v>38</v>
      </c>
      <c r="M15" s="216"/>
      <c r="N15" s="216">
        <f>SUM(N19,N23,N27,N31,N35,N39,N43,N47,N51,N55,N59,N63,N67,N71,N75,N79)</f>
        <v>336</v>
      </c>
      <c r="O15" s="216"/>
    </row>
    <row r="16" spans="1:19" s="485" customFormat="1" ht="15" customHeight="1">
      <c r="B16" s="486"/>
      <c r="C16" s="486"/>
      <c r="D16" s="1821">
        <v>2022</v>
      </c>
      <c r="E16" s="490"/>
      <c r="F16" s="216">
        <f>SUM(F20,F24,F28,F32,F36,F40,F44,F48,F52,F56,F60,F64,F68,F72,F76,F80)</f>
        <v>419</v>
      </c>
      <c r="G16" s="488"/>
      <c r="H16" s="216">
        <f>SUM(H20,H24,H28,H32,H36,H40,H44,H48,H52,H56,H60,H64,H68,H72,H76,H80)</f>
        <v>54</v>
      </c>
      <c r="I16" s="216"/>
      <c r="J16" s="216">
        <f>SUM(J20,J24,J28,J32,J36,J40,J44,J48,J52,J56,J60,J64,J68,J72,J76,J80)</f>
        <v>10</v>
      </c>
      <c r="K16" s="489"/>
      <c r="L16" s="216">
        <f>SUM(L20,L24,L28,L32,L36,L40,L44,L48,L52,L56,L60,L64,L68,L72,L76,L80)</f>
        <v>39</v>
      </c>
      <c r="M16" s="216"/>
      <c r="N16" s="216">
        <f>SUM(N20,N24,N28,N32,N36,N40,N44,N48,N52,N56,N60,N64,N68,N72,N76,N80)</f>
        <v>316</v>
      </c>
      <c r="O16" s="216"/>
    </row>
    <row r="17" spans="2:20" s="485" customFormat="1" ht="8.1" customHeight="1">
      <c r="B17" s="486"/>
      <c r="C17" s="486"/>
      <c r="D17" s="490"/>
      <c r="E17" s="490"/>
      <c r="F17" s="491"/>
      <c r="G17" s="492"/>
      <c r="H17" s="56"/>
      <c r="I17" s="56"/>
      <c r="J17" s="56"/>
      <c r="K17" s="493"/>
      <c r="L17" s="56"/>
      <c r="M17" s="56"/>
      <c r="N17" s="56"/>
      <c r="O17" s="216"/>
      <c r="P17" s="216"/>
      <c r="Q17" s="494"/>
      <c r="R17" s="495"/>
      <c r="S17" s="216"/>
      <c r="T17" s="216"/>
    </row>
    <row r="18" spans="2:20" s="485" customFormat="1" ht="15" customHeight="1">
      <c r="B18" s="496" t="s">
        <v>15</v>
      </c>
      <c r="C18" s="496"/>
      <c r="D18" s="580">
        <v>2020</v>
      </c>
      <c r="E18" s="490"/>
      <c r="F18" s="491">
        <f>SUM(H18:N18)</f>
        <v>28</v>
      </c>
      <c r="G18" s="492"/>
      <c r="H18" s="56">
        <v>1</v>
      </c>
      <c r="I18" s="56"/>
      <c r="J18" s="56">
        <v>3</v>
      </c>
      <c r="K18" s="493"/>
      <c r="L18" s="56">
        <v>3</v>
      </c>
      <c r="M18" s="56"/>
      <c r="N18" s="56">
        <v>21</v>
      </c>
      <c r="O18" s="56"/>
      <c r="P18" s="56"/>
      <c r="Q18" s="497"/>
      <c r="R18" s="498"/>
    </row>
    <row r="19" spans="2:20" s="485" customFormat="1" ht="15" customHeight="1">
      <c r="B19" s="496"/>
      <c r="C19" s="496"/>
      <c r="D19" s="580">
        <v>2021</v>
      </c>
      <c r="E19" s="490"/>
      <c r="F19" s="491">
        <f>SUM(H19:N19)</f>
        <v>25</v>
      </c>
      <c r="G19" s="492"/>
      <c r="H19" s="56">
        <v>1</v>
      </c>
      <c r="I19" s="56"/>
      <c r="J19" s="56">
        <v>3</v>
      </c>
      <c r="K19" s="493"/>
      <c r="L19" s="56">
        <v>3</v>
      </c>
      <c r="M19" s="56"/>
      <c r="N19" s="56">
        <v>18</v>
      </c>
      <c r="O19" s="56"/>
      <c r="P19" s="56"/>
      <c r="Q19" s="497"/>
      <c r="R19" s="498"/>
      <c r="S19" s="56"/>
      <c r="T19" s="56"/>
    </row>
    <row r="20" spans="2:20" s="485" customFormat="1" ht="15" customHeight="1">
      <c r="B20" s="496"/>
      <c r="C20" s="496"/>
      <c r="D20" s="580">
        <v>2022</v>
      </c>
      <c r="E20" s="490"/>
      <c r="F20" s="491">
        <f>SUM(H20:N20)</f>
        <v>27</v>
      </c>
      <c r="G20" s="492"/>
      <c r="H20" s="56">
        <v>2</v>
      </c>
      <c r="I20" s="56"/>
      <c r="J20" s="56">
        <v>3</v>
      </c>
      <c r="K20" s="493"/>
      <c r="L20" s="56">
        <v>3</v>
      </c>
      <c r="M20" s="56"/>
      <c r="N20" s="56">
        <v>19</v>
      </c>
      <c r="O20" s="56"/>
      <c r="P20" s="56"/>
      <c r="Q20" s="497"/>
      <c r="R20" s="498"/>
      <c r="S20" s="56"/>
      <c r="T20" s="56"/>
    </row>
    <row r="21" spans="2:20" s="485" customFormat="1" ht="8.1" customHeight="1">
      <c r="B21" s="496"/>
      <c r="C21" s="496"/>
      <c r="D21" s="490"/>
      <c r="E21" s="490"/>
      <c r="F21" s="491"/>
      <c r="G21" s="492"/>
      <c r="H21" s="56"/>
      <c r="I21" s="56"/>
      <c r="J21" s="449"/>
      <c r="K21" s="493"/>
      <c r="L21" s="449"/>
      <c r="M21" s="56"/>
      <c r="N21" s="56"/>
      <c r="O21" s="56"/>
      <c r="P21" s="56"/>
      <c r="Q21" s="497"/>
      <c r="R21" s="498"/>
      <c r="S21" s="56"/>
      <c r="T21" s="56"/>
    </row>
    <row r="22" spans="2:20" s="485" customFormat="1" ht="15" customHeight="1">
      <c r="B22" s="496" t="s">
        <v>16</v>
      </c>
      <c r="C22" s="496"/>
      <c r="D22" s="580">
        <v>2020</v>
      </c>
      <c r="E22" s="490"/>
      <c r="F22" s="491">
        <f>SUM(H22:N22)</f>
        <v>9</v>
      </c>
      <c r="G22" s="492"/>
      <c r="H22" s="56">
        <v>3</v>
      </c>
      <c r="I22" s="56"/>
      <c r="J22" s="449" t="s">
        <v>31</v>
      </c>
      <c r="K22" s="493"/>
      <c r="L22" s="449" t="s">
        <v>31</v>
      </c>
      <c r="M22" s="56"/>
      <c r="N22" s="56">
        <v>6</v>
      </c>
      <c r="O22" s="449"/>
      <c r="P22" s="56"/>
      <c r="Q22" s="497"/>
      <c r="R22" s="498"/>
    </row>
    <row r="23" spans="2:20" s="485" customFormat="1" ht="15" customHeight="1">
      <c r="B23" s="496"/>
      <c r="C23" s="496"/>
      <c r="D23" s="580">
        <v>2021</v>
      </c>
      <c r="E23" s="490"/>
      <c r="F23" s="491">
        <f>SUM(H23:N23)</f>
        <v>9</v>
      </c>
      <c r="G23" s="492"/>
      <c r="H23" s="56">
        <v>3</v>
      </c>
      <c r="I23" s="56"/>
      <c r="J23" s="449" t="s">
        <v>31</v>
      </c>
      <c r="K23" s="493"/>
      <c r="L23" s="449" t="s">
        <v>31</v>
      </c>
      <c r="M23" s="56"/>
      <c r="N23" s="56">
        <v>6</v>
      </c>
      <c r="O23" s="449"/>
      <c r="P23" s="56"/>
      <c r="Q23" s="497"/>
      <c r="R23" s="498"/>
      <c r="S23" s="56"/>
      <c r="T23" s="56"/>
    </row>
    <row r="24" spans="2:20" s="485" customFormat="1" ht="15" customHeight="1">
      <c r="B24" s="496"/>
      <c r="C24" s="496"/>
      <c r="D24" s="580">
        <v>2022</v>
      </c>
      <c r="E24" s="490"/>
      <c r="F24" s="491">
        <f>SUM(H24:N24)</f>
        <v>9</v>
      </c>
      <c r="G24" s="492"/>
      <c r="H24" s="56">
        <v>3</v>
      </c>
      <c r="I24" s="56"/>
      <c r="J24" s="449" t="s">
        <v>31</v>
      </c>
      <c r="K24" s="493"/>
      <c r="L24" s="449" t="s">
        <v>31</v>
      </c>
      <c r="M24" s="449"/>
      <c r="N24" s="56">
        <v>6</v>
      </c>
      <c r="O24" s="449"/>
      <c r="P24" s="56"/>
      <c r="Q24" s="497"/>
      <c r="R24" s="498"/>
      <c r="S24" s="56"/>
      <c r="T24" s="56"/>
    </row>
    <row r="25" spans="2:20" s="485" customFormat="1" ht="8.1" customHeight="1">
      <c r="B25" s="496"/>
      <c r="C25" s="496"/>
      <c r="D25" s="490"/>
      <c r="E25" s="490"/>
      <c r="F25" s="491"/>
      <c r="G25" s="492"/>
      <c r="H25" s="449"/>
      <c r="I25" s="56"/>
      <c r="J25" s="449"/>
      <c r="K25" s="493"/>
      <c r="L25" s="449"/>
      <c r="M25" s="56"/>
      <c r="N25" s="56"/>
      <c r="O25" s="56"/>
      <c r="P25" s="56"/>
      <c r="Q25" s="497"/>
      <c r="R25" s="498"/>
      <c r="S25" s="56"/>
      <c r="T25" s="56"/>
    </row>
    <row r="26" spans="2:20" s="485" customFormat="1" ht="15" customHeight="1">
      <c r="B26" s="496" t="s">
        <v>17</v>
      </c>
      <c r="C26" s="496"/>
      <c r="D26" s="580">
        <v>2020</v>
      </c>
      <c r="E26" s="490"/>
      <c r="F26" s="491">
        <f>SUM(H26:N26)</f>
        <v>10</v>
      </c>
      <c r="G26" s="492"/>
      <c r="H26" s="449" t="s">
        <v>31</v>
      </c>
      <c r="I26" s="56"/>
      <c r="J26" s="449" t="s">
        <v>31</v>
      </c>
      <c r="K26" s="493"/>
      <c r="L26" s="449">
        <v>1</v>
      </c>
      <c r="M26" s="56"/>
      <c r="N26" s="56">
        <v>9</v>
      </c>
      <c r="O26" s="449"/>
      <c r="P26" s="56"/>
      <c r="Q26" s="497"/>
      <c r="R26" s="498"/>
    </row>
    <row r="27" spans="2:20" s="485" customFormat="1" ht="15" customHeight="1">
      <c r="B27" s="496"/>
      <c r="C27" s="496"/>
      <c r="D27" s="580">
        <v>2021</v>
      </c>
      <c r="E27" s="490"/>
      <c r="F27" s="491">
        <f>SUM(H27:N27)</f>
        <v>10</v>
      </c>
      <c r="G27" s="492"/>
      <c r="H27" s="449" t="s">
        <v>31</v>
      </c>
      <c r="I27" s="56"/>
      <c r="J27" s="449" t="s">
        <v>31</v>
      </c>
      <c r="K27" s="493"/>
      <c r="L27" s="449">
        <v>1</v>
      </c>
      <c r="M27" s="56"/>
      <c r="N27" s="56">
        <v>9</v>
      </c>
      <c r="O27" s="449"/>
      <c r="P27" s="56"/>
      <c r="Q27" s="497"/>
      <c r="R27" s="498"/>
      <c r="S27" s="56"/>
      <c r="T27" s="56"/>
    </row>
    <row r="28" spans="2:20" s="485" customFormat="1" ht="15" customHeight="1">
      <c r="B28" s="496"/>
      <c r="C28" s="496"/>
      <c r="D28" s="580">
        <v>2022</v>
      </c>
      <c r="E28" s="490"/>
      <c r="F28" s="491">
        <f>SUM(H28:N28)</f>
        <v>8</v>
      </c>
      <c r="G28" s="492"/>
      <c r="H28" s="449" t="s">
        <v>31</v>
      </c>
      <c r="I28" s="56"/>
      <c r="J28" s="449" t="s">
        <v>31</v>
      </c>
      <c r="K28" s="493"/>
      <c r="L28" s="56">
        <v>1</v>
      </c>
      <c r="M28" s="56"/>
      <c r="N28" s="56">
        <v>7</v>
      </c>
      <c r="O28" s="449"/>
      <c r="P28" s="56"/>
      <c r="Q28" s="497"/>
      <c r="R28" s="498"/>
      <c r="S28" s="56"/>
      <c r="T28" s="56"/>
    </row>
    <row r="29" spans="2:20" s="485" customFormat="1" ht="8.1" customHeight="1">
      <c r="B29" s="496"/>
      <c r="C29" s="496"/>
      <c r="D29" s="490"/>
      <c r="E29" s="490"/>
      <c r="F29" s="491"/>
      <c r="G29" s="492"/>
      <c r="H29" s="56"/>
      <c r="I29" s="56"/>
      <c r="J29" s="449"/>
      <c r="K29" s="493"/>
      <c r="L29" s="56"/>
      <c r="M29" s="56"/>
      <c r="N29" s="56"/>
      <c r="O29" s="56"/>
      <c r="P29" s="56"/>
      <c r="Q29" s="497"/>
      <c r="R29" s="498"/>
      <c r="S29" s="56"/>
      <c r="T29" s="56"/>
    </row>
    <row r="30" spans="2:20" s="485" customFormat="1" ht="15" customHeight="1">
      <c r="B30" s="496" t="s">
        <v>18</v>
      </c>
      <c r="C30" s="499"/>
      <c r="D30" s="580">
        <v>2020</v>
      </c>
      <c r="E30" s="490"/>
      <c r="F30" s="491">
        <f>SUM(H30:N30)</f>
        <v>16</v>
      </c>
      <c r="G30" s="492"/>
      <c r="H30" s="56">
        <v>1</v>
      </c>
      <c r="I30" s="56"/>
      <c r="J30" s="449" t="s">
        <v>31</v>
      </c>
      <c r="K30" s="493"/>
      <c r="L30" s="56">
        <v>2</v>
      </c>
      <c r="M30" s="56"/>
      <c r="N30" s="56">
        <v>13</v>
      </c>
      <c r="O30" s="449"/>
      <c r="P30" s="56"/>
      <c r="Q30" s="497"/>
      <c r="R30" s="500"/>
    </row>
    <row r="31" spans="2:20" s="485" customFormat="1" ht="15" customHeight="1">
      <c r="B31" s="496"/>
      <c r="C31" s="499"/>
      <c r="D31" s="580">
        <v>2021</v>
      </c>
      <c r="E31" s="490"/>
      <c r="F31" s="491">
        <f>SUM(H31:N31)</f>
        <v>15</v>
      </c>
      <c r="G31" s="492"/>
      <c r="H31" s="449" t="s">
        <v>31</v>
      </c>
      <c r="I31" s="56"/>
      <c r="J31" s="449" t="s">
        <v>31</v>
      </c>
      <c r="K31" s="493"/>
      <c r="L31" s="56">
        <v>2</v>
      </c>
      <c r="M31" s="56"/>
      <c r="N31" s="56">
        <v>13</v>
      </c>
      <c r="O31" s="449"/>
      <c r="P31" s="56"/>
      <c r="Q31" s="497"/>
      <c r="R31" s="500"/>
      <c r="S31" s="56"/>
      <c r="T31" s="56"/>
    </row>
    <row r="32" spans="2:20" s="485" customFormat="1" ht="15" customHeight="1">
      <c r="B32" s="496"/>
      <c r="C32" s="499"/>
      <c r="D32" s="580">
        <v>2022</v>
      </c>
      <c r="E32" s="490"/>
      <c r="F32" s="491">
        <f>SUM(H32:N32)</f>
        <v>15</v>
      </c>
      <c r="G32" s="492"/>
      <c r="H32" s="56">
        <v>1</v>
      </c>
      <c r="I32" s="56"/>
      <c r="J32" s="449" t="s">
        <v>31</v>
      </c>
      <c r="K32" s="493"/>
      <c r="L32" s="56">
        <v>2</v>
      </c>
      <c r="M32" s="56"/>
      <c r="N32" s="56">
        <v>12</v>
      </c>
      <c r="O32" s="449"/>
      <c r="P32" s="56"/>
      <c r="Q32" s="497"/>
      <c r="R32" s="500"/>
      <c r="S32" s="56"/>
      <c r="T32" s="56"/>
    </row>
    <row r="33" spans="2:20" s="485" customFormat="1" ht="8.1" customHeight="1">
      <c r="B33" s="496"/>
      <c r="C33" s="499"/>
      <c r="D33" s="490"/>
      <c r="E33" s="490"/>
      <c r="F33" s="491"/>
      <c r="G33" s="492"/>
      <c r="H33" s="56"/>
      <c r="I33" s="56"/>
      <c r="J33" s="449"/>
      <c r="K33" s="493"/>
      <c r="L33" s="56"/>
      <c r="M33" s="56"/>
      <c r="N33" s="56"/>
      <c r="O33" s="56"/>
      <c r="P33" s="56"/>
      <c r="Q33" s="497"/>
      <c r="R33" s="500"/>
      <c r="S33" s="56"/>
      <c r="T33" s="56"/>
    </row>
    <row r="34" spans="2:20" s="485" customFormat="1" ht="15" customHeight="1">
      <c r="B34" s="496" t="s">
        <v>19</v>
      </c>
      <c r="C34" s="501"/>
      <c r="D34" s="580">
        <v>2020</v>
      </c>
      <c r="E34" s="490"/>
      <c r="F34" s="491">
        <f>SUM(H34:N34)</f>
        <v>20</v>
      </c>
      <c r="G34" s="492"/>
      <c r="H34" s="56">
        <v>3</v>
      </c>
      <c r="I34" s="56"/>
      <c r="J34" s="449" t="s">
        <v>31</v>
      </c>
      <c r="K34" s="493"/>
      <c r="L34" s="56">
        <v>2</v>
      </c>
      <c r="M34" s="56"/>
      <c r="N34" s="56">
        <v>15</v>
      </c>
      <c r="O34" s="449"/>
      <c r="P34" s="56"/>
      <c r="Q34" s="497"/>
      <c r="R34" s="498"/>
    </row>
    <row r="35" spans="2:20" s="485" customFormat="1" ht="15" customHeight="1">
      <c r="B35" s="496"/>
      <c r="C35" s="501"/>
      <c r="D35" s="580">
        <v>2021</v>
      </c>
      <c r="E35" s="490"/>
      <c r="F35" s="491">
        <f>SUM(H35:N35)</f>
        <v>20</v>
      </c>
      <c r="G35" s="492"/>
      <c r="H35" s="56">
        <v>3</v>
      </c>
      <c r="I35" s="56"/>
      <c r="J35" s="449" t="s">
        <v>31</v>
      </c>
      <c r="K35" s="493"/>
      <c r="L35" s="56">
        <v>2</v>
      </c>
      <c r="M35" s="56"/>
      <c r="N35" s="56">
        <v>15</v>
      </c>
      <c r="O35" s="449"/>
      <c r="P35" s="56"/>
      <c r="Q35" s="497"/>
      <c r="R35" s="498"/>
      <c r="S35" s="56"/>
      <c r="T35" s="56"/>
    </row>
    <row r="36" spans="2:20" s="485" customFormat="1" ht="15" customHeight="1">
      <c r="B36" s="496"/>
      <c r="C36" s="501"/>
      <c r="D36" s="580">
        <v>2022</v>
      </c>
      <c r="E36" s="490"/>
      <c r="F36" s="491">
        <f>SUM(H36:N36)</f>
        <v>21</v>
      </c>
      <c r="G36" s="492"/>
      <c r="H36" s="56">
        <v>4</v>
      </c>
      <c r="I36" s="56"/>
      <c r="J36" s="449" t="s">
        <v>31</v>
      </c>
      <c r="K36" s="493"/>
      <c r="L36" s="56">
        <v>2</v>
      </c>
      <c r="M36" s="56"/>
      <c r="N36" s="56">
        <v>15</v>
      </c>
      <c r="O36" s="449"/>
      <c r="P36" s="56"/>
      <c r="Q36" s="497"/>
      <c r="R36" s="498"/>
      <c r="S36" s="56"/>
      <c r="T36" s="56"/>
    </row>
    <row r="37" spans="2:20" s="485" customFormat="1" ht="8.1" customHeight="1">
      <c r="B37" s="496"/>
      <c r="C37" s="501"/>
      <c r="D37" s="490"/>
      <c r="E37" s="490"/>
      <c r="F37" s="491"/>
      <c r="G37" s="492"/>
      <c r="H37" s="56"/>
      <c r="I37" s="56"/>
      <c r="J37" s="449"/>
      <c r="K37" s="493"/>
      <c r="L37" s="56"/>
      <c r="M37" s="56"/>
      <c r="N37" s="56"/>
      <c r="O37" s="56"/>
      <c r="P37" s="56"/>
      <c r="Q37" s="497"/>
      <c r="R37" s="498"/>
      <c r="S37" s="56"/>
      <c r="T37" s="56"/>
    </row>
    <row r="38" spans="2:20" s="485" customFormat="1" ht="15" customHeight="1">
      <c r="B38" s="496" t="s">
        <v>20</v>
      </c>
      <c r="C38" s="501"/>
      <c r="D38" s="580">
        <v>2020</v>
      </c>
      <c r="E38" s="490"/>
      <c r="F38" s="491">
        <f>SUM(H38:N38)</f>
        <v>14</v>
      </c>
      <c r="G38" s="492"/>
      <c r="H38" s="56">
        <v>2</v>
      </c>
      <c r="I38" s="56"/>
      <c r="J38" s="449" t="s">
        <v>31</v>
      </c>
      <c r="K38" s="493"/>
      <c r="L38" s="56">
        <v>3</v>
      </c>
      <c r="M38" s="56"/>
      <c r="N38" s="56">
        <v>9</v>
      </c>
      <c r="O38" s="449"/>
      <c r="P38" s="56"/>
      <c r="Q38" s="497"/>
      <c r="R38" s="498"/>
    </row>
    <row r="39" spans="2:20" s="485" customFormat="1" ht="15" customHeight="1">
      <c r="B39" s="496"/>
      <c r="C39" s="501"/>
      <c r="D39" s="580">
        <v>2021</v>
      </c>
      <c r="E39" s="490"/>
      <c r="F39" s="491">
        <f>SUM(H39:N39)</f>
        <v>13</v>
      </c>
      <c r="G39" s="492"/>
      <c r="H39" s="56">
        <v>1</v>
      </c>
      <c r="I39" s="56"/>
      <c r="J39" s="449" t="s">
        <v>31</v>
      </c>
      <c r="K39" s="493"/>
      <c r="L39" s="56">
        <v>3</v>
      </c>
      <c r="M39" s="56"/>
      <c r="N39" s="56">
        <v>9</v>
      </c>
      <c r="O39" s="449"/>
      <c r="P39" s="56"/>
      <c r="Q39" s="497"/>
      <c r="R39" s="498"/>
      <c r="S39" s="56"/>
      <c r="T39" s="56"/>
    </row>
    <row r="40" spans="2:20" s="485" customFormat="1" ht="15" customHeight="1">
      <c r="B40" s="496"/>
      <c r="C40" s="501"/>
      <c r="D40" s="580">
        <v>2022</v>
      </c>
      <c r="E40" s="490"/>
      <c r="F40" s="491">
        <f>SUM(H40:N40)</f>
        <v>12</v>
      </c>
      <c r="G40" s="492"/>
      <c r="H40" s="56">
        <v>2</v>
      </c>
      <c r="I40" s="56"/>
      <c r="J40" s="449" t="s">
        <v>31</v>
      </c>
      <c r="K40" s="493"/>
      <c r="L40" s="56">
        <v>2</v>
      </c>
      <c r="M40" s="56"/>
      <c r="N40" s="56">
        <v>8</v>
      </c>
      <c r="O40" s="449"/>
      <c r="P40" s="56"/>
      <c r="Q40" s="497"/>
      <c r="R40" s="498"/>
      <c r="S40" s="56"/>
      <c r="T40" s="56"/>
    </row>
    <row r="41" spans="2:20" s="485" customFormat="1" ht="8.1" customHeight="1">
      <c r="B41" s="496"/>
      <c r="C41" s="501"/>
      <c r="D41" s="490"/>
      <c r="E41" s="490"/>
      <c r="F41" s="491"/>
      <c r="G41" s="492"/>
      <c r="H41" s="56"/>
      <c r="I41" s="56"/>
      <c r="J41" s="449"/>
      <c r="K41" s="493"/>
      <c r="L41" s="56"/>
      <c r="M41" s="56"/>
      <c r="N41" s="56"/>
      <c r="O41" s="56"/>
      <c r="P41" s="56"/>
      <c r="Q41" s="497"/>
      <c r="R41" s="498"/>
      <c r="S41" s="56"/>
      <c r="T41" s="56"/>
    </row>
    <row r="42" spans="2:20" s="485" customFormat="1" ht="15" customHeight="1">
      <c r="B42" s="496" t="s">
        <v>21</v>
      </c>
      <c r="C42" s="501"/>
      <c r="D42" s="580">
        <v>2020</v>
      </c>
      <c r="E42" s="490"/>
      <c r="F42" s="491">
        <f>SUM(H42:N42)</f>
        <v>30</v>
      </c>
      <c r="G42" s="492"/>
      <c r="H42" s="56">
        <v>1</v>
      </c>
      <c r="I42" s="56"/>
      <c r="J42" s="449">
        <v>1</v>
      </c>
      <c r="K42" s="493"/>
      <c r="L42" s="56">
        <v>3</v>
      </c>
      <c r="M42" s="56"/>
      <c r="N42" s="56">
        <v>25</v>
      </c>
      <c r="O42" s="449"/>
      <c r="P42" s="56"/>
      <c r="Q42" s="497"/>
      <c r="R42" s="498"/>
    </row>
    <row r="43" spans="2:20" s="485" customFormat="1" ht="15" customHeight="1">
      <c r="B43" s="496"/>
      <c r="C43" s="501"/>
      <c r="D43" s="580">
        <v>2021</v>
      </c>
      <c r="E43" s="490"/>
      <c r="F43" s="491">
        <f>SUM(H43:N43)</f>
        <v>30</v>
      </c>
      <c r="G43" s="492"/>
      <c r="H43" s="56">
        <v>1</v>
      </c>
      <c r="I43" s="56"/>
      <c r="J43" s="449">
        <v>1</v>
      </c>
      <c r="K43" s="493"/>
      <c r="L43" s="56">
        <v>3</v>
      </c>
      <c r="M43" s="56"/>
      <c r="N43" s="56">
        <v>25</v>
      </c>
      <c r="O43" s="449"/>
      <c r="P43" s="56"/>
      <c r="Q43" s="497"/>
      <c r="R43" s="498"/>
      <c r="S43" s="56"/>
      <c r="T43" s="56"/>
    </row>
    <row r="44" spans="2:20" s="485" customFormat="1" ht="15" customHeight="1">
      <c r="B44" s="496"/>
      <c r="C44" s="501"/>
      <c r="D44" s="580">
        <v>2022</v>
      </c>
      <c r="E44" s="490"/>
      <c r="F44" s="491">
        <f>SUM(H44:N44)</f>
        <v>29</v>
      </c>
      <c r="G44" s="492"/>
      <c r="H44" s="56">
        <v>1</v>
      </c>
      <c r="I44" s="56"/>
      <c r="J44" s="56">
        <v>1</v>
      </c>
      <c r="K44" s="493"/>
      <c r="L44" s="56">
        <v>5</v>
      </c>
      <c r="M44" s="56"/>
      <c r="N44" s="56">
        <v>22</v>
      </c>
      <c r="O44" s="56"/>
      <c r="P44" s="56"/>
      <c r="Q44" s="497"/>
      <c r="R44" s="498"/>
      <c r="S44" s="56"/>
      <c r="T44" s="56"/>
    </row>
    <row r="45" spans="2:20" s="485" customFormat="1" ht="8.1" customHeight="1">
      <c r="B45" s="496"/>
      <c r="C45" s="501"/>
      <c r="D45" s="490"/>
      <c r="E45" s="490"/>
      <c r="F45" s="491"/>
      <c r="G45" s="492"/>
      <c r="H45" s="449"/>
      <c r="I45" s="56"/>
      <c r="J45" s="449"/>
      <c r="K45" s="493"/>
      <c r="L45" s="56"/>
      <c r="M45" s="56"/>
      <c r="N45" s="56"/>
      <c r="O45" s="56"/>
      <c r="P45" s="56"/>
      <c r="Q45" s="497"/>
      <c r="R45" s="498"/>
      <c r="S45" s="56"/>
      <c r="T45" s="56"/>
    </row>
    <row r="46" spans="2:20" s="485" customFormat="1" ht="15" customHeight="1">
      <c r="B46" s="496" t="s">
        <v>22</v>
      </c>
      <c r="C46" s="501"/>
      <c r="D46" s="580">
        <v>2020</v>
      </c>
      <c r="E46" s="490"/>
      <c r="F46" s="491">
        <f>SUM(H46:N46)</f>
        <v>20</v>
      </c>
      <c r="G46" s="492"/>
      <c r="H46" s="449">
        <v>4</v>
      </c>
      <c r="I46" s="56"/>
      <c r="J46" s="449" t="s">
        <v>31</v>
      </c>
      <c r="K46" s="493"/>
      <c r="L46" s="56">
        <v>1</v>
      </c>
      <c r="M46" s="56"/>
      <c r="N46" s="56">
        <v>15</v>
      </c>
      <c r="O46" s="449"/>
      <c r="P46" s="56"/>
      <c r="Q46" s="497"/>
      <c r="R46" s="498"/>
    </row>
    <row r="47" spans="2:20" s="485" customFormat="1" ht="15" customHeight="1">
      <c r="B47" s="496"/>
      <c r="C47" s="501"/>
      <c r="D47" s="580">
        <v>2021</v>
      </c>
      <c r="E47" s="490"/>
      <c r="F47" s="491">
        <f>SUM(H47:N47)</f>
        <v>20</v>
      </c>
      <c r="G47" s="492"/>
      <c r="H47" s="449">
        <v>4</v>
      </c>
      <c r="I47" s="56"/>
      <c r="J47" s="449" t="s">
        <v>31</v>
      </c>
      <c r="K47" s="493"/>
      <c r="L47" s="56">
        <v>1</v>
      </c>
      <c r="M47" s="56"/>
      <c r="N47" s="56">
        <v>15</v>
      </c>
      <c r="O47" s="449"/>
      <c r="P47" s="56"/>
      <c r="Q47" s="497"/>
      <c r="R47" s="498"/>
      <c r="S47" s="56"/>
      <c r="T47" s="56"/>
    </row>
    <row r="48" spans="2:20" s="485" customFormat="1" ht="15" customHeight="1">
      <c r="B48" s="496"/>
      <c r="C48" s="501"/>
      <c r="D48" s="580">
        <v>2022</v>
      </c>
      <c r="E48" s="490"/>
      <c r="F48" s="491">
        <f>SUM(H48:N48)</f>
        <v>19</v>
      </c>
      <c r="G48" s="492"/>
      <c r="H48" s="56">
        <v>4</v>
      </c>
      <c r="I48" s="56"/>
      <c r="J48" s="449" t="s">
        <v>31</v>
      </c>
      <c r="K48" s="493"/>
      <c r="L48" s="56">
        <v>1</v>
      </c>
      <c r="M48" s="56"/>
      <c r="N48" s="56">
        <v>14</v>
      </c>
      <c r="O48" s="449"/>
      <c r="P48" s="56"/>
      <c r="Q48" s="497"/>
      <c r="R48" s="498"/>
      <c r="S48" s="56"/>
      <c r="T48" s="56"/>
    </row>
    <row r="49" spans="2:20" s="485" customFormat="1" ht="8.1" customHeight="1">
      <c r="B49" s="496"/>
      <c r="C49" s="501"/>
      <c r="D49" s="490"/>
      <c r="E49" s="490"/>
      <c r="F49" s="491"/>
      <c r="G49" s="492"/>
      <c r="H49" s="449"/>
      <c r="I49" s="56"/>
      <c r="J49" s="449"/>
      <c r="K49" s="493"/>
      <c r="L49" s="56"/>
      <c r="M49" s="56"/>
      <c r="N49" s="56"/>
      <c r="O49" s="56"/>
      <c r="P49" s="56"/>
      <c r="Q49" s="497"/>
      <c r="R49" s="498"/>
      <c r="S49" s="56"/>
      <c r="T49" s="56"/>
    </row>
    <row r="50" spans="2:20" s="485" customFormat="1" ht="15" customHeight="1">
      <c r="B50" s="496" t="s">
        <v>23</v>
      </c>
      <c r="C50" s="499"/>
      <c r="D50" s="580">
        <v>2020</v>
      </c>
      <c r="E50" s="490"/>
      <c r="F50" s="491">
        <f>SUM(H50:N50)</f>
        <v>3</v>
      </c>
      <c r="G50" s="492"/>
      <c r="H50" s="449" t="s">
        <v>31</v>
      </c>
      <c r="I50" s="56"/>
      <c r="J50" s="449" t="s">
        <v>31</v>
      </c>
      <c r="K50" s="493"/>
      <c r="L50" s="56">
        <v>1</v>
      </c>
      <c r="M50" s="56"/>
      <c r="N50" s="56">
        <v>2</v>
      </c>
      <c r="O50" s="449"/>
      <c r="P50" s="56"/>
      <c r="Q50" s="497"/>
      <c r="R50" s="500"/>
    </row>
    <row r="51" spans="2:20" s="485" customFormat="1" ht="15" customHeight="1">
      <c r="B51" s="496"/>
      <c r="C51" s="499"/>
      <c r="D51" s="580">
        <v>2021</v>
      </c>
      <c r="E51" s="490"/>
      <c r="F51" s="491">
        <f>SUM(H51:N51)</f>
        <v>3</v>
      </c>
      <c r="G51" s="492"/>
      <c r="H51" s="449" t="s">
        <v>31</v>
      </c>
      <c r="I51" s="56"/>
      <c r="J51" s="449" t="s">
        <v>31</v>
      </c>
      <c r="K51" s="493"/>
      <c r="L51" s="56">
        <v>1</v>
      </c>
      <c r="M51" s="56"/>
      <c r="N51" s="56">
        <v>2</v>
      </c>
      <c r="O51" s="56"/>
      <c r="P51" s="56"/>
      <c r="Q51" s="497"/>
      <c r="R51" s="500"/>
      <c r="S51" s="56"/>
      <c r="T51" s="56"/>
    </row>
    <row r="52" spans="2:20" s="485" customFormat="1" ht="15" customHeight="1">
      <c r="B52" s="496"/>
      <c r="C52" s="499"/>
      <c r="D52" s="580">
        <v>2022</v>
      </c>
      <c r="E52" s="490"/>
      <c r="F52" s="491">
        <f>SUM(H52:N52)</f>
        <v>3</v>
      </c>
      <c r="G52" s="492"/>
      <c r="H52" s="449" t="s">
        <v>31</v>
      </c>
      <c r="I52" s="56"/>
      <c r="J52" s="449" t="s">
        <v>31</v>
      </c>
      <c r="K52" s="493"/>
      <c r="L52" s="56">
        <v>1</v>
      </c>
      <c r="M52" s="56"/>
      <c r="N52" s="56">
        <v>2</v>
      </c>
      <c r="O52" s="449"/>
      <c r="P52" s="56"/>
      <c r="Q52" s="497"/>
      <c r="R52" s="500"/>
      <c r="S52" s="56"/>
      <c r="T52" s="56"/>
    </row>
    <row r="53" spans="2:20" s="485" customFormat="1" ht="8.1" customHeight="1">
      <c r="B53" s="496"/>
      <c r="C53" s="499"/>
      <c r="D53" s="490"/>
      <c r="E53" s="490"/>
      <c r="F53" s="491"/>
      <c r="G53" s="492"/>
      <c r="H53" s="449"/>
      <c r="I53" s="56"/>
      <c r="J53" s="449"/>
      <c r="K53" s="493"/>
      <c r="L53" s="56"/>
      <c r="M53" s="56"/>
      <c r="N53" s="56"/>
      <c r="O53" s="56"/>
      <c r="P53" s="56"/>
      <c r="Q53" s="497"/>
      <c r="R53" s="500"/>
      <c r="S53" s="56"/>
    </row>
    <row r="54" spans="2:20" s="485" customFormat="1" ht="15" customHeight="1">
      <c r="B54" s="496" t="s">
        <v>24</v>
      </c>
      <c r="C54" s="501"/>
      <c r="D54" s="580">
        <v>2020</v>
      </c>
      <c r="E54" s="490"/>
      <c r="F54" s="491">
        <f>SUM(H54:N54)</f>
        <v>128</v>
      </c>
      <c r="G54" s="492"/>
      <c r="H54" s="449">
        <v>23</v>
      </c>
      <c r="I54" s="56"/>
      <c r="J54" s="449">
        <v>3</v>
      </c>
      <c r="K54" s="493"/>
      <c r="L54" s="56">
        <v>8</v>
      </c>
      <c r="M54" s="56"/>
      <c r="N54" s="56">
        <v>94</v>
      </c>
      <c r="O54" s="449"/>
      <c r="P54" s="56"/>
      <c r="Q54" s="497"/>
      <c r="R54" s="498"/>
    </row>
    <row r="55" spans="2:20" s="485" customFormat="1" ht="15" customHeight="1">
      <c r="B55" s="496"/>
      <c r="C55" s="501"/>
      <c r="D55" s="580">
        <v>2021</v>
      </c>
      <c r="E55" s="490"/>
      <c r="F55" s="491">
        <f>SUM(H55:N55)</f>
        <v>127</v>
      </c>
      <c r="G55" s="492"/>
      <c r="H55" s="449">
        <v>23</v>
      </c>
      <c r="I55" s="56"/>
      <c r="J55" s="449">
        <v>3</v>
      </c>
      <c r="K55" s="493"/>
      <c r="L55" s="56">
        <v>8</v>
      </c>
      <c r="M55" s="56"/>
      <c r="N55" s="56">
        <v>93</v>
      </c>
      <c r="O55" s="449"/>
      <c r="P55" s="56"/>
      <c r="Q55" s="497"/>
      <c r="R55" s="498"/>
      <c r="S55" s="56"/>
      <c r="T55" s="56"/>
    </row>
    <row r="56" spans="2:20" s="485" customFormat="1" ht="15" customHeight="1">
      <c r="B56" s="496"/>
      <c r="C56" s="501"/>
      <c r="D56" s="580">
        <v>2022</v>
      </c>
      <c r="E56" s="490"/>
      <c r="F56" s="491">
        <f>SUM(H56:N56)</f>
        <v>120</v>
      </c>
      <c r="G56" s="492"/>
      <c r="H56" s="56">
        <v>21</v>
      </c>
      <c r="I56" s="56"/>
      <c r="J56" s="56">
        <v>3</v>
      </c>
      <c r="K56" s="493"/>
      <c r="L56" s="56">
        <v>10</v>
      </c>
      <c r="M56" s="56"/>
      <c r="N56" s="56">
        <v>86</v>
      </c>
      <c r="O56" s="449"/>
      <c r="P56" s="56"/>
      <c r="Q56" s="497"/>
      <c r="R56" s="498"/>
      <c r="S56" s="56"/>
      <c r="T56" s="56"/>
    </row>
    <row r="57" spans="2:20" s="485" customFormat="1" ht="8.1" customHeight="1">
      <c r="B57" s="496"/>
      <c r="C57" s="501"/>
      <c r="D57" s="490"/>
      <c r="E57" s="490"/>
      <c r="F57" s="491"/>
      <c r="G57" s="492"/>
      <c r="H57" s="56"/>
      <c r="I57" s="56"/>
      <c r="J57" s="449"/>
      <c r="K57" s="493"/>
      <c r="L57" s="56"/>
      <c r="M57" s="56"/>
      <c r="N57" s="56"/>
      <c r="O57" s="56"/>
      <c r="P57" s="56"/>
      <c r="Q57" s="497"/>
      <c r="R57" s="498"/>
      <c r="S57" s="56"/>
      <c r="T57" s="56"/>
    </row>
    <row r="58" spans="2:20" s="485" customFormat="1" ht="15" customHeight="1">
      <c r="B58" s="496" t="s">
        <v>25</v>
      </c>
      <c r="C58" s="501"/>
      <c r="D58" s="580">
        <v>2020</v>
      </c>
      <c r="E58" s="490"/>
      <c r="F58" s="491">
        <f>SUM(H58:N58)</f>
        <v>12</v>
      </c>
      <c r="G58" s="492"/>
      <c r="H58" s="56">
        <v>1</v>
      </c>
      <c r="I58" s="56"/>
      <c r="J58" s="449" t="s">
        <v>31</v>
      </c>
      <c r="K58" s="493"/>
      <c r="L58" s="56">
        <v>2</v>
      </c>
      <c r="M58" s="56"/>
      <c r="N58" s="56">
        <v>9</v>
      </c>
      <c r="O58" s="56"/>
      <c r="P58" s="56"/>
      <c r="Q58" s="497"/>
      <c r="R58" s="498"/>
    </row>
    <row r="59" spans="2:20" s="485" customFormat="1" ht="15" customHeight="1">
      <c r="B59" s="496"/>
      <c r="C59" s="501"/>
      <c r="D59" s="580">
        <v>2021</v>
      </c>
      <c r="E59" s="490"/>
      <c r="F59" s="491">
        <f>SUM(H59:N59)</f>
        <v>11</v>
      </c>
      <c r="G59" s="492"/>
      <c r="H59" s="56">
        <v>1</v>
      </c>
      <c r="I59" s="56"/>
      <c r="J59" s="449" t="s">
        <v>31</v>
      </c>
      <c r="K59" s="493"/>
      <c r="L59" s="56">
        <v>2</v>
      </c>
      <c r="M59" s="56"/>
      <c r="N59" s="56">
        <v>8</v>
      </c>
      <c r="O59" s="56"/>
      <c r="P59" s="56"/>
      <c r="Q59" s="497"/>
      <c r="R59" s="498"/>
      <c r="S59" s="56"/>
      <c r="T59" s="56"/>
    </row>
    <row r="60" spans="2:20" s="485" customFormat="1" ht="15" customHeight="1">
      <c r="B60" s="496"/>
      <c r="C60" s="501"/>
      <c r="D60" s="580">
        <v>2022</v>
      </c>
      <c r="E60" s="490"/>
      <c r="F60" s="491">
        <f>SUM(H60:N60)</f>
        <v>11</v>
      </c>
      <c r="G60" s="492"/>
      <c r="H60" s="56">
        <v>1</v>
      </c>
      <c r="I60" s="56"/>
      <c r="J60" s="449" t="s">
        <v>31</v>
      </c>
      <c r="K60" s="493"/>
      <c r="L60" s="56">
        <v>2</v>
      </c>
      <c r="M60" s="56"/>
      <c r="N60" s="56">
        <v>8</v>
      </c>
      <c r="O60" s="56"/>
      <c r="P60" s="56"/>
      <c r="Q60" s="497"/>
      <c r="R60" s="498"/>
      <c r="S60" s="56"/>
      <c r="T60" s="56"/>
    </row>
    <row r="61" spans="2:20" s="485" customFormat="1" ht="8.1" customHeight="1">
      <c r="B61" s="496"/>
      <c r="C61" s="501"/>
      <c r="D61" s="490"/>
      <c r="E61" s="490"/>
      <c r="F61" s="491"/>
      <c r="G61" s="492"/>
      <c r="H61" s="449"/>
      <c r="I61" s="56"/>
      <c r="J61" s="449"/>
      <c r="K61" s="493"/>
      <c r="L61" s="56"/>
      <c r="M61" s="56"/>
      <c r="N61" s="56"/>
      <c r="O61" s="56"/>
      <c r="P61" s="56"/>
      <c r="Q61" s="497"/>
      <c r="R61" s="498"/>
      <c r="S61" s="56"/>
      <c r="T61" s="56"/>
    </row>
    <row r="62" spans="2:20" s="485" customFormat="1" ht="15" customHeight="1">
      <c r="B62" s="496" t="s">
        <v>26</v>
      </c>
      <c r="C62" s="501"/>
      <c r="D62" s="580">
        <v>2020</v>
      </c>
      <c r="E62" s="490"/>
      <c r="F62" s="491">
        <f>SUM(H62:N62)</f>
        <v>24</v>
      </c>
      <c r="G62" s="492"/>
      <c r="H62" s="449" t="s">
        <v>31</v>
      </c>
      <c r="I62" s="56"/>
      <c r="J62" s="449" t="s">
        <v>31</v>
      </c>
      <c r="K62" s="493"/>
      <c r="L62" s="56">
        <v>2</v>
      </c>
      <c r="M62" s="56"/>
      <c r="N62" s="56">
        <v>22</v>
      </c>
      <c r="O62" s="56"/>
      <c r="P62" s="56"/>
      <c r="Q62" s="497"/>
      <c r="R62" s="498"/>
    </row>
    <row r="63" spans="2:20" s="485" customFormat="1" ht="15" customHeight="1">
      <c r="B63" s="496"/>
      <c r="C63" s="501"/>
      <c r="D63" s="580">
        <v>2021</v>
      </c>
      <c r="E63" s="490"/>
      <c r="F63" s="491">
        <f>SUM(H63:N63)</f>
        <v>23</v>
      </c>
      <c r="G63" s="492"/>
      <c r="H63" s="449" t="s">
        <v>31</v>
      </c>
      <c r="I63" s="56"/>
      <c r="J63" s="449" t="s">
        <v>31</v>
      </c>
      <c r="K63" s="493"/>
      <c r="L63" s="56">
        <v>2</v>
      </c>
      <c r="M63" s="56"/>
      <c r="N63" s="56">
        <v>21</v>
      </c>
      <c r="O63" s="56"/>
      <c r="P63" s="56"/>
      <c r="Q63" s="497"/>
      <c r="R63" s="498"/>
      <c r="S63" s="56"/>
      <c r="T63" s="56"/>
    </row>
    <row r="64" spans="2:20" s="485" customFormat="1" ht="15" customHeight="1">
      <c r="B64" s="496"/>
      <c r="C64" s="501"/>
      <c r="D64" s="580">
        <v>2022</v>
      </c>
      <c r="E64" s="490"/>
      <c r="F64" s="491">
        <f>SUM(H64:N64)</f>
        <v>23</v>
      </c>
      <c r="G64" s="492"/>
      <c r="H64" s="449" t="s">
        <v>31</v>
      </c>
      <c r="I64" s="56"/>
      <c r="J64" s="449" t="s">
        <v>31</v>
      </c>
      <c r="K64" s="493"/>
      <c r="L64" s="56">
        <v>3</v>
      </c>
      <c r="M64" s="56"/>
      <c r="N64" s="56">
        <v>20</v>
      </c>
      <c r="O64" s="56"/>
      <c r="P64" s="56"/>
      <c r="Q64" s="497"/>
      <c r="R64" s="498"/>
      <c r="S64" s="56"/>
      <c r="T64" s="56"/>
    </row>
    <row r="65" spans="2:21" s="485" customFormat="1" ht="8.1" customHeight="1">
      <c r="B65" s="496"/>
      <c r="C65" s="501"/>
      <c r="D65" s="490"/>
      <c r="E65" s="490"/>
      <c r="F65" s="491"/>
      <c r="G65" s="492"/>
      <c r="H65" s="56"/>
      <c r="I65" s="56"/>
      <c r="J65" s="449"/>
      <c r="K65" s="493"/>
      <c r="L65" s="56"/>
      <c r="M65" s="56"/>
      <c r="N65" s="56"/>
      <c r="O65" s="56"/>
      <c r="P65" s="56"/>
      <c r="Q65" s="497"/>
      <c r="R65" s="498"/>
      <c r="S65" s="56"/>
      <c r="T65" s="56"/>
    </row>
    <row r="66" spans="2:21" s="485" customFormat="1" ht="15" customHeight="1">
      <c r="B66" s="496" t="s">
        <v>27</v>
      </c>
      <c r="C66" s="501"/>
      <c r="D66" s="580">
        <v>2020</v>
      </c>
      <c r="E66" s="490"/>
      <c r="F66" s="491">
        <f>SUM(H66:N66)</f>
        <v>28</v>
      </c>
      <c r="G66" s="492"/>
      <c r="H66" s="56">
        <v>1</v>
      </c>
      <c r="I66" s="56"/>
      <c r="J66" s="449">
        <v>2</v>
      </c>
      <c r="K66" s="493"/>
      <c r="L66" s="56">
        <v>1</v>
      </c>
      <c r="M66" s="56"/>
      <c r="N66" s="56">
        <v>24</v>
      </c>
      <c r="O66" s="449"/>
      <c r="P66" s="56"/>
      <c r="Q66" s="497"/>
      <c r="R66" s="498"/>
    </row>
    <row r="67" spans="2:21" s="485" customFormat="1" ht="15" customHeight="1">
      <c r="B67" s="496"/>
      <c r="C67" s="501"/>
      <c r="D67" s="580">
        <v>2021</v>
      </c>
      <c r="E67" s="490"/>
      <c r="F67" s="491">
        <f>SUM(H67:N67)</f>
        <v>28</v>
      </c>
      <c r="G67" s="492"/>
      <c r="H67" s="56">
        <v>1</v>
      </c>
      <c r="I67" s="56"/>
      <c r="J67" s="449">
        <v>2</v>
      </c>
      <c r="K67" s="493"/>
      <c r="L67" s="56">
        <v>2</v>
      </c>
      <c r="M67" s="56"/>
      <c r="N67" s="56">
        <v>23</v>
      </c>
      <c r="O67" s="449"/>
      <c r="P67" s="56"/>
      <c r="Q67" s="497"/>
      <c r="R67" s="498"/>
      <c r="S67" s="56"/>
      <c r="T67" s="56"/>
    </row>
    <row r="68" spans="2:21" s="485" customFormat="1" ht="15" customHeight="1">
      <c r="B68" s="496"/>
      <c r="C68" s="501"/>
      <c r="D68" s="580">
        <v>2022</v>
      </c>
      <c r="E68" s="490"/>
      <c r="F68" s="491">
        <f>SUM(H68:N68)</f>
        <v>28</v>
      </c>
      <c r="G68" s="492"/>
      <c r="H68" s="56">
        <v>2</v>
      </c>
      <c r="I68" s="56"/>
      <c r="J68" s="56">
        <v>2</v>
      </c>
      <c r="K68" s="493"/>
      <c r="L68" s="56">
        <v>1</v>
      </c>
      <c r="M68" s="56"/>
      <c r="N68" s="56">
        <v>23</v>
      </c>
      <c r="O68" s="449"/>
      <c r="P68" s="56"/>
      <c r="Q68" s="497"/>
      <c r="R68" s="498"/>
      <c r="S68" s="56"/>
      <c r="T68" s="56"/>
    </row>
    <row r="69" spans="2:21" s="485" customFormat="1" ht="8.1" customHeight="1">
      <c r="B69" s="496"/>
      <c r="C69" s="501"/>
      <c r="D69" s="490"/>
      <c r="E69" s="490"/>
      <c r="F69" s="491"/>
      <c r="G69" s="492"/>
      <c r="H69" s="56"/>
      <c r="I69" s="56"/>
      <c r="J69" s="449"/>
      <c r="K69" s="493"/>
      <c r="L69" s="56"/>
      <c r="M69" s="56"/>
      <c r="N69" s="56"/>
      <c r="O69" s="56"/>
      <c r="R69" s="498"/>
      <c r="S69" s="56"/>
      <c r="T69" s="56"/>
    </row>
    <row r="70" spans="2:21" s="485" customFormat="1" ht="15" customHeight="1">
      <c r="B70" s="496" t="s">
        <v>28</v>
      </c>
      <c r="C70" s="499"/>
      <c r="D70" s="580">
        <v>2020</v>
      </c>
      <c r="E70" s="490"/>
      <c r="F70" s="491">
        <f>SUM(H70:N70)</f>
        <v>100</v>
      </c>
      <c r="G70" s="492"/>
      <c r="H70" s="56">
        <v>14</v>
      </c>
      <c r="I70" s="56"/>
      <c r="J70" s="449" t="s">
        <v>31</v>
      </c>
      <c r="K70" s="493"/>
      <c r="L70" s="56">
        <v>8</v>
      </c>
      <c r="M70" s="56"/>
      <c r="N70" s="56">
        <v>78</v>
      </c>
      <c r="O70" s="449"/>
      <c r="P70" s="56"/>
      <c r="Q70" s="497"/>
      <c r="R70" s="500"/>
    </row>
    <row r="71" spans="2:21" s="485" customFormat="1" ht="15" customHeight="1">
      <c r="B71" s="496"/>
      <c r="C71" s="499"/>
      <c r="D71" s="580">
        <v>2021</v>
      </c>
      <c r="E71" s="490"/>
      <c r="F71" s="491">
        <f>SUM(H71:N71)</f>
        <v>99</v>
      </c>
      <c r="G71" s="492"/>
      <c r="H71" s="56">
        <v>13</v>
      </c>
      <c r="I71" s="56"/>
      <c r="J71" s="449" t="s">
        <v>31</v>
      </c>
      <c r="K71" s="493"/>
      <c r="L71" s="56">
        <v>8</v>
      </c>
      <c r="M71" s="56"/>
      <c r="N71" s="56">
        <v>78</v>
      </c>
      <c r="O71" s="56"/>
      <c r="P71" s="56"/>
      <c r="Q71" s="497"/>
      <c r="R71" s="500"/>
    </row>
    <row r="72" spans="2:21" s="485" customFormat="1" ht="15" customHeight="1">
      <c r="B72" s="496"/>
      <c r="C72" s="499"/>
      <c r="D72" s="580">
        <v>2022</v>
      </c>
      <c r="E72" s="490"/>
      <c r="F72" s="491">
        <f>SUM(H72:N72)</f>
        <v>92</v>
      </c>
      <c r="G72" s="492"/>
      <c r="H72" s="56">
        <v>13</v>
      </c>
      <c r="I72" s="56"/>
      <c r="J72" s="449" t="s">
        <v>31</v>
      </c>
      <c r="K72" s="493"/>
      <c r="L72" s="56">
        <v>6</v>
      </c>
      <c r="M72" s="56"/>
      <c r="N72" s="56">
        <v>73</v>
      </c>
      <c r="O72" s="449"/>
      <c r="P72" s="56"/>
      <c r="Q72" s="497"/>
      <c r="R72" s="500"/>
    </row>
    <row r="73" spans="2:21" s="485" customFormat="1" ht="8.1" customHeight="1">
      <c r="B73" s="496"/>
      <c r="C73" s="499"/>
      <c r="D73" s="490"/>
      <c r="E73" s="490"/>
      <c r="F73" s="449"/>
      <c r="G73" s="492"/>
      <c r="H73" s="449"/>
      <c r="I73" s="56"/>
      <c r="J73" s="449"/>
      <c r="K73" s="493"/>
      <c r="L73" s="449"/>
      <c r="M73" s="56"/>
      <c r="N73" s="449"/>
      <c r="O73" s="56"/>
      <c r="P73" s="56"/>
      <c r="Q73" s="497"/>
      <c r="R73" s="500"/>
    </row>
    <row r="74" spans="2:21" s="485" customFormat="1" ht="15" customHeight="1">
      <c r="B74" s="496" t="s">
        <v>29</v>
      </c>
      <c r="C74" s="499"/>
      <c r="D74" s="580">
        <v>2020</v>
      </c>
      <c r="E74" s="490"/>
      <c r="F74" s="449" t="s">
        <v>31</v>
      </c>
      <c r="G74" s="492"/>
      <c r="H74" s="449" t="s">
        <v>31</v>
      </c>
      <c r="I74" s="56"/>
      <c r="J74" s="449" t="s">
        <v>31</v>
      </c>
      <c r="K74" s="493"/>
      <c r="L74" s="449" t="s">
        <v>31</v>
      </c>
      <c r="M74" s="56"/>
      <c r="N74" s="449" t="s">
        <v>31</v>
      </c>
      <c r="O74" s="449"/>
      <c r="P74" s="56"/>
      <c r="Q74" s="497"/>
      <c r="R74" s="500"/>
    </row>
    <row r="75" spans="2:21" s="485" customFormat="1" ht="15" customHeight="1">
      <c r="B75" s="496"/>
      <c r="C75" s="499"/>
      <c r="D75" s="580">
        <v>2021</v>
      </c>
      <c r="E75" s="490"/>
      <c r="F75" s="491">
        <f>SUM(H75:N75)</f>
        <v>1</v>
      </c>
      <c r="G75" s="492"/>
      <c r="H75" s="449" t="s">
        <v>31</v>
      </c>
      <c r="I75" s="56"/>
      <c r="J75" s="449" t="s">
        <v>31</v>
      </c>
      <c r="K75" s="493"/>
      <c r="L75" s="449" t="s">
        <v>31</v>
      </c>
      <c r="M75" s="56"/>
      <c r="N75" s="56">
        <v>1</v>
      </c>
      <c r="O75" s="449"/>
      <c r="P75" s="56"/>
      <c r="Q75" s="497"/>
      <c r="R75" s="500"/>
    </row>
    <row r="76" spans="2:21" s="485" customFormat="1" ht="15" customHeight="1">
      <c r="B76" s="496"/>
      <c r="C76" s="499"/>
      <c r="D76" s="580">
        <v>2022</v>
      </c>
      <c r="E76" s="490"/>
      <c r="F76" s="491">
        <f>SUM(H76:N76)</f>
        <v>1</v>
      </c>
      <c r="G76" s="492"/>
      <c r="H76" s="449" t="s">
        <v>31</v>
      </c>
      <c r="I76" s="56"/>
      <c r="J76" s="449" t="s">
        <v>31</v>
      </c>
      <c r="K76" s="493"/>
      <c r="L76" s="449" t="s">
        <v>31</v>
      </c>
      <c r="M76" s="56"/>
      <c r="N76" s="449">
        <v>1</v>
      </c>
      <c r="O76" s="449"/>
      <c r="P76" s="56"/>
      <c r="Q76" s="497"/>
      <c r="R76" s="500"/>
    </row>
    <row r="77" spans="2:21" s="485" customFormat="1" ht="8.1" customHeight="1">
      <c r="B77" s="496"/>
      <c r="C77" s="499"/>
      <c r="D77" s="490"/>
      <c r="E77" s="490"/>
      <c r="F77" s="491"/>
      <c r="G77" s="492"/>
      <c r="H77" s="449"/>
      <c r="I77" s="56"/>
      <c r="J77" s="449"/>
      <c r="K77" s="493"/>
      <c r="L77" s="449"/>
      <c r="M77" s="56"/>
      <c r="N77" s="449"/>
      <c r="O77" s="56"/>
      <c r="P77" s="56"/>
      <c r="Q77" s="497"/>
      <c r="R77" s="500"/>
    </row>
    <row r="78" spans="2:21" s="485" customFormat="1" ht="15" customHeight="1">
      <c r="B78" s="496" t="s">
        <v>30</v>
      </c>
      <c r="C78" s="499"/>
      <c r="D78" s="580">
        <v>2020</v>
      </c>
      <c r="F78" s="491">
        <f>SUM(H78:N78)</f>
        <v>1</v>
      </c>
      <c r="G78" s="502"/>
      <c r="H78" s="449" t="s">
        <v>31</v>
      </c>
      <c r="I78" s="449"/>
      <c r="J78" s="449">
        <v>1</v>
      </c>
      <c r="K78" s="449"/>
      <c r="L78" s="449" t="s">
        <v>31</v>
      </c>
      <c r="M78" s="449"/>
      <c r="N78" s="449" t="s">
        <v>31</v>
      </c>
      <c r="O78" s="56"/>
      <c r="P78" s="56"/>
      <c r="Q78" s="497"/>
      <c r="R78" s="500"/>
    </row>
    <row r="79" spans="2:21" s="485" customFormat="1" ht="15" customHeight="1">
      <c r="B79" s="496"/>
      <c r="C79" s="499"/>
      <c r="D79" s="580">
        <v>2021</v>
      </c>
      <c r="F79" s="491">
        <f>SUM(H79:N79)</f>
        <v>1</v>
      </c>
      <c r="G79" s="502"/>
      <c r="H79" s="449" t="s">
        <v>31</v>
      </c>
      <c r="I79" s="449"/>
      <c r="J79" s="449">
        <v>1</v>
      </c>
      <c r="K79" s="449"/>
      <c r="L79" s="449" t="s">
        <v>31</v>
      </c>
      <c r="M79" s="449"/>
      <c r="N79" s="449" t="s">
        <v>31</v>
      </c>
      <c r="O79" s="56"/>
      <c r="P79" s="56"/>
      <c r="Q79" s="497"/>
      <c r="R79" s="500"/>
      <c r="S79" s="56"/>
      <c r="T79" s="56"/>
    </row>
    <row r="80" spans="2:21" s="485" customFormat="1" ht="15" customHeight="1">
      <c r="B80" s="496"/>
      <c r="C80" s="499"/>
      <c r="D80" s="580">
        <v>2022</v>
      </c>
      <c r="F80" s="491">
        <f>SUM(H80:N80)</f>
        <v>1</v>
      </c>
      <c r="H80" s="449" t="s">
        <v>31</v>
      </c>
      <c r="I80" s="449"/>
      <c r="J80" s="449">
        <v>1</v>
      </c>
      <c r="K80" s="449"/>
      <c r="L80" s="449" t="s">
        <v>31</v>
      </c>
      <c r="M80" s="449"/>
      <c r="N80" s="449" t="s">
        <v>31</v>
      </c>
      <c r="O80" s="56"/>
      <c r="P80" s="56"/>
      <c r="Q80" s="497"/>
      <c r="R80" s="500"/>
      <c r="S80" s="56"/>
      <c r="T80" s="56"/>
      <c r="U80" s="503"/>
    </row>
    <row r="81" spans="1:21" s="485" customFormat="1" ht="6.95" customHeight="1" thickBot="1">
      <c r="B81" s="504"/>
      <c r="C81" s="505"/>
      <c r="D81" s="506"/>
      <c r="E81" s="506"/>
      <c r="F81" s="235"/>
      <c r="G81" s="506"/>
      <c r="H81" s="235"/>
      <c r="I81" s="235"/>
      <c r="J81" s="235"/>
      <c r="K81" s="506"/>
      <c r="L81" s="235"/>
      <c r="M81" s="235"/>
      <c r="N81" s="235"/>
      <c r="O81" s="235"/>
      <c r="P81" s="237"/>
      <c r="Q81" s="497"/>
      <c r="R81" s="500"/>
      <c r="S81" s="237"/>
      <c r="T81" s="237"/>
      <c r="U81" s="492"/>
    </row>
    <row r="82" spans="1:21" s="508" customFormat="1" ht="15.75" customHeight="1">
      <c r="A82" s="507"/>
      <c r="B82" s="239"/>
      <c r="D82" s="509"/>
      <c r="E82" s="510"/>
      <c r="F82" s="511"/>
      <c r="G82" s="512"/>
      <c r="H82" s="512"/>
      <c r="K82" s="510"/>
      <c r="M82" s="512"/>
      <c r="O82" s="424" t="s">
        <v>909</v>
      </c>
    </row>
    <row r="83" spans="1:21" s="508" customFormat="1" ht="15.75" customHeight="1">
      <c r="D83" s="509"/>
      <c r="E83" s="510"/>
      <c r="F83" s="511"/>
      <c r="G83" s="513"/>
      <c r="H83" s="513"/>
      <c r="K83" s="510"/>
      <c r="M83" s="513"/>
      <c r="O83" s="1274" t="s">
        <v>885</v>
      </c>
    </row>
    <row r="84" spans="1:21" s="508" customFormat="1" ht="15.75" customHeight="1">
      <c r="B84" s="317"/>
      <c r="D84" s="509"/>
      <c r="E84" s="510"/>
      <c r="F84" s="511"/>
      <c r="G84" s="511"/>
      <c r="H84" s="511"/>
      <c r="K84" s="510"/>
    </row>
    <row r="85" spans="1:21" s="514" customFormat="1" ht="15.75" customHeight="1">
      <c r="B85" s="515"/>
      <c r="D85" s="516"/>
      <c r="F85" s="517"/>
      <c r="G85" s="517"/>
      <c r="H85" s="517"/>
    </row>
    <row r="86" spans="1:21" s="518" customFormat="1" ht="15.75" customHeight="1">
      <c r="B86" s="519"/>
      <c r="C86" s="520"/>
      <c r="D86" s="516"/>
      <c r="E86" s="521"/>
      <c r="F86" s="521"/>
      <c r="G86" s="521"/>
      <c r="H86" s="521"/>
      <c r="K86" s="521"/>
    </row>
    <row r="87" spans="1:21">
      <c r="B87" s="515"/>
      <c r="C87" s="522"/>
      <c r="D87" s="523"/>
      <c r="E87" s="524"/>
      <c r="F87" s="524"/>
      <c r="G87" s="524"/>
      <c r="H87" s="524"/>
      <c r="I87" s="453"/>
      <c r="J87" s="453"/>
      <c r="K87" s="524"/>
      <c r="L87" s="453"/>
      <c r="M87" s="453"/>
      <c r="N87" s="453"/>
      <c r="O87" s="453"/>
    </row>
    <row r="88" spans="1:21">
      <c r="B88" s="519"/>
      <c r="E88" s="455"/>
      <c r="G88" s="455"/>
      <c r="I88" s="453"/>
      <c r="J88" s="453"/>
      <c r="K88" s="455"/>
      <c r="L88" s="453"/>
      <c r="M88" s="453"/>
      <c r="N88" s="453"/>
      <c r="O88" s="453"/>
    </row>
    <row r="89" spans="1:21">
      <c r="B89" s="525"/>
      <c r="C89" s="522"/>
      <c r="D89" s="523"/>
      <c r="E89" s="523"/>
      <c r="F89" s="524"/>
      <c r="G89" s="523"/>
      <c r="H89" s="524"/>
      <c r="I89" s="524"/>
      <c r="J89" s="524"/>
      <c r="K89" s="523"/>
      <c r="L89" s="524"/>
      <c r="M89" s="524"/>
      <c r="N89" s="524"/>
      <c r="O89" s="524"/>
    </row>
  </sheetData>
  <printOptions horizontalCentered="1"/>
  <pageMargins left="0.55118110236220497" right="0.55118110236220497" top="0.39370078740157499" bottom="0.59055118110236204" header="0.39370078740157499" footer="0.39370078740157499"/>
  <pageSetup paperSize="9" scale="6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63">
    <tabColor rgb="FF92D050"/>
  </sheetPr>
  <dimension ref="A1:W93"/>
  <sheetViews>
    <sheetView showGridLines="0" tabSelected="1" view="pageBreakPreview" zoomScale="110" zoomScaleNormal="100" zoomScaleSheetLayoutView="110" workbookViewId="0">
      <selection activeCell="O48" sqref="O48"/>
    </sheetView>
  </sheetViews>
  <sheetFormatPr defaultColWidth="7.5703125" defaultRowHeight="16.5"/>
  <cols>
    <col min="1" max="1" width="2.28515625" style="526" customWidth="1"/>
    <col min="2" max="2" width="13" style="526" customWidth="1"/>
    <col min="3" max="3" width="24.5703125" style="526" customWidth="1"/>
    <col min="4" max="4" width="7.85546875" style="526" customWidth="1"/>
    <col min="5" max="5" width="11.7109375" style="526" customWidth="1"/>
    <col min="6" max="6" width="8.28515625" style="526" customWidth="1"/>
    <col min="7" max="7" width="1.140625" style="526" customWidth="1"/>
    <col min="8" max="8" width="7.85546875" style="526" customWidth="1"/>
    <col min="9" max="9" width="11.7109375" style="526" customWidth="1"/>
    <col min="10" max="10" width="8.28515625" style="526" customWidth="1"/>
    <col min="11" max="11" width="1.140625" style="526" customWidth="1"/>
    <col min="12" max="12" width="7.85546875" style="526" customWidth="1"/>
    <col min="13" max="13" width="11.7109375" style="526" customWidth="1"/>
    <col min="14" max="14" width="8.28515625" style="526" customWidth="1"/>
    <col min="15" max="15" width="1.5703125" style="526" customWidth="1"/>
    <col min="16" max="255" width="7.5703125" style="526"/>
    <col min="256" max="256" width="3.28515625" style="526" customWidth="1"/>
    <col min="257" max="257" width="37.140625" style="526" customWidth="1"/>
    <col min="258" max="258" width="15.28515625" style="526" customWidth="1"/>
    <col min="259" max="259" width="14.28515625" style="526" customWidth="1"/>
    <col min="260" max="260" width="18.140625" style="526" customWidth="1"/>
    <col min="261" max="261" width="3" style="526" customWidth="1"/>
    <col min="262" max="262" width="2.85546875" style="526" customWidth="1"/>
    <col min="263" max="511" width="7.5703125" style="526"/>
    <col min="512" max="512" width="3.28515625" style="526" customWidth="1"/>
    <col min="513" max="513" width="37.140625" style="526" customWidth="1"/>
    <col min="514" max="514" width="15.28515625" style="526" customWidth="1"/>
    <col min="515" max="515" width="14.28515625" style="526" customWidth="1"/>
    <col min="516" max="516" width="18.140625" style="526" customWidth="1"/>
    <col min="517" max="517" width="3" style="526" customWidth="1"/>
    <col min="518" max="518" width="2.85546875" style="526" customWidth="1"/>
    <col min="519" max="767" width="7.5703125" style="526"/>
    <col min="768" max="768" width="3.28515625" style="526" customWidth="1"/>
    <col min="769" max="769" width="37.140625" style="526" customWidth="1"/>
    <col min="770" max="770" width="15.28515625" style="526" customWidth="1"/>
    <col min="771" max="771" width="14.28515625" style="526" customWidth="1"/>
    <col min="772" max="772" width="18.140625" style="526" customWidth="1"/>
    <col min="773" max="773" width="3" style="526" customWidth="1"/>
    <col min="774" max="774" width="2.85546875" style="526" customWidth="1"/>
    <col min="775" max="1023" width="7.5703125" style="526"/>
    <col min="1024" max="1024" width="3.28515625" style="526" customWidth="1"/>
    <col min="1025" max="1025" width="37.140625" style="526" customWidth="1"/>
    <col min="1026" max="1026" width="15.28515625" style="526" customWidth="1"/>
    <col min="1027" max="1027" width="14.28515625" style="526" customWidth="1"/>
    <col min="1028" max="1028" width="18.140625" style="526" customWidth="1"/>
    <col min="1029" max="1029" width="3" style="526" customWidth="1"/>
    <col min="1030" max="1030" width="2.85546875" style="526" customWidth="1"/>
    <col min="1031" max="1279" width="7.5703125" style="526"/>
    <col min="1280" max="1280" width="3.28515625" style="526" customWidth="1"/>
    <col min="1281" max="1281" width="37.140625" style="526" customWidth="1"/>
    <col min="1282" max="1282" width="15.28515625" style="526" customWidth="1"/>
    <col min="1283" max="1283" width="14.28515625" style="526" customWidth="1"/>
    <col min="1284" max="1284" width="18.140625" style="526" customWidth="1"/>
    <col min="1285" max="1285" width="3" style="526" customWidth="1"/>
    <col min="1286" max="1286" width="2.85546875" style="526" customWidth="1"/>
    <col min="1287" max="1535" width="7.5703125" style="526"/>
    <col min="1536" max="1536" width="3.28515625" style="526" customWidth="1"/>
    <col min="1537" max="1537" width="37.140625" style="526" customWidth="1"/>
    <col min="1538" max="1538" width="15.28515625" style="526" customWidth="1"/>
    <col min="1539" max="1539" width="14.28515625" style="526" customWidth="1"/>
    <col min="1540" max="1540" width="18.140625" style="526" customWidth="1"/>
    <col min="1541" max="1541" width="3" style="526" customWidth="1"/>
    <col min="1542" max="1542" width="2.85546875" style="526" customWidth="1"/>
    <col min="1543" max="1791" width="7.5703125" style="526"/>
    <col min="1792" max="1792" width="3.28515625" style="526" customWidth="1"/>
    <col min="1793" max="1793" width="37.140625" style="526" customWidth="1"/>
    <col min="1794" max="1794" width="15.28515625" style="526" customWidth="1"/>
    <col min="1795" max="1795" width="14.28515625" style="526" customWidth="1"/>
    <col min="1796" max="1796" width="18.140625" style="526" customWidth="1"/>
    <col min="1797" max="1797" width="3" style="526" customWidth="1"/>
    <col min="1798" max="1798" width="2.85546875" style="526" customWidth="1"/>
    <col min="1799" max="2047" width="7.5703125" style="526"/>
    <col min="2048" max="2048" width="3.28515625" style="526" customWidth="1"/>
    <col min="2049" max="2049" width="37.140625" style="526" customWidth="1"/>
    <col min="2050" max="2050" width="15.28515625" style="526" customWidth="1"/>
    <col min="2051" max="2051" width="14.28515625" style="526" customWidth="1"/>
    <col min="2052" max="2052" width="18.140625" style="526" customWidth="1"/>
    <col min="2053" max="2053" width="3" style="526" customWidth="1"/>
    <col min="2054" max="2054" width="2.85546875" style="526" customWidth="1"/>
    <col min="2055" max="2303" width="7.5703125" style="526"/>
    <col min="2304" max="2304" width="3.28515625" style="526" customWidth="1"/>
    <col min="2305" max="2305" width="37.140625" style="526" customWidth="1"/>
    <col min="2306" max="2306" width="15.28515625" style="526" customWidth="1"/>
    <col min="2307" max="2307" width="14.28515625" style="526" customWidth="1"/>
    <col min="2308" max="2308" width="18.140625" style="526" customWidth="1"/>
    <col min="2309" max="2309" width="3" style="526" customWidth="1"/>
    <col min="2310" max="2310" width="2.85546875" style="526" customWidth="1"/>
    <col min="2311" max="2559" width="7.5703125" style="526"/>
    <col min="2560" max="2560" width="3.28515625" style="526" customWidth="1"/>
    <col min="2561" max="2561" width="37.140625" style="526" customWidth="1"/>
    <col min="2562" max="2562" width="15.28515625" style="526" customWidth="1"/>
    <col min="2563" max="2563" width="14.28515625" style="526" customWidth="1"/>
    <col min="2564" max="2564" width="18.140625" style="526" customWidth="1"/>
    <col min="2565" max="2565" width="3" style="526" customWidth="1"/>
    <col min="2566" max="2566" width="2.85546875" style="526" customWidth="1"/>
    <col min="2567" max="2815" width="7.5703125" style="526"/>
    <col min="2816" max="2816" width="3.28515625" style="526" customWidth="1"/>
    <col min="2817" max="2817" width="37.140625" style="526" customWidth="1"/>
    <col min="2818" max="2818" width="15.28515625" style="526" customWidth="1"/>
    <col min="2819" max="2819" width="14.28515625" style="526" customWidth="1"/>
    <col min="2820" max="2820" width="18.140625" style="526" customWidth="1"/>
    <col min="2821" max="2821" width="3" style="526" customWidth="1"/>
    <col min="2822" max="2822" width="2.85546875" style="526" customWidth="1"/>
    <col min="2823" max="3071" width="7.5703125" style="526"/>
    <col min="3072" max="3072" width="3.28515625" style="526" customWidth="1"/>
    <col min="3073" max="3073" width="37.140625" style="526" customWidth="1"/>
    <col min="3074" max="3074" width="15.28515625" style="526" customWidth="1"/>
    <col min="3075" max="3075" width="14.28515625" style="526" customWidth="1"/>
    <col min="3076" max="3076" width="18.140625" style="526" customWidth="1"/>
    <col min="3077" max="3077" width="3" style="526" customWidth="1"/>
    <col min="3078" max="3078" width="2.85546875" style="526" customWidth="1"/>
    <col min="3079" max="3327" width="7.5703125" style="526"/>
    <col min="3328" max="3328" width="3.28515625" style="526" customWidth="1"/>
    <col min="3329" max="3329" width="37.140625" style="526" customWidth="1"/>
    <col min="3330" max="3330" width="15.28515625" style="526" customWidth="1"/>
    <col min="3331" max="3331" width="14.28515625" style="526" customWidth="1"/>
    <col min="3332" max="3332" width="18.140625" style="526" customWidth="1"/>
    <col min="3333" max="3333" width="3" style="526" customWidth="1"/>
    <col min="3334" max="3334" width="2.85546875" style="526" customWidth="1"/>
    <col min="3335" max="3583" width="7.5703125" style="526"/>
    <col min="3584" max="3584" width="3.28515625" style="526" customWidth="1"/>
    <col min="3585" max="3585" width="37.140625" style="526" customWidth="1"/>
    <col min="3586" max="3586" width="15.28515625" style="526" customWidth="1"/>
    <col min="3587" max="3587" width="14.28515625" style="526" customWidth="1"/>
    <col min="3588" max="3588" width="18.140625" style="526" customWidth="1"/>
    <col min="3589" max="3589" width="3" style="526" customWidth="1"/>
    <col min="3590" max="3590" width="2.85546875" style="526" customWidth="1"/>
    <col min="3591" max="3839" width="7.5703125" style="526"/>
    <col min="3840" max="3840" width="3.28515625" style="526" customWidth="1"/>
    <col min="3841" max="3841" width="37.140625" style="526" customWidth="1"/>
    <col min="3842" max="3842" width="15.28515625" style="526" customWidth="1"/>
    <col min="3843" max="3843" width="14.28515625" style="526" customWidth="1"/>
    <col min="3844" max="3844" width="18.140625" style="526" customWidth="1"/>
    <col min="3845" max="3845" width="3" style="526" customWidth="1"/>
    <col min="3846" max="3846" width="2.85546875" style="526" customWidth="1"/>
    <col min="3847" max="4095" width="7.5703125" style="526"/>
    <col min="4096" max="4096" width="3.28515625" style="526" customWidth="1"/>
    <col min="4097" max="4097" width="37.140625" style="526" customWidth="1"/>
    <col min="4098" max="4098" width="15.28515625" style="526" customWidth="1"/>
    <col min="4099" max="4099" width="14.28515625" style="526" customWidth="1"/>
    <col min="4100" max="4100" width="18.140625" style="526" customWidth="1"/>
    <col min="4101" max="4101" width="3" style="526" customWidth="1"/>
    <col min="4102" max="4102" width="2.85546875" style="526" customWidth="1"/>
    <col min="4103" max="4351" width="7.5703125" style="526"/>
    <col min="4352" max="4352" width="3.28515625" style="526" customWidth="1"/>
    <col min="4353" max="4353" width="37.140625" style="526" customWidth="1"/>
    <col min="4354" max="4354" width="15.28515625" style="526" customWidth="1"/>
    <col min="4355" max="4355" width="14.28515625" style="526" customWidth="1"/>
    <col min="4356" max="4356" width="18.140625" style="526" customWidth="1"/>
    <col min="4357" max="4357" width="3" style="526" customWidth="1"/>
    <col min="4358" max="4358" width="2.85546875" style="526" customWidth="1"/>
    <col min="4359" max="4607" width="7.5703125" style="526"/>
    <col min="4608" max="4608" width="3.28515625" style="526" customWidth="1"/>
    <col min="4609" max="4609" width="37.140625" style="526" customWidth="1"/>
    <col min="4610" max="4610" width="15.28515625" style="526" customWidth="1"/>
    <col min="4611" max="4611" width="14.28515625" style="526" customWidth="1"/>
    <col min="4612" max="4612" width="18.140625" style="526" customWidth="1"/>
    <col min="4613" max="4613" width="3" style="526" customWidth="1"/>
    <col min="4614" max="4614" width="2.85546875" style="526" customWidth="1"/>
    <col min="4615" max="4863" width="7.5703125" style="526"/>
    <col min="4864" max="4864" width="3.28515625" style="526" customWidth="1"/>
    <col min="4865" max="4865" width="37.140625" style="526" customWidth="1"/>
    <col min="4866" max="4866" width="15.28515625" style="526" customWidth="1"/>
    <col min="4867" max="4867" width="14.28515625" style="526" customWidth="1"/>
    <col min="4868" max="4868" width="18.140625" style="526" customWidth="1"/>
    <col min="4869" max="4869" width="3" style="526" customWidth="1"/>
    <col min="4870" max="4870" width="2.85546875" style="526" customWidth="1"/>
    <col min="4871" max="5119" width="7.5703125" style="526"/>
    <col min="5120" max="5120" width="3.28515625" style="526" customWidth="1"/>
    <col min="5121" max="5121" width="37.140625" style="526" customWidth="1"/>
    <col min="5122" max="5122" width="15.28515625" style="526" customWidth="1"/>
    <col min="5123" max="5123" width="14.28515625" style="526" customWidth="1"/>
    <col min="5124" max="5124" width="18.140625" style="526" customWidth="1"/>
    <col min="5125" max="5125" width="3" style="526" customWidth="1"/>
    <col min="5126" max="5126" width="2.85546875" style="526" customWidth="1"/>
    <col min="5127" max="5375" width="7.5703125" style="526"/>
    <col min="5376" max="5376" width="3.28515625" style="526" customWidth="1"/>
    <col min="5377" max="5377" width="37.140625" style="526" customWidth="1"/>
    <col min="5378" max="5378" width="15.28515625" style="526" customWidth="1"/>
    <col min="5379" max="5379" width="14.28515625" style="526" customWidth="1"/>
    <col min="5380" max="5380" width="18.140625" style="526" customWidth="1"/>
    <col min="5381" max="5381" width="3" style="526" customWidth="1"/>
    <col min="5382" max="5382" width="2.85546875" style="526" customWidth="1"/>
    <col min="5383" max="5631" width="7.5703125" style="526"/>
    <col min="5632" max="5632" width="3.28515625" style="526" customWidth="1"/>
    <col min="5633" max="5633" width="37.140625" style="526" customWidth="1"/>
    <col min="5634" max="5634" width="15.28515625" style="526" customWidth="1"/>
    <col min="5635" max="5635" width="14.28515625" style="526" customWidth="1"/>
    <col min="5636" max="5636" width="18.140625" style="526" customWidth="1"/>
    <col min="5637" max="5637" width="3" style="526" customWidth="1"/>
    <col min="5638" max="5638" width="2.85546875" style="526" customWidth="1"/>
    <col min="5639" max="5887" width="7.5703125" style="526"/>
    <col min="5888" max="5888" width="3.28515625" style="526" customWidth="1"/>
    <col min="5889" max="5889" width="37.140625" style="526" customWidth="1"/>
    <col min="5890" max="5890" width="15.28515625" style="526" customWidth="1"/>
    <col min="5891" max="5891" width="14.28515625" style="526" customWidth="1"/>
    <col min="5892" max="5892" width="18.140625" style="526" customWidth="1"/>
    <col min="5893" max="5893" width="3" style="526" customWidth="1"/>
    <col min="5894" max="5894" width="2.85546875" style="526" customWidth="1"/>
    <col min="5895" max="6143" width="7.5703125" style="526"/>
    <col min="6144" max="6144" width="3.28515625" style="526" customWidth="1"/>
    <col min="6145" max="6145" width="37.140625" style="526" customWidth="1"/>
    <col min="6146" max="6146" width="15.28515625" style="526" customWidth="1"/>
    <col min="6147" max="6147" width="14.28515625" style="526" customWidth="1"/>
    <col min="6148" max="6148" width="18.140625" style="526" customWidth="1"/>
    <col min="6149" max="6149" width="3" style="526" customWidth="1"/>
    <col min="6150" max="6150" width="2.85546875" style="526" customWidth="1"/>
    <col min="6151" max="6399" width="7.5703125" style="526"/>
    <col min="6400" max="6400" width="3.28515625" style="526" customWidth="1"/>
    <col min="6401" max="6401" width="37.140625" style="526" customWidth="1"/>
    <col min="6402" max="6402" width="15.28515625" style="526" customWidth="1"/>
    <col min="6403" max="6403" width="14.28515625" style="526" customWidth="1"/>
    <col min="6404" max="6404" width="18.140625" style="526" customWidth="1"/>
    <col min="6405" max="6405" width="3" style="526" customWidth="1"/>
    <col min="6406" max="6406" width="2.85546875" style="526" customWidth="1"/>
    <col min="6407" max="6655" width="7.5703125" style="526"/>
    <col min="6656" max="6656" width="3.28515625" style="526" customWidth="1"/>
    <col min="6657" max="6657" width="37.140625" style="526" customWidth="1"/>
    <col min="6658" max="6658" width="15.28515625" style="526" customWidth="1"/>
    <col min="6659" max="6659" width="14.28515625" style="526" customWidth="1"/>
    <col min="6660" max="6660" width="18.140625" style="526" customWidth="1"/>
    <col min="6661" max="6661" width="3" style="526" customWidth="1"/>
    <col min="6662" max="6662" width="2.85546875" style="526" customWidth="1"/>
    <col min="6663" max="6911" width="7.5703125" style="526"/>
    <col min="6912" max="6912" width="3.28515625" style="526" customWidth="1"/>
    <col min="6913" max="6913" width="37.140625" style="526" customWidth="1"/>
    <col min="6914" max="6914" width="15.28515625" style="526" customWidth="1"/>
    <col min="6915" max="6915" width="14.28515625" style="526" customWidth="1"/>
    <col min="6916" max="6916" width="18.140625" style="526" customWidth="1"/>
    <col min="6917" max="6917" width="3" style="526" customWidth="1"/>
    <col min="6918" max="6918" width="2.85546875" style="526" customWidth="1"/>
    <col min="6919" max="7167" width="7.5703125" style="526"/>
    <col min="7168" max="7168" width="3.28515625" style="526" customWidth="1"/>
    <col min="7169" max="7169" width="37.140625" style="526" customWidth="1"/>
    <col min="7170" max="7170" width="15.28515625" style="526" customWidth="1"/>
    <col min="7171" max="7171" width="14.28515625" style="526" customWidth="1"/>
    <col min="7172" max="7172" width="18.140625" style="526" customWidth="1"/>
    <col min="7173" max="7173" width="3" style="526" customWidth="1"/>
    <col min="7174" max="7174" width="2.85546875" style="526" customWidth="1"/>
    <col min="7175" max="7423" width="7.5703125" style="526"/>
    <col min="7424" max="7424" width="3.28515625" style="526" customWidth="1"/>
    <col min="7425" max="7425" width="37.140625" style="526" customWidth="1"/>
    <col min="7426" max="7426" width="15.28515625" style="526" customWidth="1"/>
    <col min="7427" max="7427" width="14.28515625" style="526" customWidth="1"/>
    <col min="7428" max="7428" width="18.140625" style="526" customWidth="1"/>
    <col min="7429" max="7429" width="3" style="526" customWidth="1"/>
    <col min="7430" max="7430" width="2.85546875" style="526" customWidth="1"/>
    <col min="7431" max="7679" width="7.5703125" style="526"/>
    <col min="7680" max="7680" width="3.28515625" style="526" customWidth="1"/>
    <col min="7681" max="7681" width="37.140625" style="526" customWidth="1"/>
    <col min="7682" max="7682" width="15.28515625" style="526" customWidth="1"/>
    <col min="7683" max="7683" width="14.28515625" style="526" customWidth="1"/>
    <col min="7684" max="7684" width="18.140625" style="526" customWidth="1"/>
    <col min="7685" max="7685" width="3" style="526" customWidth="1"/>
    <col min="7686" max="7686" width="2.85546875" style="526" customWidth="1"/>
    <col min="7687" max="7935" width="7.5703125" style="526"/>
    <col min="7936" max="7936" width="3.28515625" style="526" customWidth="1"/>
    <col min="7937" max="7937" width="37.140625" style="526" customWidth="1"/>
    <col min="7938" max="7938" width="15.28515625" style="526" customWidth="1"/>
    <col min="7939" max="7939" width="14.28515625" style="526" customWidth="1"/>
    <col min="7940" max="7940" width="18.140625" style="526" customWidth="1"/>
    <col min="7941" max="7941" width="3" style="526" customWidth="1"/>
    <col min="7942" max="7942" width="2.85546875" style="526" customWidth="1"/>
    <col min="7943" max="8191" width="7.5703125" style="526"/>
    <col min="8192" max="8192" width="3.28515625" style="526" customWidth="1"/>
    <col min="8193" max="8193" width="37.140625" style="526" customWidth="1"/>
    <col min="8194" max="8194" width="15.28515625" style="526" customWidth="1"/>
    <col min="8195" max="8195" width="14.28515625" style="526" customWidth="1"/>
    <col min="8196" max="8196" width="18.140625" style="526" customWidth="1"/>
    <col min="8197" max="8197" width="3" style="526" customWidth="1"/>
    <col min="8198" max="8198" width="2.85546875" style="526" customWidth="1"/>
    <col min="8199" max="8447" width="7.5703125" style="526"/>
    <col min="8448" max="8448" width="3.28515625" style="526" customWidth="1"/>
    <col min="8449" max="8449" width="37.140625" style="526" customWidth="1"/>
    <col min="8450" max="8450" width="15.28515625" style="526" customWidth="1"/>
    <col min="8451" max="8451" width="14.28515625" style="526" customWidth="1"/>
    <col min="8452" max="8452" width="18.140625" style="526" customWidth="1"/>
    <col min="8453" max="8453" width="3" style="526" customWidth="1"/>
    <col min="8454" max="8454" width="2.85546875" style="526" customWidth="1"/>
    <col min="8455" max="8703" width="7.5703125" style="526"/>
    <col min="8704" max="8704" width="3.28515625" style="526" customWidth="1"/>
    <col min="8705" max="8705" width="37.140625" style="526" customWidth="1"/>
    <col min="8706" max="8706" width="15.28515625" style="526" customWidth="1"/>
    <col min="8707" max="8707" width="14.28515625" style="526" customWidth="1"/>
    <col min="8708" max="8708" width="18.140625" style="526" customWidth="1"/>
    <col min="8709" max="8709" width="3" style="526" customWidth="1"/>
    <col min="8710" max="8710" width="2.85546875" style="526" customWidth="1"/>
    <col min="8711" max="8959" width="7.5703125" style="526"/>
    <col min="8960" max="8960" width="3.28515625" style="526" customWidth="1"/>
    <col min="8961" max="8961" width="37.140625" style="526" customWidth="1"/>
    <col min="8962" max="8962" width="15.28515625" style="526" customWidth="1"/>
    <col min="8963" max="8963" width="14.28515625" style="526" customWidth="1"/>
    <col min="8964" max="8964" width="18.140625" style="526" customWidth="1"/>
    <col min="8965" max="8965" width="3" style="526" customWidth="1"/>
    <col min="8966" max="8966" width="2.85546875" style="526" customWidth="1"/>
    <col min="8967" max="9215" width="7.5703125" style="526"/>
    <col min="9216" max="9216" width="3.28515625" style="526" customWidth="1"/>
    <col min="9217" max="9217" width="37.140625" style="526" customWidth="1"/>
    <col min="9218" max="9218" width="15.28515625" style="526" customWidth="1"/>
    <col min="9219" max="9219" width="14.28515625" style="526" customWidth="1"/>
    <col min="9220" max="9220" width="18.140625" style="526" customWidth="1"/>
    <col min="9221" max="9221" width="3" style="526" customWidth="1"/>
    <col min="9222" max="9222" width="2.85546875" style="526" customWidth="1"/>
    <col min="9223" max="9471" width="7.5703125" style="526"/>
    <col min="9472" max="9472" width="3.28515625" style="526" customWidth="1"/>
    <col min="9473" max="9473" width="37.140625" style="526" customWidth="1"/>
    <col min="9474" max="9474" width="15.28515625" style="526" customWidth="1"/>
    <col min="9475" max="9475" width="14.28515625" style="526" customWidth="1"/>
    <col min="9476" max="9476" width="18.140625" style="526" customWidth="1"/>
    <col min="9477" max="9477" width="3" style="526" customWidth="1"/>
    <col min="9478" max="9478" width="2.85546875" style="526" customWidth="1"/>
    <col min="9479" max="9727" width="7.5703125" style="526"/>
    <col min="9728" max="9728" width="3.28515625" style="526" customWidth="1"/>
    <col min="9729" max="9729" width="37.140625" style="526" customWidth="1"/>
    <col min="9730" max="9730" width="15.28515625" style="526" customWidth="1"/>
    <col min="9731" max="9731" width="14.28515625" style="526" customWidth="1"/>
    <col min="9732" max="9732" width="18.140625" style="526" customWidth="1"/>
    <col min="9733" max="9733" width="3" style="526" customWidth="1"/>
    <col min="9734" max="9734" width="2.85546875" style="526" customWidth="1"/>
    <col min="9735" max="9983" width="7.5703125" style="526"/>
    <col min="9984" max="9984" width="3.28515625" style="526" customWidth="1"/>
    <col min="9985" max="9985" width="37.140625" style="526" customWidth="1"/>
    <col min="9986" max="9986" width="15.28515625" style="526" customWidth="1"/>
    <col min="9987" max="9987" width="14.28515625" style="526" customWidth="1"/>
    <col min="9988" max="9988" width="18.140625" style="526" customWidth="1"/>
    <col min="9989" max="9989" width="3" style="526" customWidth="1"/>
    <col min="9990" max="9990" width="2.85546875" style="526" customWidth="1"/>
    <col min="9991" max="10239" width="7.5703125" style="526"/>
    <col min="10240" max="10240" width="3.28515625" style="526" customWidth="1"/>
    <col min="10241" max="10241" width="37.140625" style="526" customWidth="1"/>
    <col min="10242" max="10242" width="15.28515625" style="526" customWidth="1"/>
    <col min="10243" max="10243" width="14.28515625" style="526" customWidth="1"/>
    <col min="10244" max="10244" width="18.140625" style="526" customWidth="1"/>
    <col min="10245" max="10245" width="3" style="526" customWidth="1"/>
    <col min="10246" max="10246" width="2.85546875" style="526" customWidth="1"/>
    <col min="10247" max="10495" width="7.5703125" style="526"/>
    <col min="10496" max="10496" width="3.28515625" style="526" customWidth="1"/>
    <col min="10497" max="10497" width="37.140625" style="526" customWidth="1"/>
    <col min="10498" max="10498" width="15.28515625" style="526" customWidth="1"/>
    <col min="10499" max="10499" width="14.28515625" style="526" customWidth="1"/>
    <col min="10500" max="10500" width="18.140625" style="526" customWidth="1"/>
    <col min="10501" max="10501" width="3" style="526" customWidth="1"/>
    <col min="10502" max="10502" width="2.85546875" style="526" customWidth="1"/>
    <col min="10503" max="10751" width="7.5703125" style="526"/>
    <col min="10752" max="10752" width="3.28515625" style="526" customWidth="1"/>
    <col min="10753" max="10753" width="37.140625" style="526" customWidth="1"/>
    <col min="10754" max="10754" width="15.28515625" style="526" customWidth="1"/>
    <col min="10755" max="10755" width="14.28515625" style="526" customWidth="1"/>
    <col min="10756" max="10756" width="18.140625" style="526" customWidth="1"/>
    <col min="10757" max="10757" width="3" style="526" customWidth="1"/>
    <col min="10758" max="10758" width="2.85546875" style="526" customWidth="1"/>
    <col min="10759" max="11007" width="7.5703125" style="526"/>
    <col min="11008" max="11008" width="3.28515625" style="526" customWidth="1"/>
    <col min="11009" max="11009" width="37.140625" style="526" customWidth="1"/>
    <col min="11010" max="11010" width="15.28515625" style="526" customWidth="1"/>
    <col min="11011" max="11011" width="14.28515625" style="526" customWidth="1"/>
    <col min="11012" max="11012" width="18.140625" style="526" customWidth="1"/>
    <col min="11013" max="11013" width="3" style="526" customWidth="1"/>
    <col min="11014" max="11014" width="2.85546875" style="526" customWidth="1"/>
    <col min="11015" max="11263" width="7.5703125" style="526"/>
    <col min="11264" max="11264" width="3.28515625" style="526" customWidth="1"/>
    <col min="11265" max="11265" width="37.140625" style="526" customWidth="1"/>
    <col min="11266" max="11266" width="15.28515625" style="526" customWidth="1"/>
    <col min="11267" max="11267" width="14.28515625" style="526" customWidth="1"/>
    <col min="11268" max="11268" width="18.140625" style="526" customWidth="1"/>
    <col min="11269" max="11269" width="3" style="526" customWidth="1"/>
    <col min="11270" max="11270" width="2.85546875" style="526" customWidth="1"/>
    <col min="11271" max="11519" width="7.5703125" style="526"/>
    <col min="11520" max="11520" width="3.28515625" style="526" customWidth="1"/>
    <col min="11521" max="11521" width="37.140625" style="526" customWidth="1"/>
    <col min="11522" max="11522" width="15.28515625" style="526" customWidth="1"/>
    <col min="11523" max="11523" width="14.28515625" style="526" customWidth="1"/>
    <col min="11524" max="11524" width="18.140625" style="526" customWidth="1"/>
    <col min="11525" max="11525" width="3" style="526" customWidth="1"/>
    <col min="11526" max="11526" width="2.85546875" style="526" customWidth="1"/>
    <col min="11527" max="11775" width="7.5703125" style="526"/>
    <col min="11776" max="11776" width="3.28515625" style="526" customWidth="1"/>
    <col min="11777" max="11777" width="37.140625" style="526" customWidth="1"/>
    <col min="11778" max="11778" width="15.28515625" style="526" customWidth="1"/>
    <col min="11779" max="11779" width="14.28515625" style="526" customWidth="1"/>
    <col min="11780" max="11780" width="18.140625" style="526" customWidth="1"/>
    <col min="11781" max="11781" width="3" style="526" customWidth="1"/>
    <col min="11782" max="11782" width="2.85546875" style="526" customWidth="1"/>
    <col min="11783" max="12031" width="7.5703125" style="526"/>
    <col min="12032" max="12032" width="3.28515625" style="526" customWidth="1"/>
    <col min="12033" max="12033" width="37.140625" style="526" customWidth="1"/>
    <col min="12034" max="12034" width="15.28515625" style="526" customWidth="1"/>
    <col min="12035" max="12035" width="14.28515625" style="526" customWidth="1"/>
    <col min="12036" max="12036" width="18.140625" style="526" customWidth="1"/>
    <col min="12037" max="12037" width="3" style="526" customWidth="1"/>
    <col min="12038" max="12038" width="2.85546875" style="526" customWidth="1"/>
    <col min="12039" max="12287" width="7.5703125" style="526"/>
    <col min="12288" max="12288" width="3.28515625" style="526" customWidth="1"/>
    <col min="12289" max="12289" width="37.140625" style="526" customWidth="1"/>
    <col min="12290" max="12290" width="15.28515625" style="526" customWidth="1"/>
    <col min="12291" max="12291" width="14.28515625" style="526" customWidth="1"/>
    <col min="12292" max="12292" width="18.140625" style="526" customWidth="1"/>
    <col min="12293" max="12293" width="3" style="526" customWidth="1"/>
    <col min="12294" max="12294" width="2.85546875" style="526" customWidth="1"/>
    <col min="12295" max="12543" width="7.5703125" style="526"/>
    <col min="12544" max="12544" width="3.28515625" style="526" customWidth="1"/>
    <col min="12545" max="12545" width="37.140625" style="526" customWidth="1"/>
    <col min="12546" max="12546" width="15.28515625" style="526" customWidth="1"/>
    <col min="12547" max="12547" width="14.28515625" style="526" customWidth="1"/>
    <col min="12548" max="12548" width="18.140625" style="526" customWidth="1"/>
    <col min="12549" max="12549" width="3" style="526" customWidth="1"/>
    <col min="12550" max="12550" width="2.85546875" style="526" customWidth="1"/>
    <col min="12551" max="12799" width="7.5703125" style="526"/>
    <col min="12800" max="12800" width="3.28515625" style="526" customWidth="1"/>
    <col min="12801" max="12801" width="37.140625" style="526" customWidth="1"/>
    <col min="12802" max="12802" width="15.28515625" style="526" customWidth="1"/>
    <col min="12803" max="12803" width="14.28515625" style="526" customWidth="1"/>
    <col min="12804" max="12804" width="18.140625" style="526" customWidth="1"/>
    <col min="12805" max="12805" width="3" style="526" customWidth="1"/>
    <col min="12806" max="12806" width="2.85546875" style="526" customWidth="1"/>
    <col min="12807" max="13055" width="7.5703125" style="526"/>
    <col min="13056" max="13056" width="3.28515625" style="526" customWidth="1"/>
    <col min="13057" max="13057" width="37.140625" style="526" customWidth="1"/>
    <col min="13058" max="13058" width="15.28515625" style="526" customWidth="1"/>
    <col min="13059" max="13059" width="14.28515625" style="526" customWidth="1"/>
    <col min="13060" max="13060" width="18.140625" style="526" customWidth="1"/>
    <col min="13061" max="13061" width="3" style="526" customWidth="1"/>
    <col min="13062" max="13062" width="2.85546875" style="526" customWidth="1"/>
    <col min="13063" max="13311" width="7.5703125" style="526"/>
    <col min="13312" max="13312" width="3.28515625" style="526" customWidth="1"/>
    <col min="13313" max="13313" width="37.140625" style="526" customWidth="1"/>
    <col min="13314" max="13314" width="15.28515625" style="526" customWidth="1"/>
    <col min="13315" max="13315" width="14.28515625" style="526" customWidth="1"/>
    <col min="13316" max="13316" width="18.140625" style="526" customWidth="1"/>
    <col min="13317" max="13317" width="3" style="526" customWidth="1"/>
    <col min="13318" max="13318" width="2.85546875" style="526" customWidth="1"/>
    <col min="13319" max="13567" width="7.5703125" style="526"/>
    <col min="13568" max="13568" width="3.28515625" style="526" customWidth="1"/>
    <col min="13569" max="13569" width="37.140625" style="526" customWidth="1"/>
    <col min="13570" max="13570" width="15.28515625" style="526" customWidth="1"/>
    <col min="13571" max="13571" width="14.28515625" style="526" customWidth="1"/>
    <col min="13572" max="13572" width="18.140625" style="526" customWidth="1"/>
    <col min="13573" max="13573" width="3" style="526" customWidth="1"/>
    <col min="13574" max="13574" width="2.85546875" style="526" customWidth="1"/>
    <col min="13575" max="13823" width="7.5703125" style="526"/>
    <col min="13824" max="13824" width="3.28515625" style="526" customWidth="1"/>
    <col min="13825" max="13825" width="37.140625" style="526" customWidth="1"/>
    <col min="13826" max="13826" width="15.28515625" style="526" customWidth="1"/>
    <col min="13827" max="13827" width="14.28515625" style="526" customWidth="1"/>
    <col min="13828" max="13828" width="18.140625" style="526" customWidth="1"/>
    <col min="13829" max="13829" width="3" style="526" customWidth="1"/>
    <col min="13830" max="13830" width="2.85546875" style="526" customWidth="1"/>
    <col min="13831" max="14079" width="7.5703125" style="526"/>
    <col min="14080" max="14080" width="3.28515625" style="526" customWidth="1"/>
    <col min="14081" max="14081" width="37.140625" style="526" customWidth="1"/>
    <col min="14082" max="14082" width="15.28515625" style="526" customWidth="1"/>
    <col min="14083" max="14083" width="14.28515625" style="526" customWidth="1"/>
    <col min="14084" max="14084" width="18.140625" style="526" customWidth="1"/>
    <col min="14085" max="14085" width="3" style="526" customWidth="1"/>
    <col min="14086" max="14086" width="2.85546875" style="526" customWidth="1"/>
    <col min="14087" max="14335" width="7.5703125" style="526"/>
    <col min="14336" max="14336" width="3.28515625" style="526" customWidth="1"/>
    <col min="14337" max="14337" width="37.140625" style="526" customWidth="1"/>
    <col min="14338" max="14338" width="15.28515625" style="526" customWidth="1"/>
    <col min="14339" max="14339" width="14.28515625" style="526" customWidth="1"/>
    <col min="14340" max="14340" width="18.140625" style="526" customWidth="1"/>
    <col min="14341" max="14341" width="3" style="526" customWidth="1"/>
    <col min="14342" max="14342" width="2.85546875" style="526" customWidth="1"/>
    <col min="14343" max="14591" width="7.5703125" style="526"/>
    <col min="14592" max="14592" width="3.28515625" style="526" customWidth="1"/>
    <col min="14593" max="14593" width="37.140625" style="526" customWidth="1"/>
    <col min="14594" max="14594" width="15.28515625" style="526" customWidth="1"/>
    <col min="14595" max="14595" width="14.28515625" style="526" customWidth="1"/>
    <col min="14596" max="14596" width="18.140625" style="526" customWidth="1"/>
    <col min="14597" max="14597" width="3" style="526" customWidth="1"/>
    <col min="14598" max="14598" width="2.85546875" style="526" customWidth="1"/>
    <col min="14599" max="14847" width="7.5703125" style="526"/>
    <col min="14848" max="14848" width="3.28515625" style="526" customWidth="1"/>
    <col min="14849" max="14849" width="37.140625" style="526" customWidth="1"/>
    <col min="14850" max="14850" width="15.28515625" style="526" customWidth="1"/>
    <col min="14851" max="14851" width="14.28515625" style="526" customWidth="1"/>
    <col min="14852" max="14852" width="18.140625" style="526" customWidth="1"/>
    <col min="14853" max="14853" width="3" style="526" customWidth="1"/>
    <col min="14854" max="14854" width="2.85546875" style="526" customWidth="1"/>
    <col min="14855" max="15103" width="7.5703125" style="526"/>
    <col min="15104" max="15104" width="3.28515625" style="526" customWidth="1"/>
    <col min="15105" max="15105" width="37.140625" style="526" customWidth="1"/>
    <col min="15106" max="15106" width="15.28515625" style="526" customWidth="1"/>
    <col min="15107" max="15107" width="14.28515625" style="526" customWidth="1"/>
    <col min="15108" max="15108" width="18.140625" style="526" customWidth="1"/>
    <col min="15109" max="15109" width="3" style="526" customWidth="1"/>
    <col min="15110" max="15110" width="2.85546875" style="526" customWidth="1"/>
    <col min="15111" max="15359" width="7.5703125" style="526"/>
    <col min="15360" max="15360" width="3.28515625" style="526" customWidth="1"/>
    <col min="15361" max="15361" width="37.140625" style="526" customWidth="1"/>
    <col min="15362" max="15362" width="15.28515625" style="526" customWidth="1"/>
    <col min="15363" max="15363" width="14.28515625" style="526" customWidth="1"/>
    <col min="15364" max="15364" width="18.140625" style="526" customWidth="1"/>
    <col min="15365" max="15365" width="3" style="526" customWidth="1"/>
    <col min="15366" max="15366" width="2.85546875" style="526" customWidth="1"/>
    <col min="15367" max="15615" width="7.5703125" style="526"/>
    <col min="15616" max="15616" width="3.28515625" style="526" customWidth="1"/>
    <col min="15617" max="15617" width="37.140625" style="526" customWidth="1"/>
    <col min="15618" max="15618" width="15.28515625" style="526" customWidth="1"/>
    <col min="15619" max="15619" width="14.28515625" style="526" customWidth="1"/>
    <col min="15620" max="15620" width="18.140625" style="526" customWidth="1"/>
    <col min="15621" max="15621" width="3" style="526" customWidth="1"/>
    <col min="15622" max="15622" width="2.85546875" style="526" customWidth="1"/>
    <col min="15623" max="15871" width="7.5703125" style="526"/>
    <col min="15872" max="15872" width="3.28515625" style="526" customWidth="1"/>
    <col min="15873" max="15873" width="37.140625" style="526" customWidth="1"/>
    <col min="15874" max="15874" width="15.28515625" style="526" customWidth="1"/>
    <col min="15875" max="15875" width="14.28515625" style="526" customWidth="1"/>
    <col min="15876" max="15876" width="18.140625" style="526" customWidth="1"/>
    <col min="15877" max="15877" width="3" style="526" customWidth="1"/>
    <col min="15878" max="15878" width="2.85546875" style="526" customWidth="1"/>
    <col min="15879" max="16127" width="7.5703125" style="526"/>
    <col min="16128" max="16128" width="3.28515625" style="526" customWidth="1"/>
    <col min="16129" max="16129" width="37.140625" style="526" customWidth="1"/>
    <col min="16130" max="16130" width="15.28515625" style="526" customWidth="1"/>
    <col min="16131" max="16131" width="14.28515625" style="526" customWidth="1"/>
    <col min="16132" max="16132" width="18.140625" style="526" customWidth="1"/>
    <col min="16133" max="16133" width="3" style="526" customWidth="1"/>
    <col min="16134" max="16134" width="2.85546875" style="526" customWidth="1"/>
    <col min="16135" max="16384" width="7.5703125" style="526"/>
  </cols>
  <sheetData>
    <row r="1" spans="1:15" ht="15" customHeight="1"/>
    <row r="2" spans="1:15" ht="16.5" customHeight="1">
      <c r="B2" s="527" t="s">
        <v>872</v>
      </c>
      <c r="C2" s="528" t="s">
        <v>981</v>
      </c>
    </row>
    <row r="3" spans="1:15" ht="15" customHeight="1">
      <c r="B3" s="529"/>
      <c r="C3" s="530" t="s">
        <v>1144</v>
      </c>
    </row>
    <row r="4" spans="1:15" ht="16.5" customHeight="1">
      <c r="B4" s="531" t="s">
        <v>873</v>
      </c>
      <c r="C4" s="532" t="s">
        <v>982</v>
      </c>
    </row>
    <row r="5" spans="1:15" ht="15" customHeight="1">
      <c r="A5" s="532"/>
      <c r="C5" s="533" t="s">
        <v>1145</v>
      </c>
    </row>
    <row r="6" spans="1:15" ht="15" customHeight="1" thickBot="1">
      <c r="A6" s="534"/>
    </row>
    <row r="7" spans="1:15" s="1244" customFormat="1" ht="8.1" customHeight="1" thickTop="1">
      <c r="A7" s="1240"/>
      <c r="B7" s="1241"/>
      <c r="C7" s="1242"/>
      <c r="D7" s="1243"/>
      <c r="E7" s="1243"/>
      <c r="F7" s="1240"/>
      <c r="G7" s="1240"/>
      <c r="H7" s="1240"/>
      <c r="I7" s="1240"/>
      <c r="J7" s="1240"/>
      <c r="K7" s="1240"/>
      <c r="L7" s="1240"/>
      <c r="M7" s="1240"/>
      <c r="N7" s="1240"/>
      <c r="O7" s="1240"/>
    </row>
    <row r="8" spans="1:15" s="1244" customFormat="1" ht="13.5">
      <c r="A8" s="1245"/>
      <c r="B8" s="1246" t="s">
        <v>983</v>
      </c>
      <c r="C8" s="1247" t="s">
        <v>809</v>
      </c>
      <c r="D8" s="1909">
        <v>2020</v>
      </c>
      <c r="E8" s="1909"/>
      <c r="F8" s="1909"/>
      <c r="G8" s="1248"/>
      <c r="H8" s="1909">
        <v>2021</v>
      </c>
      <c r="I8" s="1909"/>
      <c r="J8" s="1909"/>
      <c r="K8" s="1248"/>
      <c r="L8" s="1909">
        <v>2022</v>
      </c>
      <c r="M8" s="1909"/>
      <c r="N8" s="1909"/>
      <c r="O8" s="1245"/>
    </row>
    <row r="9" spans="1:15" s="1252" customFormat="1" ht="13.5">
      <c r="A9" s="1249"/>
      <c r="B9" s="1910" t="s">
        <v>984</v>
      </c>
      <c r="C9" s="1250" t="s">
        <v>810</v>
      </c>
      <c r="D9" s="1251" t="s">
        <v>603</v>
      </c>
      <c r="E9" s="1251" t="s">
        <v>38</v>
      </c>
      <c r="F9" s="1251" t="s">
        <v>4</v>
      </c>
      <c r="G9" s="1251"/>
      <c r="H9" s="1251" t="s">
        <v>603</v>
      </c>
      <c r="I9" s="1251" t="s">
        <v>38</v>
      </c>
      <c r="J9" s="1251" t="s">
        <v>4</v>
      </c>
      <c r="K9" s="1251"/>
      <c r="L9" s="1251" t="s">
        <v>603</v>
      </c>
      <c r="M9" s="1251" t="s">
        <v>38</v>
      </c>
      <c r="N9" s="1251" t="s">
        <v>4</v>
      </c>
      <c r="O9" s="1249"/>
    </row>
    <row r="10" spans="1:15" s="1252" customFormat="1" ht="13.5">
      <c r="A10" s="1249"/>
      <c r="B10" s="1910"/>
      <c r="C10" s="1250"/>
      <c r="D10" s="1253" t="s">
        <v>39</v>
      </c>
      <c r="E10" s="1253" t="s">
        <v>40</v>
      </c>
      <c r="F10" s="1253" t="s">
        <v>9</v>
      </c>
      <c r="G10" s="1253"/>
      <c r="H10" s="1253" t="s">
        <v>39</v>
      </c>
      <c r="I10" s="1253" t="s">
        <v>40</v>
      </c>
      <c r="J10" s="1253" t="s">
        <v>9</v>
      </c>
      <c r="K10" s="1253"/>
      <c r="L10" s="1253" t="s">
        <v>39</v>
      </c>
      <c r="M10" s="1253" t="s">
        <v>40</v>
      </c>
      <c r="N10" s="1253" t="s">
        <v>9</v>
      </c>
      <c r="O10" s="1249"/>
    </row>
    <row r="11" spans="1:15" s="1252" customFormat="1" ht="8.1" customHeight="1">
      <c r="A11" s="1254"/>
      <c r="B11" s="1255"/>
      <c r="C11" s="1256"/>
      <c r="D11" s="1257"/>
      <c r="E11" s="1257"/>
      <c r="F11" s="1257"/>
      <c r="G11" s="1257"/>
      <c r="H11" s="1257"/>
      <c r="I11" s="1257"/>
      <c r="J11" s="1257"/>
      <c r="K11" s="1693"/>
      <c r="L11" s="1693"/>
      <c r="M11" s="1693"/>
      <c r="N11" s="1693"/>
      <c r="O11" s="1254"/>
    </row>
    <row r="12" spans="1:15" s="1252" customFormat="1" ht="8.1" customHeight="1">
      <c r="A12" s="1249"/>
      <c r="B12" s="1246"/>
      <c r="C12" s="1269"/>
      <c r="D12" s="1248"/>
      <c r="E12" s="1248"/>
      <c r="F12" s="1248"/>
      <c r="G12" s="1248"/>
      <c r="H12" s="1248"/>
      <c r="I12" s="1248"/>
      <c r="J12" s="1248"/>
      <c r="K12" s="1248"/>
      <c r="L12" s="1248"/>
      <c r="M12" s="1248"/>
      <c r="N12" s="1248"/>
      <c r="O12" s="1249"/>
    </row>
    <row r="13" spans="1:15" s="1244" customFormat="1" ht="17.100000000000001" customHeight="1">
      <c r="B13" s="1258" t="s">
        <v>4</v>
      </c>
      <c r="C13" s="1245" t="s">
        <v>985</v>
      </c>
      <c r="D13" s="1259">
        <f t="shared" ref="D13:J13" si="0">SUM(D23,D33,D43,D53)</f>
        <v>3287</v>
      </c>
      <c r="E13" s="1259">
        <f t="shared" si="0"/>
        <v>2302</v>
      </c>
      <c r="F13" s="1259">
        <f t="shared" si="0"/>
        <v>5589</v>
      </c>
      <c r="G13" s="1259"/>
      <c r="H13" s="1259">
        <f t="shared" si="0"/>
        <v>3467</v>
      </c>
      <c r="I13" s="1259">
        <f t="shared" si="0"/>
        <v>2751</v>
      </c>
      <c r="J13" s="1259">
        <f t="shared" si="0"/>
        <v>6218</v>
      </c>
      <c r="K13" s="1259"/>
      <c r="L13" s="1259">
        <f t="shared" ref="L13:N13" si="1">SUM(L23,L33,L43,L53)</f>
        <v>3821</v>
      </c>
      <c r="M13" s="1259">
        <f t="shared" si="1"/>
        <v>3048</v>
      </c>
      <c r="N13" s="1259">
        <f t="shared" si="1"/>
        <v>6869</v>
      </c>
    </row>
    <row r="14" spans="1:15" s="1244" customFormat="1" ht="17.100000000000001" customHeight="1">
      <c r="B14" s="1250" t="s">
        <v>9</v>
      </c>
      <c r="C14" s="1245" t="s">
        <v>986</v>
      </c>
      <c r="D14" s="1259">
        <f t="shared" ref="D14:F17" si="2">SUM(D24,D34,D44,D54)</f>
        <v>5300</v>
      </c>
      <c r="E14" s="1259">
        <f t="shared" si="2"/>
        <v>7550</v>
      </c>
      <c r="F14" s="1259">
        <f t="shared" si="2"/>
        <v>12850</v>
      </c>
      <c r="G14" s="1259"/>
      <c r="H14" s="1259">
        <f t="shared" ref="H14:J17" si="3">SUM(H24,H34,H44,H54)</f>
        <v>6067</v>
      </c>
      <c r="I14" s="1259">
        <f t="shared" si="3"/>
        <v>8989</v>
      </c>
      <c r="J14" s="1259">
        <f t="shared" si="3"/>
        <v>15056</v>
      </c>
      <c r="K14" s="1259"/>
      <c r="L14" s="1259">
        <f t="shared" ref="L14:N14" si="4">SUM(L24,L34,L44,L54)</f>
        <v>6114</v>
      </c>
      <c r="M14" s="1259">
        <f t="shared" si="4"/>
        <v>9389</v>
      </c>
      <c r="N14" s="1259">
        <f t="shared" si="4"/>
        <v>15503</v>
      </c>
    </row>
    <row r="15" spans="1:15" s="1244" customFormat="1" ht="17.100000000000001" customHeight="1">
      <c r="B15" s="1258"/>
      <c r="C15" s="1247" t="s">
        <v>987</v>
      </c>
      <c r="D15" s="1259">
        <f t="shared" si="2"/>
        <v>2139</v>
      </c>
      <c r="E15" s="1259">
        <f t="shared" si="2"/>
        <v>3109</v>
      </c>
      <c r="F15" s="1259">
        <f t="shared" si="2"/>
        <v>5248</v>
      </c>
      <c r="G15" s="1259"/>
      <c r="H15" s="1259">
        <f t="shared" si="3"/>
        <v>2489</v>
      </c>
      <c r="I15" s="1259">
        <f t="shared" si="3"/>
        <v>3566</v>
      </c>
      <c r="J15" s="1259">
        <f t="shared" si="3"/>
        <v>6055</v>
      </c>
      <c r="K15" s="1259"/>
      <c r="L15" s="1259">
        <f t="shared" ref="L15:N15" si="5">SUM(L25,L35,L45,L55)</f>
        <v>2327</v>
      </c>
      <c r="M15" s="1259">
        <f t="shared" si="5"/>
        <v>3542</v>
      </c>
      <c r="N15" s="1259">
        <f t="shared" si="5"/>
        <v>5869</v>
      </c>
    </row>
    <row r="16" spans="1:15" s="1244" customFormat="1" ht="17.100000000000001" customHeight="1">
      <c r="B16" s="1258"/>
      <c r="C16" s="1260" t="s">
        <v>988</v>
      </c>
      <c r="D16" s="1259">
        <f t="shared" si="2"/>
        <v>177</v>
      </c>
      <c r="E16" s="1259">
        <f t="shared" si="2"/>
        <v>155</v>
      </c>
      <c r="F16" s="1259">
        <f t="shared" si="2"/>
        <v>332</v>
      </c>
      <c r="G16" s="1259"/>
      <c r="H16" s="1259">
        <f t="shared" si="3"/>
        <v>210</v>
      </c>
      <c r="I16" s="1259">
        <f t="shared" si="3"/>
        <v>188</v>
      </c>
      <c r="J16" s="1259">
        <f t="shared" si="3"/>
        <v>398</v>
      </c>
      <c r="K16" s="1259"/>
      <c r="L16" s="1259">
        <f t="shared" ref="L16:N16" si="6">SUM(L26,L36,L46,L56)</f>
        <v>183</v>
      </c>
      <c r="M16" s="1259">
        <f t="shared" si="6"/>
        <v>175</v>
      </c>
      <c r="N16" s="1259">
        <f t="shared" si="6"/>
        <v>358</v>
      </c>
    </row>
    <row r="17" spans="2:14" s="1244" customFormat="1" ht="17.100000000000001" customHeight="1">
      <c r="B17" s="1258"/>
      <c r="C17" s="1270" t="s">
        <v>996</v>
      </c>
      <c r="D17" s="1259">
        <f t="shared" si="2"/>
        <v>23</v>
      </c>
      <c r="E17" s="1259">
        <f t="shared" si="2"/>
        <v>36</v>
      </c>
      <c r="F17" s="1259">
        <f t="shared" si="2"/>
        <v>59</v>
      </c>
      <c r="G17" s="1259"/>
      <c r="H17" s="1259">
        <f t="shared" si="3"/>
        <v>29</v>
      </c>
      <c r="I17" s="1259">
        <f t="shared" si="3"/>
        <v>39</v>
      </c>
      <c r="J17" s="1259">
        <f t="shared" si="3"/>
        <v>68</v>
      </c>
      <c r="K17" s="1259"/>
      <c r="L17" s="1259">
        <f t="shared" ref="L17:N17" si="7">SUM(L27,L37,L47,L57)</f>
        <v>25</v>
      </c>
      <c r="M17" s="1259">
        <f t="shared" si="7"/>
        <v>52</v>
      </c>
      <c r="N17" s="1259">
        <f t="shared" si="7"/>
        <v>77</v>
      </c>
    </row>
    <row r="18" spans="2:14" s="1244" customFormat="1" ht="17.100000000000001" customHeight="1">
      <c r="B18" s="1258"/>
      <c r="C18" s="1271" t="s">
        <v>997</v>
      </c>
      <c r="D18" s="1259"/>
      <c r="E18" s="1259"/>
      <c r="F18" s="1259"/>
      <c r="G18" s="1259"/>
      <c r="H18" s="1259"/>
      <c r="I18" s="1259"/>
      <c r="J18" s="1259"/>
      <c r="K18" s="1259"/>
      <c r="L18" s="1259"/>
      <c r="M18" s="1259"/>
      <c r="N18" s="1259"/>
    </row>
    <row r="19" spans="2:14" s="1244" customFormat="1" ht="17.100000000000001" customHeight="1">
      <c r="B19" s="1258"/>
      <c r="C19" s="1247" t="s">
        <v>772</v>
      </c>
      <c r="D19" s="1259">
        <f t="shared" ref="D19:F20" si="8">SUM(D29,D39,D49,D59)</f>
        <v>273</v>
      </c>
      <c r="E19" s="1259">
        <f t="shared" si="8"/>
        <v>275</v>
      </c>
      <c r="F19" s="1259">
        <f t="shared" si="8"/>
        <v>548</v>
      </c>
      <c r="G19" s="1259"/>
      <c r="H19" s="1259">
        <f t="shared" ref="H19:J20" si="9">SUM(H29,H39,H49,H59)</f>
        <v>333</v>
      </c>
      <c r="I19" s="1259">
        <f t="shared" si="9"/>
        <v>327</v>
      </c>
      <c r="J19" s="1259">
        <f t="shared" si="9"/>
        <v>660</v>
      </c>
      <c r="K19" s="1259"/>
      <c r="L19" s="1259">
        <f t="shared" ref="L19:N19" si="10">SUM(L29,L39,L49,L59)</f>
        <v>322</v>
      </c>
      <c r="M19" s="1259">
        <f t="shared" si="10"/>
        <v>312</v>
      </c>
      <c r="N19" s="1259">
        <f t="shared" si="10"/>
        <v>634</v>
      </c>
    </row>
    <row r="20" spans="2:14" s="1244" customFormat="1" ht="17.100000000000001" customHeight="1">
      <c r="B20" s="1258"/>
      <c r="C20" s="1245" t="s">
        <v>989</v>
      </c>
      <c r="D20" s="1259">
        <f t="shared" si="8"/>
        <v>48</v>
      </c>
      <c r="E20" s="1259">
        <f t="shared" si="8"/>
        <v>53</v>
      </c>
      <c r="F20" s="1259">
        <f t="shared" si="8"/>
        <v>101</v>
      </c>
      <c r="G20" s="1259"/>
      <c r="H20" s="1259">
        <f t="shared" si="9"/>
        <v>59</v>
      </c>
      <c r="I20" s="1259">
        <f t="shared" si="9"/>
        <v>56</v>
      </c>
      <c r="J20" s="1259">
        <f t="shared" si="9"/>
        <v>115</v>
      </c>
      <c r="K20" s="1259"/>
      <c r="L20" s="1259">
        <f t="shared" ref="L20:N20" si="11">SUM(L30,L40,L50,L60)</f>
        <v>49</v>
      </c>
      <c r="M20" s="1259">
        <f t="shared" si="11"/>
        <v>54</v>
      </c>
      <c r="N20" s="1259">
        <f t="shared" si="11"/>
        <v>103</v>
      </c>
    </row>
    <row r="21" spans="2:14" s="1244" customFormat="1" ht="17.100000000000001" customHeight="1">
      <c r="B21" s="1258"/>
      <c r="C21" s="1245" t="s">
        <v>990</v>
      </c>
      <c r="D21" s="1259">
        <f t="shared" ref="D21:J21" si="12">SUM(D13:D20)</f>
        <v>11247</v>
      </c>
      <c r="E21" s="1259">
        <f t="shared" si="12"/>
        <v>13480</v>
      </c>
      <c r="F21" s="1259">
        <f t="shared" si="12"/>
        <v>24727</v>
      </c>
      <c r="G21" s="1259"/>
      <c r="H21" s="1259">
        <f t="shared" si="12"/>
        <v>12654</v>
      </c>
      <c r="I21" s="1259">
        <f t="shared" si="12"/>
        <v>15916</v>
      </c>
      <c r="J21" s="1259">
        <f t="shared" si="12"/>
        <v>28570</v>
      </c>
      <c r="K21" s="1259"/>
      <c r="L21" s="1259">
        <f t="shared" ref="L21:N21" si="13">SUM(L13:L20)</f>
        <v>12841</v>
      </c>
      <c r="M21" s="1259">
        <f t="shared" si="13"/>
        <v>16572</v>
      </c>
      <c r="N21" s="1259">
        <f t="shared" si="13"/>
        <v>29413</v>
      </c>
    </row>
    <row r="22" spans="2:14" s="1244" customFormat="1" ht="5.0999999999999996" customHeight="1">
      <c r="B22" s="1258"/>
      <c r="C22" s="1245"/>
      <c r="D22" s="1261"/>
      <c r="E22" s="1261"/>
      <c r="F22" s="1261"/>
      <c r="G22" s="1261"/>
      <c r="H22" s="1261"/>
      <c r="I22" s="1261"/>
      <c r="J22" s="1261"/>
      <c r="K22" s="1261"/>
      <c r="L22" s="1261"/>
      <c r="M22" s="1261"/>
      <c r="N22" s="1261"/>
    </row>
    <row r="23" spans="2:14" s="1244" customFormat="1" ht="17.100000000000001" customHeight="1">
      <c r="B23" s="1262" t="s">
        <v>911</v>
      </c>
      <c r="C23" s="1245" t="s">
        <v>985</v>
      </c>
      <c r="D23" s="1261">
        <v>2100</v>
      </c>
      <c r="E23" s="1261">
        <v>1529</v>
      </c>
      <c r="F23" s="1261">
        <v>3629</v>
      </c>
      <c r="G23" s="1261"/>
      <c r="H23" s="1261">
        <v>2307</v>
      </c>
      <c r="I23" s="1261">
        <v>1865</v>
      </c>
      <c r="J23" s="1261">
        <v>4172</v>
      </c>
      <c r="K23" s="1261"/>
      <c r="L23" s="1261">
        <v>2610</v>
      </c>
      <c r="M23" s="1261">
        <v>2126</v>
      </c>
      <c r="N23" s="1261">
        <v>4736</v>
      </c>
    </row>
    <row r="24" spans="2:14" s="1244" customFormat="1" ht="17.100000000000001" customHeight="1">
      <c r="B24" s="1263" t="s">
        <v>913</v>
      </c>
      <c r="C24" s="1245" t="s">
        <v>986</v>
      </c>
      <c r="D24" s="1261">
        <v>2858</v>
      </c>
      <c r="E24" s="1261">
        <v>3619</v>
      </c>
      <c r="F24" s="1261">
        <v>6477</v>
      </c>
      <c r="G24" s="1261"/>
      <c r="H24" s="1261">
        <v>3324</v>
      </c>
      <c r="I24" s="1261">
        <v>4415</v>
      </c>
      <c r="J24" s="1261">
        <v>7739</v>
      </c>
      <c r="K24" s="1261"/>
      <c r="L24" s="1261">
        <v>3565</v>
      </c>
      <c r="M24" s="1261">
        <v>4857</v>
      </c>
      <c r="N24" s="1261">
        <v>8422</v>
      </c>
    </row>
    <row r="25" spans="2:14" s="1244" customFormat="1" ht="17.100000000000001" customHeight="1">
      <c r="B25" s="1258"/>
      <c r="C25" s="1247" t="s">
        <v>987</v>
      </c>
      <c r="D25" s="1261">
        <v>689</v>
      </c>
      <c r="E25" s="1261">
        <v>763</v>
      </c>
      <c r="F25" s="1261">
        <v>1452</v>
      </c>
      <c r="G25" s="1261"/>
      <c r="H25" s="1261">
        <v>810</v>
      </c>
      <c r="I25" s="1261">
        <v>893</v>
      </c>
      <c r="J25" s="1261">
        <v>1703</v>
      </c>
      <c r="K25" s="1261"/>
      <c r="L25" s="1261">
        <v>768</v>
      </c>
      <c r="M25" s="1261">
        <v>951</v>
      </c>
      <c r="N25" s="1261">
        <v>1719</v>
      </c>
    </row>
    <row r="26" spans="2:14" s="1244" customFormat="1" ht="17.100000000000001" customHeight="1">
      <c r="B26" s="1258"/>
      <c r="C26" s="1260" t="s">
        <v>988</v>
      </c>
      <c r="D26" s="1261">
        <v>59</v>
      </c>
      <c r="E26" s="1261">
        <v>25</v>
      </c>
      <c r="F26" s="1261">
        <v>84</v>
      </c>
      <c r="G26" s="1261"/>
      <c r="H26" s="1264">
        <v>64</v>
      </c>
      <c r="I26" s="1264">
        <v>33</v>
      </c>
      <c r="J26" s="1264">
        <v>97</v>
      </c>
      <c r="K26" s="1261"/>
      <c r="L26" s="1264">
        <v>65</v>
      </c>
      <c r="M26" s="1264">
        <v>38</v>
      </c>
      <c r="N26" s="1264">
        <v>103</v>
      </c>
    </row>
    <row r="27" spans="2:14" s="1244" customFormat="1" ht="17.100000000000001" customHeight="1">
      <c r="B27" s="1258"/>
      <c r="C27" s="1270" t="s">
        <v>996</v>
      </c>
      <c r="D27" s="1264">
        <v>6</v>
      </c>
      <c r="E27" s="1261">
        <v>5</v>
      </c>
      <c r="F27" s="1261">
        <v>11</v>
      </c>
      <c r="G27" s="1261"/>
      <c r="H27" s="1264">
        <v>8</v>
      </c>
      <c r="I27" s="1264">
        <v>6</v>
      </c>
      <c r="J27" s="1264">
        <v>14</v>
      </c>
      <c r="K27" s="1261"/>
      <c r="L27" s="1264">
        <v>8</v>
      </c>
      <c r="M27" s="1264">
        <v>13</v>
      </c>
      <c r="N27" s="1264">
        <v>21</v>
      </c>
    </row>
    <row r="28" spans="2:14" s="1244" customFormat="1" ht="17.100000000000001" customHeight="1">
      <c r="B28" s="1258"/>
      <c r="C28" s="1271" t="s">
        <v>997</v>
      </c>
      <c r="D28" s="1264"/>
      <c r="E28" s="1261"/>
      <c r="F28" s="1261"/>
      <c r="G28" s="1261"/>
      <c r="H28" s="1264"/>
      <c r="I28" s="1264"/>
      <c r="J28" s="1264"/>
      <c r="K28" s="1261"/>
      <c r="L28" s="1264"/>
      <c r="M28" s="1264"/>
      <c r="N28" s="1264"/>
    </row>
    <row r="29" spans="2:14" s="1244" customFormat="1" ht="17.100000000000001" customHeight="1">
      <c r="B29" s="1258"/>
      <c r="C29" s="1247" t="s">
        <v>772</v>
      </c>
      <c r="D29" s="1261">
        <v>70</v>
      </c>
      <c r="E29" s="1261">
        <v>57</v>
      </c>
      <c r="F29" s="1261">
        <v>127</v>
      </c>
      <c r="G29" s="1261"/>
      <c r="H29" s="1261">
        <v>85</v>
      </c>
      <c r="I29" s="1261">
        <v>67</v>
      </c>
      <c r="J29" s="1261">
        <v>152</v>
      </c>
      <c r="K29" s="1261"/>
      <c r="L29" s="1261">
        <v>81</v>
      </c>
      <c r="M29" s="1261">
        <v>80</v>
      </c>
      <c r="N29" s="1261">
        <v>161</v>
      </c>
    </row>
    <row r="30" spans="2:14" s="1244" customFormat="1" ht="17.100000000000001" customHeight="1">
      <c r="B30" s="1258"/>
      <c r="C30" s="1245" t="s">
        <v>989</v>
      </c>
      <c r="D30" s="1261">
        <v>9</v>
      </c>
      <c r="E30" s="1261">
        <v>13</v>
      </c>
      <c r="F30" s="1261">
        <v>22</v>
      </c>
      <c r="G30" s="1261"/>
      <c r="H30" s="1261">
        <v>10</v>
      </c>
      <c r="I30" s="1261">
        <v>15</v>
      </c>
      <c r="J30" s="1261">
        <v>25</v>
      </c>
      <c r="K30" s="1261"/>
      <c r="L30" s="1261">
        <v>10</v>
      </c>
      <c r="M30" s="1261">
        <v>13</v>
      </c>
      <c r="N30" s="1261">
        <v>23</v>
      </c>
    </row>
    <row r="31" spans="2:14" s="1244" customFormat="1" ht="17.100000000000001" customHeight="1">
      <c r="B31" s="1258"/>
      <c r="C31" s="1245" t="s">
        <v>990</v>
      </c>
      <c r="D31" s="1261">
        <f>SUM(D23:D30)</f>
        <v>5791</v>
      </c>
      <c r="E31" s="1261">
        <f>SUM(E23:E30)</f>
        <v>6011</v>
      </c>
      <c r="F31" s="1261">
        <f>SUM(F23:F30)</f>
        <v>11802</v>
      </c>
      <c r="G31" s="1261"/>
      <c r="H31" s="1261">
        <f>SUM(H23:H30)</f>
        <v>6608</v>
      </c>
      <c r="I31" s="1261">
        <f>SUM(I23:I30)</f>
        <v>7294</v>
      </c>
      <c r="J31" s="1261">
        <f>SUM(J23:J30)</f>
        <v>13902</v>
      </c>
      <c r="K31" s="1261"/>
      <c r="L31" s="1261">
        <v>7107</v>
      </c>
      <c r="M31" s="1261">
        <v>8078</v>
      </c>
      <c r="N31" s="1261">
        <v>15185</v>
      </c>
    </row>
    <row r="32" spans="2:14" s="1244" customFormat="1" ht="5.0999999999999996" customHeight="1">
      <c r="B32" s="1258"/>
      <c r="C32" s="1245"/>
      <c r="D32" s="1261"/>
      <c r="E32" s="1261"/>
      <c r="F32" s="1261"/>
      <c r="G32" s="1261"/>
      <c r="H32" s="1261"/>
      <c r="I32" s="1261"/>
      <c r="J32" s="1261"/>
      <c r="K32" s="1261"/>
      <c r="L32" s="1261"/>
      <c r="M32" s="1261"/>
      <c r="N32" s="1261"/>
    </row>
    <row r="33" spans="2:14" s="1244" customFormat="1" ht="17.100000000000001" customHeight="1">
      <c r="B33" s="1262" t="s">
        <v>995</v>
      </c>
      <c r="C33" s="1245" t="s">
        <v>985</v>
      </c>
      <c r="D33" s="1261">
        <v>590</v>
      </c>
      <c r="E33" s="1261">
        <v>354</v>
      </c>
      <c r="F33" s="1261">
        <v>944</v>
      </c>
      <c r="G33" s="1261"/>
      <c r="H33" s="1261">
        <v>565</v>
      </c>
      <c r="I33" s="1261">
        <v>397</v>
      </c>
      <c r="J33" s="1261">
        <v>962</v>
      </c>
      <c r="K33" s="1261"/>
      <c r="L33" s="1261">
        <v>632</v>
      </c>
      <c r="M33" s="1261">
        <v>460</v>
      </c>
      <c r="N33" s="1261">
        <v>1092</v>
      </c>
    </row>
    <row r="34" spans="2:14" s="1244" customFormat="1" ht="17.100000000000001" customHeight="1">
      <c r="B34" s="1272" t="s">
        <v>1000</v>
      </c>
      <c r="C34" s="1245" t="s">
        <v>986</v>
      </c>
      <c r="D34" s="1261">
        <v>250</v>
      </c>
      <c r="E34" s="1261">
        <v>310</v>
      </c>
      <c r="F34" s="1261">
        <v>560</v>
      </c>
      <c r="G34" s="1261"/>
      <c r="H34" s="1261">
        <v>243</v>
      </c>
      <c r="I34" s="1261">
        <v>305</v>
      </c>
      <c r="J34" s="1261">
        <v>548</v>
      </c>
      <c r="K34" s="1261"/>
      <c r="L34" s="1261">
        <v>240</v>
      </c>
      <c r="M34" s="1261">
        <v>357</v>
      </c>
      <c r="N34" s="1261">
        <v>597</v>
      </c>
    </row>
    <row r="35" spans="2:14" s="1244" customFormat="1" ht="17.100000000000001" customHeight="1">
      <c r="B35" s="1272" t="s">
        <v>932</v>
      </c>
      <c r="C35" s="1247" t="s">
        <v>987</v>
      </c>
      <c r="D35" s="1261">
        <v>51</v>
      </c>
      <c r="E35" s="1261">
        <v>48</v>
      </c>
      <c r="F35" s="1261">
        <v>99</v>
      </c>
      <c r="G35" s="1261"/>
      <c r="H35" s="1261">
        <v>35</v>
      </c>
      <c r="I35" s="1261">
        <v>36</v>
      </c>
      <c r="J35" s="1261">
        <v>71</v>
      </c>
      <c r="K35" s="1261"/>
      <c r="L35" s="1261">
        <v>38</v>
      </c>
      <c r="M35" s="1261">
        <v>44</v>
      </c>
      <c r="N35" s="1261">
        <v>82</v>
      </c>
    </row>
    <row r="36" spans="2:14" s="1244" customFormat="1" ht="17.100000000000001" customHeight="1">
      <c r="B36" s="1273" t="s">
        <v>998</v>
      </c>
      <c r="C36" s="1260" t="s">
        <v>988</v>
      </c>
      <c r="D36" s="1261">
        <v>9</v>
      </c>
      <c r="E36" s="1261">
        <v>8</v>
      </c>
      <c r="F36" s="1261">
        <v>17</v>
      </c>
      <c r="G36" s="1261"/>
      <c r="H36" s="1261">
        <v>11</v>
      </c>
      <c r="I36" s="1261">
        <v>8</v>
      </c>
      <c r="J36" s="1261">
        <v>19</v>
      </c>
      <c r="K36" s="1261"/>
      <c r="L36" s="1261">
        <v>10</v>
      </c>
      <c r="M36" s="1261">
        <v>9</v>
      </c>
      <c r="N36" s="1261">
        <v>19</v>
      </c>
    </row>
    <row r="37" spans="2:14" s="1244" customFormat="1" ht="17.100000000000001" customHeight="1">
      <c r="B37" s="1244" t="s">
        <v>999</v>
      </c>
      <c r="C37" s="1270" t="s">
        <v>996</v>
      </c>
      <c r="D37" s="1843" t="s">
        <v>31</v>
      </c>
      <c r="E37" s="1843" t="s">
        <v>31</v>
      </c>
      <c r="F37" s="1843" t="s">
        <v>31</v>
      </c>
      <c r="G37" s="1843"/>
      <c r="H37" s="1843" t="s">
        <v>31</v>
      </c>
      <c r="I37" s="1843" t="s">
        <v>31</v>
      </c>
      <c r="J37" s="1843" t="s">
        <v>31</v>
      </c>
      <c r="K37" s="1843"/>
      <c r="L37" s="1843" t="s">
        <v>31</v>
      </c>
      <c r="M37" s="1843" t="s">
        <v>31</v>
      </c>
      <c r="N37" s="1843" t="s">
        <v>31</v>
      </c>
    </row>
    <row r="38" spans="2:14" s="1244" customFormat="1" ht="17.100000000000001" customHeight="1">
      <c r="B38" s="1265" t="s">
        <v>991</v>
      </c>
      <c r="C38" s="1271" t="s">
        <v>997</v>
      </c>
      <c r="D38" s="1843"/>
      <c r="E38" s="1843"/>
      <c r="F38" s="1843"/>
      <c r="G38" s="1843"/>
      <c r="H38" s="1843"/>
      <c r="I38" s="1843"/>
      <c r="J38" s="1843"/>
      <c r="K38" s="1843"/>
      <c r="L38" s="1843"/>
      <c r="M38" s="1843"/>
      <c r="N38" s="1843"/>
    </row>
    <row r="39" spans="2:14" s="1244" customFormat="1" ht="17.100000000000001" customHeight="1">
      <c r="B39" s="1265" t="s">
        <v>913</v>
      </c>
      <c r="C39" s="1247" t="s">
        <v>772</v>
      </c>
      <c r="D39" s="1843" t="s">
        <v>31</v>
      </c>
      <c r="E39" s="1843" t="s">
        <v>31</v>
      </c>
      <c r="F39" s="1843" t="s">
        <v>31</v>
      </c>
      <c r="G39" s="1843"/>
      <c r="H39" s="1843" t="s">
        <v>31</v>
      </c>
      <c r="I39" s="1843" t="s">
        <v>31</v>
      </c>
      <c r="J39" s="1843" t="s">
        <v>31</v>
      </c>
      <c r="K39" s="1843"/>
      <c r="L39" s="1843" t="s">
        <v>31</v>
      </c>
      <c r="M39" s="1843" t="s">
        <v>31</v>
      </c>
      <c r="N39" s="1843" t="s">
        <v>31</v>
      </c>
    </row>
    <row r="40" spans="2:14" s="1244" customFormat="1" ht="17.100000000000001" customHeight="1">
      <c r="B40" s="1258"/>
      <c r="C40" s="1245" t="s">
        <v>989</v>
      </c>
      <c r="D40" s="1843" t="s">
        <v>31</v>
      </c>
      <c r="E40" s="1843">
        <v>2</v>
      </c>
      <c r="F40" s="1843">
        <v>2</v>
      </c>
      <c r="G40" s="1843"/>
      <c r="H40" s="1843" t="s">
        <v>31</v>
      </c>
      <c r="I40" s="1843">
        <v>2</v>
      </c>
      <c r="J40" s="1843">
        <v>2</v>
      </c>
      <c r="K40" s="1843"/>
      <c r="L40" s="1843" t="s">
        <v>31</v>
      </c>
      <c r="M40" s="1843">
        <v>2</v>
      </c>
      <c r="N40" s="1843">
        <v>2</v>
      </c>
    </row>
    <row r="41" spans="2:14" s="1244" customFormat="1" ht="17.100000000000001" customHeight="1">
      <c r="B41" s="1258"/>
      <c r="C41" s="1245" t="s">
        <v>990</v>
      </c>
      <c r="D41" s="1261">
        <f>SUM(D33:D40)</f>
        <v>900</v>
      </c>
      <c r="E41" s="1261">
        <f>SUM(E33:E40)</f>
        <v>722</v>
      </c>
      <c r="F41" s="1261">
        <f>SUM(F33:F40)</f>
        <v>1622</v>
      </c>
      <c r="G41" s="1261"/>
      <c r="H41" s="1261">
        <f>SUM(H33:H40)</f>
        <v>854</v>
      </c>
      <c r="I41" s="1261">
        <f>SUM(I33:I40)</f>
        <v>748</v>
      </c>
      <c r="J41" s="1261">
        <f>SUM(J33:J40)</f>
        <v>1602</v>
      </c>
      <c r="K41" s="1261"/>
      <c r="L41" s="1261">
        <v>920</v>
      </c>
      <c r="M41" s="1261">
        <v>872</v>
      </c>
      <c r="N41" s="1261">
        <v>1792</v>
      </c>
    </row>
    <row r="42" spans="2:14" s="1244" customFormat="1" ht="5.0999999999999996" customHeight="1">
      <c r="B42" s="1258"/>
      <c r="C42" s="1245"/>
      <c r="D42" s="1261"/>
      <c r="E42" s="1261"/>
      <c r="F42" s="1261"/>
      <c r="G42" s="1261"/>
      <c r="H42" s="1261"/>
      <c r="I42" s="1261"/>
      <c r="J42" s="1261"/>
      <c r="K42" s="1261"/>
      <c r="L42" s="1261"/>
      <c r="M42" s="1261"/>
      <c r="N42" s="1261"/>
    </row>
    <row r="43" spans="2:14" s="1244" customFormat="1" ht="17.100000000000001" customHeight="1">
      <c r="B43" s="1262" t="s">
        <v>994</v>
      </c>
      <c r="C43" s="1245" t="s">
        <v>985</v>
      </c>
      <c r="D43" s="1261">
        <v>372</v>
      </c>
      <c r="E43" s="1261">
        <v>250</v>
      </c>
      <c r="F43" s="1261">
        <v>622</v>
      </c>
      <c r="G43" s="1261"/>
      <c r="H43" s="1261">
        <v>362</v>
      </c>
      <c r="I43" s="1261">
        <v>299</v>
      </c>
      <c r="J43" s="1261">
        <v>661</v>
      </c>
      <c r="K43" s="1261"/>
      <c r="L43" s="1261">
        <v>341</v>
      </c>
      <c r="M43" s="1261">
        <v>246</v>
      </c>
      <c r="N43" s="1261">
        <v>587</v>
      </c>
    </row>
    <row r="44" spans="2:14" s="1244" customFormat="1" ht="17.100000000000001" customHeight="1">
      <c r="B44" s="1262" t="s">
        <v>995</v>
      </c>
      <c r="C44" s="1245" t="s">
        <v>986</v>
      </c>
      <c r="D44" s="1261">
        <v>830</v>
      </c>
      <c r="E44" s="1261">
        <v>1304</v>
      </c>
      <c r="F44" s="1261">
        <v>2134</v>
      </c>
      <c r="G44" s="1261"/>
      <c r="H44" s="1261">
        <v>1037</v>
      </c>
      <c r="I44" s="1261">
        <v>1594</v>
      </c>
      <c r="J44" s="1261">
        <v>2631</v>
      </c>
      <c r="K44" s="1261"/>
      <c r="L44" s="1261">
        <v>773</v>
      </c>
      <c r="M44" s="1261">
        <v>1263</v>
      </c>
      <c r="N44" s="1261">
        <v>2036</v>
      </c>
    </row>
    <row r="45" spans="2:14" s="1244" customFormat="1" ht="17.100000000000001" customHeight="1">
      <c r="B45" s="1263" t="s">
        <v>992</v>
      </c>
      <c r="C45" s="1247" t="s">
        <v>987</v>
      </c>
      <c r="D45" s="1261">
        <v>278</v>
      </c>
      <c r="E45" s="1261">
        <v>370</v>
      </c>
      <c r="F45" s="1261">
        <v>648</v>
      </c>
      <c r="G45" s="1261"/>
      <c r="H45" s="1261">
        <v>395</v>
      </c>
      <c r="I45" s="1261">
        <v>501</v>
      </c>
      <c r="J45" s="1261">
        <v>896</v>
      </c>
      <c r="K45" s="1261"/>
      <c r="L45" s="1261">
        <v>289</v>
      </c>
      <c r="M45" s="1261">
        <v>412</v>
      </c>
      <c r="N45" s="1261">
        <v>701</v>
      </c>
    </row>
    <row r="46" spans="2:14" s="1244" customFormat="1" ht="17.100000000000001" customHeight="1">
      <c r="B46" s="1263" t="s">
        <v>993</v>
      </c>
      <c r="C46" s="1260" t="s">
        <v>988</v>
      </c>
      <c r="D46" s="1261">
        <v>12</v>
      </c>
      <c r="E46" s="1261">
        <v>20</v>
      </c>
      <c r="F46" s="1261">
        <v>32</v>
      </c>
      <c r="G46" s="1261"/>
      <c r="H46" s="1261">
        <v>20</v>
      </c>
      <c r="I46" s="1261">
        <v>29</v>
      </c>
      <c r="J46" s="1261">
        <v>49</v>
      </c>
      <c r="K46" s="1261"/>
      <c r="L46" s="1261">
        <v>13</v>
      </c>
      <c r="M46" s="1261">
        <v>23</v>
      </c>
      <c r="N46" s="1261">
        <v>36</v>
      </c>
    </row>
    <row r="47" spans="2:14" s="1244" customFormat="1" ht="17.100000000000001" customHeight="1">
      <c r="B47" s="1258"/>
      <c r="C47" s="1270" t="s">
        <v>996</v>
      </c>
      <c r="D47" s="1261">
        <v>3</v>
      </c>
      <c r="E47" s="1261">
        <v>10</v>
      </c>
      <c r="F47" s="1261">
        <v>13</v>
      </c>
      <c r="G47" s="1261"/>
      <c r="H47" s="1261">
        <v>4</v>
      </c>
      <c r="I47" s="1261">
        <v>12</v>
      </c>
      <c r="J47" s="1261">
        <v>16</v>
      </c>
      <c r="K47" s="1261"/>
      <c r="L47" s="1261">
        <v>1</v>
      </c>
      <c r="M47" s="1261">
        <v>8</v>
      </c>
      <c r="N47" s="1261">
        <v>9</v>
      </c>
    </row>
    <row r="48" spans="2:14" s="1244" customFormat="1" ht="17.100000000000001" customHeight="1">
      <c r="B48" s="1258"/>
      <c r="C48" s="1271" t="s">
        <v>997</v>
      </c>
      <c r="D48" s="1261"/>
      <c r="E48" s="1261"/>
      <c r="F48" s="1261"/>
      <c r="G48" s="1261"/>
      <c r="H48" s="1261"/>
      <c r="I48" s="1261"/>
      <c r="J48" s="1261"/>
      <c r="K48" s="1261"/>
      <c r="L48" s="1261"/>
      <c r="M48" s="1261"/>
      <c r="N48" s="1261"/>
    </row>
    <row r="49" spans="1:23" s="1244" customFormat="1" ht="17.100000000000001" customHeight="1">
      <c r="B49" s="1258"/>
      <c r="C49" s="1247" t="s">
        <v>772</v>
      </c>
      <c r="D49" s="1261">
        <v>24</v>
      </c>
      <c r="E49" s="1261">
        <v>44</v>
      </c>
      <c r="F49" s="1261">
        <v>68</v>
      </c>
      <c r="G49" s="1261"/>
      <c r="H49" s="1261">
        <v>42</v>
      </c>
      <c r="I49" s="1261">
        <v>65</v>
      </c>
      <c r="J49" s="1261">
        <v>107</v>
      </c>
      <c r="K49" s="1261"/>
      <c r="L49" s="1261">
        <v>35</v>
      </c>
      <c r="M49" s="1261">
        <v>46</v>
      </c>
      <c r="N49" s="1261">
        <v>81</v>
      </c>
    </row>
    <row r="50" spans="1:23" s="1244" customFormat="1" ht="17.100000000000001" customHeight="1">
      <c r="B50" s="1258"/>
      <c r="C50" s="1245" t="s">
        <v>989</v>
      </c>
      <c r="D50" s="1261">
        <v>7</v>
      </c>
      <c r="E50" s="1261">
        <v>8</v>
      </c>
      <c r="F50" s="1261">
        <v>15</v>
      </c>
      <c r="G50" s="1261"/>
      <c r="H50" s="1261">
        <v>13</v>
      </c>
      <c r="I50" s="1261">
        <v>7</v>
      </c>
      <c r="J50" s="1261">
        <v>20</v>
      </c>
      <c r="K50" s="1261"/>
      <c r="L50" s="1261">
        <v>9</v>
      </c>
      <c r="M50" s="1261">
        <v>6</v>
      </c>
      <c r="N50" s="1261">
        <v>15</v>
      </c>
    </row>
    <row r="51" spans="1:23" s="1244" customFormat="1" ht="17.100000000000001" customHeight="1">
      <c r="B51" s="1258"/>
      <c r="C51" s="1245" t="s">
        <v>990</v>
      </c>
      <c r="D51" s="1261">
        <f>SUM(D43:D50)</f>
        <v>1526</v>
      </c>
      <c r="E51" s="1261">
        <f>SUM(E43:E50)</f>
        <v>2006</v>
      </c>
      <c r="F51" s="1261">
        <f>SUM(F43:F50)</f>
        <v>3532</v>
      </c>
      <c r="G51" s="1261"/>
      <c r="H51" s="1261">
        <f>SUM(H43:H50)</f>
        <v>1873</v>
      </c>
      <c r="I51" s="1261">
        <f>SUM(I43:I50)</f>
        <v>2507</v>
      </c>
      <c r="J51" s="1261">
        <f>SUM(J43:J50)</f>
        <v>4380</v>
      </c>
      <c r="K51" s="1261"/>
      <c r="L51" s="1261">
        <v>1461</v>
      </c>
      <c r="M51" s="1261">
        <v>2004</v>
      </c>
      <c r="N51" s="1261">
        <v>3465</v>
      </c>
    </row>
    <row r="52" spans="1:23" s="1244" customFormat="1" ht="5.0999999999999996" customHeight="1">
      <c r="B52" s="1258"/>
      <c r="C52" s="1245"/>
      <c r="D52" s="1261"/>
      <c r="E52" s="1261"/>
      <c r="F52" s="1261"/>
      <c r="G52" s="1261"/>
      <c r="H52" s="1261"/>
      <c r="I52" s="1261"/>
      <c r="J52" s="1261"/>
      <c r="K52" s="1261"/>
      <c r="L52" s="1261"/>
      <c r="M52" s="1261"/>
      <c r="N52" s="1261"/>
    </row>
    <row r="53" spans="1:23" s="1244" customFormat="1" ht="17.100000000000001" customHeight="1">
      <c r="B53" s="1262" t="s">
        <v>917</v>
      </c>
      <c r="C53" s="1245" t="s">
        <v>985</v>
      </c>
      <c r="D53" s="1261">
        <v>225</v>
      </c>
      <c r="E53" s="1261">
        <v>169</v>
      </c>
      <c r="F53" s="1261">
        <v>394</v>
      </c>
      <c r="G53" s="1261"/>
      <c r="H53" s="1261">
        <v>233</v>
      </c>
      <c r="I53" s="1261">
        <v>190</v>
      </c>
      <c r="J53" s="1261">
        <v>423</v>
      </c>
      <c r="K53" s="1261"/>
      <c r="L53" s="1261">
        <v>238</v>
      </c>
      <c r="M53" s="1261">
        <v>216</v>
      </c>
      <c r="N53" s="1261">
        <v>454</v>
      </c>
    </row>
    <row r="54" spans="1:23" s="1244" customFormat="1" ht="17.100000000000001" customHeight="1">
      <c r="B54" s="1263" t="s">
        <v>918</v>
      </c>
      <c r="C54" s="1245" t="s">
        <v>986</v>
      </c>
      <c r="D54" s="1261">
        <v>1362</v>
      </c>
      <c r="E54" s="1261">
        <v>2317</v>
      </c>
      <c r="F54" s="1261">
        <v>3679</v>
      </c>
      <c r="G54" s="1261"/>
      <c r="H54" s="1261">
        <v>1463</v>
      </c>
      <c r="I54" s="1261">
        <v>2675</v>
      </c>
      <c r="J54" s="1261">
        <v>4138</v>
      </c>
      <c r="K54" s="1261"/>
      <c r="L54" s="1261">
        <v>1536</v>
      </c>
      <c r="M54" s="1261">
        <v>2912</v>
      </c>
      <c r="N54" s="1261">
        <v>4448</v>
      </c>
    </row>
    <row r="55" spans="1:23" s="1244" customFormat="1" ht="17.100000000000001" customHeight="1">
      <c r="B55" s="1258"/>
      <c r="C55" s="1247" t="s">
        <v>987</v>
      </c>
      <c r="D55" s="1261">
        <v>1121</v>
      </c>
      <c r="E55" s="1261">
        <v>1928</v>
      </c>
      <c r="F55" s="1261">
        <v>3049</v>
      </c>
      <c r="G55" s="1261"/>
      <c r="H55" s="1261">
        <v>1249</v>
      </c>
      <c r="I55" s="1261">
        <v>2136</v>
      </c>
      <c r="J55" s="1261">
        <v>3385</v>
      </c>
      <c r="K55" s="1261"/>
      <c r="L55" s="1261">
        <v>1232</v>
      </c>
      <c r="M55" s="1261">
        <v>2135</v>
      </c>
      <c r="N55" s="1261">
        <v>3367</v>
      </c>
    </row>
    <row r="56" spans="1:23" s="1244" customFormat="1" ht="17.100000000000001" customHeight="1">
      <c r="B56" s="1258"/>
      <c r="C56" s="1260" t="s">
        <v>988</v>
      </c>
      <c r="D56" s="1261">
        <v>97</v>
      </c>
      <c r="E56" s="1261">
        <v>102</v>
      </c>
      <c r="F56" s="1261">
        <v>199</v>
      </c>
      <c r="G56" s="1261"/>
      <c r="H56" s="1261">
        <v>115</v>
      </c>
      <c r="I56" s="1261">
        <v>118</v>
      </c>
      <c r="J56" s="1261">
        <v>233</v>
      </c>
      <c r="K56" s="1261"/>
      <c r="L56" s="1261">
        <v>95</v>
      </c>
      <c r="M56" s="1261">
        <v>105</v>
      </c>
      <c r="N56" s="1261">
        <v>200</v>
      </c>
    </row>
    <row r="57" spans="1:23" s="1244" customFormat="1" ht="17.100000000000001" customHeight="1">
      <c r="B57" s="1258"/>
      <c r="C57" s="1270" t="s">
        <v>996</v>
      </c>
      <c r="D57" s="1261">
        <v>14</v>
      </c>
      <c r="E57" s="1261">
        <v>21</v>
      </c>
      <c r="F57" s="1261">
        <v>35</v>
      </c>
      <c r="G57" s="1261"/>
      <c r="H57" s="1261">
        <v>17</v>
      </c>
      <c r="I57" s="1261">
        <v>21</v>
      </c>
      <c r="J57" s="1261">
        <v>38</v>
      </c>
      <c r="K57" s="1261"/>
      <c r="L57" s="1261">
        <v>16</v>
      </c>
      <c r="M57" s="1261">
        <v>31</v>
      </c>
      <c r="N57" s="1261">
        <v>47</v>
      </c>
    </row>
    <row r="58" spans="1:23" s="1244" customFormat="1" ht="17.100000000000001" customHeight="1">
      <c r="B58" s="1258"/>
      <c r="C58" s="1271" t="s">
        <v>997</v>
      </c>
      <c r="D58" s="1261"/>
      <c r="E58" s="1261"/>
      <c r="F58" s="1261"/>
      <c r="G58" s="1261"/>
      <c r="H58" s="1261"/>
      <c r="I58" s="1261"/>
      <c r="J58" s="1261"/>
      <c r="K58" s="1261"/>
      <c r="L58" s="1261"/>
      <c r="M58" s="1261"/>
      <c r="N58" s="1261"/>
    </row>
    <row r="59" spans="1:23" s="1244" customFormat="1" ht="17.100000000000001" customHeight="1">
      <c r="B59" s="1258"/>
      <c r="C59" s="1247" t="s">
        <v>772</v>
      </c>
      <c r="D59" s="1261">
        <v>179</v>
      </c>
      <c r="E59" s="1261">
        <v>174</v>
      </c>
      <c r="F59" s="1261">
        <v>353</v>
      </c>
      <c r="G59" s="1261"/>
      <c r="H59" s="1261">
        <v>206</v>
      </c>
      <c r="I59" s="1261">
        <v>195</v>
      </c>
      <c r="J59" s="1261">
        <v>401</v>
      </c>
      <c r="K59" s="1261"/>
      <c r="L59" s="1261">
        <v>206</v>
      </c>
      <c r="M59" s="1261">
        <v>186</v>
      </c>
      <c r="N59" s="1261">
        <v>392</v>
      </c>
    </row>
    <row r="60" spans="1:23" s="1244" customFormat="1" ht="17.100000000000001" customHeight="1">
      <c r="B60" s="1258"/>
      <c r="C60" s="1245" t="s">
        <v>989</v>
      </c>
      <c r="D60" s="1261">
        <v>32</v>
      </c>
      <c r="E60" s="1261">
        <v>30</v>
      </c>
      <c r="F60" s="1261">
        <v>62</v>
      </c>
      <c r="G60" s="1261"/>
      <c r="H60" s="1261">
        <v>36</v>
      </c>
      <c r="I60" s="1261">
        <v>32</v>
      </c>
      <c r="J60" s="1261">
        <v>68</v>
      </c>
      <c r="K60" s="1261"/>
      <c r="L60" s="1261">
        <v>30</v>
      </c>
      <c r="M60" s="1261">
        <v>33</v>
      </c>
      <c r="N60" s="1261">
        <v>63</v>
      </c>
    </row>
    <row r="61" spans="1:23" s="1244" customFormat="1" ht="17.100000000000001" customHeight="1">
      <c r="A61" s="1245"/>
      <c r="B61" s="1258"/>
      <c r="C61" s="1245" t="s">
        <v>990</v>
      </c>
      <c r="D61" s="1261">
        <f>SUM(D53:D60)</f>
        <v>3030</v>
      </c>
      <c r="E61" s="1261">
        <f>SUM(E53:E60)</f>
        <v>4741</v>
      </c>
      <c r="F61" s="1261">
        <f>SUM(F53:F60)</f>
        <v>7771</v>
      </c>
      <c r="G61" s="1261"/>
      <c r="H61" s="1261">
        <f>SUM(H53:H60)</f>
        <v>3319</v>
      </c>
      <c r="I61" s="1261">
        <f>SUM(I53:I60)</f>
        <v>5367</v>
      </c>
      <c r="J61" s="1261">
        <f>SUM(J53:J60)</f>
        <v>8686</v>
      </c>
      <c r="K61" s="1261"/>
      <c r="L61" s="1261">
        <v>3353</v>
      </c>
      <c r="M61" s="1261">
        <v>5618</v>
      </c>
      <c r="N61" s="1261">
        <v>8971</v>
      </c>
    </row>
    <row r="62" spans="1:23" s="1244" customFormat="1" ht="5.0999999999999996" customHeight="1" thickBot="1">
      <c r="A62" s="1266"/>
      <c r="B62" s="1267"/>
      <c r="C62" s="1266"/>
      <c r="D62" s="1268"/>
      <c r="E62" s="1268"/>
      <c r="F62" s="1268"/>
      <c r="G62" s="1268"/>
      <c r="H62" s="1268"/>
      <c r="I62" s="1268"/>
      <c r="J62" s="1268"/>
      <c r="K62" s="1268"/>
      <c r="L62" s="1268"/>
      <c r="M62" s="1268"/>
      <c r="N62" s="1268"/>
    </row>
    <row r="63" spans="1:23" s="537" customFormat="1" ht="16.5" customHeight="1">
      <c r="J63" s="424"/>
      <c r="N63" s="424"/>
      <c r="O63" s="1664" t="s">
        <v>909</v>
      </c>
    </row>
    <row r="64" spans="1:23" s="647" customFormat="1" ht="15" customHeight="1">
      <c r="F64" s="651"/>
      <c r="G64" s="651"/>
      <c r="H64" s="651"/>
      <c r="I64" s="651"/>
      <c r="J64" s="1274"/>
      <c r="K64" s="651"/>
      <c r="L64" s="651"/>
      <c r="M64" s="651"/>
      <c r="N64" s="1274"/>
      <c r="O64" s="1274" t="s">
        <v>885</v>
      </c>
      <c r="P64" s="651"/>
      <c r="Q64" s="651"/>
      <c r="R64" s="651"/>
      <c r="S64" s="651"/>
      <c r="T64" s="651"/>
      <c r="U64" s="651"/>
      <c r="V64" s="651"/>
      <c r="W64" s="651"/>
    </row>
    <row r="65" spans="2:23" s="537" customFormat="1" ht="16.5" customHeight="1">
      <c r="B65" s="537" t="s">
        <v>811</v>
      </c>
      <c r="D65" s="425"/>
      <c r="F65" s="539"/>
      <c r="G65" s="539"/>
      <c r="H65" s="539"/>
      <c r="I65" s="539"/>
      <c r="J65" s="539"/>
      <c r="K65" s="539"/>
      <c r="L65" s="539"/>
      <c r="M65" s="539"/>
      <c r="N65" s="539"/>
      <c r="O65" s="539"/>
      <c r="P65" s="539"/>
      <c r="Q65" s="539"/>
      <c r="R65" s="539"/>
      <c r="S65" s="539"/>
      <c r="T65" s="539"/>
      <c r="U65" s="539"/>
      <c r="V65" s="539"/>
      <c r="W65" s="539"/>
    </row>
    <row r="66" spans="2:23" s="540" customFormat="1">
      <c r="B66" s="541" t="s">
        <v>1001</v>
      </c>
    </row>
    <row r="67" spans="2:23" s="542" customFormat="1" ht="13.5" customHeight="1">
      <c r="B67" s="543" t="s">
        <v>1002</v>
      </c>
      <c r="C67" s="540"/>
    </row>
    <row r="93" spans="2:2">
      <c r="B93" s="526" t="s">
        <v>812</v>
      </c>
    </row>
  </sheetData>
  <mergeCells count="4">
    <mergeCell ref="D8:F8"/>
    <mergeCell ref="H8:J8"/>
    <mergeCell ref="L8:N8"/>
    <mergeCell ref="B9:B10"/>
  </mergeCells>
  <printOptions horizontalCentered="1"/>
  <pageMargins left="0.55118110236220474" right="0.55118110236220474" top="0.39370078740157483" bottom="0.39370078740157483" header="0.39370078740157483" footer="0.39370078740157483"/>
  <pageSetup paperSize="9" scale="70" orientation="portrait" r:id="rId1"/>
  <headerFooter scaleWithDoc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65">
    <tabColor rgb="FF92D050"/>
  </sheetPr>
  <dimension ref="A1:W88"/>
  <sheetViews>
    <sheetView tabSelected="1" view="pageBreakPreview" topLeftCell="A22" zoomScaleNormal="100" zoomScaleSheetLayoutView="100" workbookViewId="0">
      <selection activeCell="O48" sqref="O48"/>
    </sheetView>
  </sheetViews>
  <sheetFormatPr defaultColWidth="10.42578125" defaultRowHeight="16.5"/>
  <cols>
    <col min="1" max="1" width="1.140625" style="169" customWidth="1"/>
    <col min="2" max="2" width="12.28515625" style="169" customWidth="1"/>
    <col min="3" max="3" width="6.28515625" style="169" customWidth="1"/>
    <col min="4" max="4" width="7.5703125" style="170" customWidth="1"/>
    <col min="5" max="5" width="1.140625" style="170" customWidth="1"/>
    <col min="6" max="7" width="8.85546875" style="171" customWidth="1"/>
    <col min="8" max="8" width="12.5703125" style="171" customWidth="1"/>
    <col min="9" max="9" width="1.140625" style="170" customWidth="1"/>
    <col min="10" max="11" width="8.85546875" style="171" customWidth="1"/>
    <col min="12" max="12" width="12.5703125" style="171" customWidth="1"/>
    <col min="13" max="13" width="1.140625" style="171" customWidth="1"/>
    <col min="14" max="15" width="8.85546875" style="171" customWidth="1"/>
    <col min="16" max="16" width="12.5703125" style="171" customWidth="1"/>
    <col min="17" max="17" width="1.140625" style="171" customWidth="1"/>
    <col min="18" max="18" width="12.5703125" style="169" customWidth="1"/>
    <col min="19" max="19" width="11" style="169" customWidth="1"/>
    <col min="20" max="20" width="1" style="169" customWidth="1"/>
    <col min="21" max="21" width="11" style="169" customWidth="1"/>
    <col min="22" max="22" width="12.5703125" style="169" customWidth="1"/>
    <col min="23" max="23" width="11" style="169" customWidth="1"/>
    <col min="24" max="16384" width="10.42578125" style="169"/>
  </cols>
  <sheetData>
    <row r="1" spans="1:21" ht="8.1" customHeight="1"/>
    <row r="2" spans="1:21" ht="8.1" customHeight="1"/>
    <row r="3" spans="1:21" s="172" customFormat="1" ht="16.5" customHeight="1">
      <c r="B3" s="173" t="s">
        <v>871</v>
      </c>
      <c r="C3" s="174" t="s">
        <v>1003</v>
      </c>
      <c r="D3" s="175"/>
      <c r="E3" s="175"/>
      <c r="F3" s="176"/>
      <c r="G3" s="176"/>
      <c r="H3" s="176"/>
      <c r="I3" s="175"/>
      <c r="J3" s="176"/>
      <c r="K3" s="176"/>
      <c r="L3" s="176"/>
      <c r="M3" s="176"/>
      <c r="N3" s="176"/>
      <c r="O3" s="176"/>
      <c r="P3" s="176"/>
      <c r="Q3" s="176"/>
      <c r="R3" s="177"/>
      <c r="S3" s="177"/>
      <c r="T3" s="177"/>
      <c r="U3" s="177"/>
    </row>
    <row r="4" spans="1:21" s="447" customFormat="1" ht="16.5" customHeight="1">
      <c r="B4" s="173"/>
      <c r="C4" s="174" t="s">
        <v>1143</v>
      </c>
      <c r="D4" s="448"/>
      <c r="E4" s="448"/>
      <c r="F4" s="173"/>
      <c r="G4" s="173"/>
      <c r="H4" s="173"/>
      <c r="I4" s="448"/>
      <c r="J4" s="173"/>
      <c r="K4" s="173"/>
      <c r="L4" s="173"/>
      <c r="M4" s="173"/>
      <c r="N4" s="173"/>
      <c r="O4" s="173"/>
      <c r="P4" s="173"/>
      <c r="Q4" s="173"/>
      <c r="R4" s="174"/>
      <c r="S4" s="174"/>
      <c r="T4" s="174"/>
      <c r="U4" s="174"/>
    </row>
    <row r="5" spans="1:21" s="178" customFormat="1" ht="16.5" customHeight="1">
      <c r="B5" s="179" t="s">
        <v>972</v>
      </c>
      <c r="C5" s="180" t="s">
        <v>1004</v>
      </c>
      <c r="D5" s="181"/>
      <c r="E5" s="181"/>
      <c r="F5" s="179"/>
      <c r="G5" s="179"/>
      <c r="H5" s="179"/>
      <c r="I5" s="181"/>
      <c r="J5" s="179"/>
      <c r="K5" s="179"/>
      <c r="L5" s="179"/>
      <c r="M5" s="179"/>
      <c r="N5" s="179"/>
      <c r="O5" s="179"/>
      <c r="P5" s="179"/>
      <c r="Q5" s="179"/>
      <c r="R5" s="180"/>
      <c r="S5" s="180"/>
      <c r="T5" s="180"/>
      <c r="U5" s="180"/>
    </row>
    <row r="6" spans="1:21" s="178" customFormat="1" ht="16.5" customHeight="1">
      <c r="B6" s="179"/>
      <c r="C6" s="180" t="s">
        <v>1143</v>
      </c>
      <c r="D6" s="181"/>
      <c r="E6" s="181"/>
      <c r="F6" s="179"/>
      <c r="G6" s="179"/>
      <c r="H6" s="179"/>
      <c r="I6" s="181"/>
      <c r="J6" s="179"/>
      <c r="K6" s="179"/>
      <c r="L6" s="179"/>
      <c r="M6" s="179"/>
      <c r="N6" s="179"/>
      <c r="O6" s="179"/>
      <c r="P6" s="179"/>
      <c r="Q6" s="179"/>
      <c r="R6" s="180"/>
      <c r="S6" s="180"/>
      <c r="T6" s="180"/>
      <c r="U6" s="180"/>
    </row>
    <row r="7" spans="1:21" s="182" customFormat="1" ht="9.9499999999999993" customHeight="1" thickBot="1">
      <c r="B7" s="183"/>
      <c r="C7" s="183"/>
      <c r="D7" s="184"/>
      <c r="E7" s="184"/>
      <c r="F7" s="185"/>
      <c r="G7" s="185"/>
      <c r="H7" s="185"/>
      <c r="I7" s="184"/>
      <c r="J7" s="185"/>
      <c r="K7" s="185"/>
      <c r="L7" s="185"/>
      <c r="M7" s="185"/>
      <c r="N7" s="185"/>
      <c r="O7" s="185"/>
      <c r="P7" s="185"/>
      <c r="Q7" s="185"/>
    </row>
    <row r="8" spans="1:21" s="191" customFormat="1" ht="5.25" customHeight="1" thickTop="1">
      <c r="A8" s="186"/>
      <c r="B8" s="187"/>
      <c r="C8" s="188"/>
      <c r="D8" s="189"/>
      <c r="E8" s="189"/>
      <c r="F8" s="190"/>
      <c r="G8" s="190"/>
      <c r="H8" s="190"/>
      <c r="I8" s="189"/>
      <c r="J8" s="190"/>
      <c r="K8" s="190"/>
      <c r="L8" s="190"/>
      <c r="M8" s="190"/>
      <c r="N8" s="190"/>
      <c r="O8" s="190"/>
      <c r="P8" s="190"/>
      <c r="Q8" s="190"/>
    </row>
    <row r="9" spans="1:21" s="1846" customFormat="1">
      <c r="A9" s="1844"/>
      <c r="B9" s="192" t="s">
        <v>2</v>
      </c>
      <c r="C9" s="193"/>
      <c r="D9" s="1818" t="s">
        <v>3</v>
      </c>
      <c r="E9" s="1845"/>
      <c r="F9" s="1851" t="s">
        <v>4</v>
      </c>
      <c r="G9" s="1851"/>
      <c r="H9" s="1851"/>
      <c r="I9" s="1845"/>
      <c r="J9" s="1851" t="s">
        <v>911</v>
      </c>
      <c r="K9" s="1851"/>
      <c r="L9" s="1851"/>
      <c r="M9" s="1818"/>
      <c r="N9" s="1887" t="s">
        <v>1308</v>
      </c>
      <c r="O9" s="1887"/>
      <c r="P9" s="1887"/>
      <c r="Q9" s="1818"/>
    </row>
    <row r="10" spans="1:21" s="1848" customFormat="1">
      <c r="A10" s="197"/>
      <c r="B10" s="197" t="s">
        <v>7</v>
      </c>
      <c r="C10" s="198"/>
      <c r="D10" s="199" t="s">
        <v>8</v>
      </c>
      <c r="E10" s="199"/>
      <c r="F10" s="1855" t="s">
        <v>9</v>
      </c>
      <c r="G10" s="1855"/>
      <c r="H10" s="1855"/>
      <c r="I10" s="199"/>
      <c r="J10" s="1855" t="s">
        <v>913</v>
      </c>
      <c r="K10" s="1855"/>
      <c r="L10" s="1855"/>
      <c r="M10" s="1847"/>
      <c r="N10" s="1911" t="s">
        <v>932</v>
      </c>
      <c r="O10" s="1911"/>
      <c r="P10" s="1911"/>
      <c r="Q10" s="1847"/>
    </row>
    <row r="11" spans="1:21" s="191" customFormat="1" ht="14.25" customHeight="1">
      <c r="A11" s="197"/>
      <c r="F11" s="1849"/>
      <c r="G11" s="1849"/>
      <c r="H11" s="1849"/>
      <c r="J11" s="1849"/>
      <c r="K11" s="1849"/>
      <c r="L11" s="1849"/>
      <c r="M11" s="199"/>
      <c r="N11" s="1852" t="s">
        <v>912</v>
      </c>
      <c r="O11" s="1852"/>
      <c r="P11" s="1852"/>
      <c r="Q11" s="199"/>
    </row>
    <row r="12" spans="1:21" s="191" customFormat="1" ht="17.25" customHeight="1">
      <c r="A12" s="197"/>
      <c r="B12" s="197"/>
      <c r="C12" s="198"/>
      <c r="D12" s="199"/>
      <c r="E12" s="199"/>
      <c r="F12" s="195" t="s">
        <v>4</v>
      </c>
      <c r="G12" s="195" t="s">
        <v>37</v>
      </c>
      <c r="H12" s="195" t="s">
        <v>38</v>
      </c>
      <c r="I12" s="199"/>
      <c r="J12" s="195" t="s">
        <v>4</v>
      </c>
      <c r="K12" s="195" t="s">
        <v>37</v>
      </c>
      <c r="L12" s="195" t="s">
        <v>38</v>
      </c>
      <c r="M12" s="195"/>
      <c r="N12" s="195" t="s">
        <v>4</v>
      </c>
      <c r="O12" s="195" t="s">
        <v>37</v>
      </c>
      <c r="P12" s="195" t="s">
        <v>38</v>
      </c>
      <c r="Q12" s="195"/>
    </row>
    <row r="13" spans="1:21" s="191" customFormat="1">
      <c r="A13" s="197"/>
      <c r="B13" s="197"/>
      <c r="C13" s="198"/>
      <c r="D13" s="199"/>
      <c r="E13" s="199"/>
      <c r="F13" s="200" t="s">
        <v>9</v>
      </c>
      <c r="G13" s="200" t="s">
        <v>39</v>
      </c>
      <c r="H13" s="200" t="s">
        <v>40</v>
      </c>
      <c r="I13" s="199"/>
      <c r="J13" s="200" t="s">
        <v>9</v>
      </c>
      <c r="K13" s="200" t="s">
        <v>39</v>
      </c>
      <c r="L13" s="200" t="s">
        <v>40</v>
      </c>
      <c r="M13" s="200"/>
      <c r="N13" s="200" t="s">
        <v>9</v>
      </c>
      <c r="O13" s="200" t="s">
        <v>39</v>
      </c>
      <c r="P13" s="200" t="s">
        <v>40</v>
      </c>
      <c r="Q13" s="200"/>
    </row>
    <row r="14" spans="1:21" s="191" customFormat="1" ht="7.5" customHeight="1">
      <c r="A14" s="203"/>
      <c r="B14" s="203"/>
      <c r="C14" s="204"/>
      <c r="D14" s="205"/>
      <c r="E14" s="205"/>
      <c r="F14" s="206"/>
      <c r="G14" s="206"/>
      <c r="H14" s="206"/>
      <c r="I14" s="205"/>
      <c r="J14" s="206"/>
      <c r="K14" s="206"/>
      <c r="L14" s="206"/>
      <c r="M14" s="206"/>
      <c r="N14" s="206"/>
      <c r="O14" s="206"/>
      <c r="P14" s="206"/>
      <c r="Q14" s="206"/>
    </row>
    <row r="15" spans="1:21" ht="6.95" customHeight="1">
      <c r="B15" s="309"/>
      <c r="C15" s="309"/>
      <c r="D15" s="310"/>
      <c r="E15" s="310"/>
      <c r="F15" s="311"/>
      <c r="G15" s="311"/>
      <c r="H15" s="311"/>
      <c r="I15" s="310"/>
      <c r="J15" s="311"/>
      <c r="K15" s="311"/>
      <c r="L15" s="311"/>
      <c r="M15" s="311"/>
      <c r="N15" s="311"/>
      <c r="O15" s="311"/>
      <c r="P15" s="311"/>
      <c r="Q15" s="311"/>
    </row>
    <row r="16" spans="1:21" s="207" customFormat="1" ht="15" customHeight="1">
      <c r="B16" s="213" t="s">
        <v>14</v>
      </c>
      <c r="C16" s="213"/>
      <c r="D16" s="214">
        <v>2020</v>
      </c>
      <c r="E16" s="214"/>
      <c r="F16" s="216">
        <f t="shared" ref="F16:H18" si="0">SUM(F20,F24,F28,F32,F36,F40,F44,F48,F52,F56,F60,F64,F68,F72,F76,F80)</f>
        <v>24727</v>
      </c>
      <c r="G16" s="216">
        <f t="shared" si="0"/>
        <v>11247</v>
      </c>
      <c r="H16" s="216">
        <f t="shared" si="0"/>
        <v>13480</v>
      </c>
      <c r="I16" s="216"/>
      <c r="J16" s="216">
        <f t="shared" ref="J16:L18" si="1">SUM(J20,J24,J28,J32,J36,J40,J44,J48,J52,J56,J60,J64,J68,J72,J76,J80)</f>
        <v>11802</v>
      </c>
      <c r="K16" s="216">
        <f t="shared" si="1"/>
        <v>5791</v>
      </c>
      <c r="L16" s="216">
        <f t="shared" si="1"/>
        <v>6011</v>
      </c>
      <c r="M16" s="216"/>
      <c r="N16" s="216">
        <f t="shared" ref="N16:P18" si="2">SUM(N20,N24,N28,N32,N36,N40,N44,N48,N52,N56,N60,N64,N68,N72,N76,N80)</f>
        <v>1622</v>
      </c>
      <c r="O16" s="216">
        <f t="shared" si="2"/>
        <v>900</v>
      </c>
      <c r="P16" s="216">
        <f t="shared" si="2"/>
        <v>722</v>
      </c>
      <c r="Q16" s="216"/>
    </row>
    <row r="17" spans="2:22" s="207" customFormat="1" ht="15" customHeight="1">
      <c r="B17" s="213"/>
      <c r="C17" s="213"/>
      <c r="D17" s="214">
        <v>2021</v>
      </c>
      <c r="E17" s="214"/>
      <c r="F17" s="216">
        <f t="shared" si="0"/>
        <v>28570</v>
      </c>
      <c r="G17" s="216">
        <f t="shared" si="0"/>
        <v>12654</v>
      </c>
      <c r="H17" s="216">
        <f t="shared" si="0"/>
        <v>15916</v>
      </c>
      <c r="I17" s="216"/>
      <c r="J17" s="216">
        <f t="shared" si="1"/>
        <v>13902</v>
      </c>
      <c r="K17" s="216">
        <f t="shared" si="1"/>
        <v>6608</v>
      </c>
      <c r="L17" s="216">
        <f t="shared" si="1"/>
        <v>7294</v>
      </c>
      <c r="M17" s="216"/>
      <c r="N17" s="216">
        <f t="shared" si="2"/>
        <v>1602</v>
      </c>
      <c r="O17" s="216">
        <f t="shared" si="2"/>
        <v>854</v>
      </c>
      <c r="P17" s="216">
        <f t="shared" si="2"/>
        <v>748</v>
      </c>
      <c r="Q17" s="216"/>
    </row>
    <row r="18" spans="2:22" s="207" customFormat="1" ht="15" customHeight="1">
      <c r="B18" s="213"/>
      <c r="C18" s="213"/>
      <c r="D18" s="214">
        <v>2022</v>
      </c>
      <c r="E18" s="219"/>
      <c r="F18" s="216">
        <f t="shared" si="0"/>
        <v>29413</v>
      </c>
      <c r="G18" s="216">
        <f t="shared" si="0"/>
        <v>12845</v>
      </c>
      <c r="H18" s="216">
        <f t="shared" si="0"/>
        <v>16568</v>
      </c>
      <c r="I18" s="216"/>
      <c r="J18" s="216">
        <f t="shared" si="1"/>
        <v>15185</v>
      </c>
      <c r="K18" s="216">
        <f t="shared" si="1"/>
        <v>7107</v>
      </c>
      <c r="L18" s="216">
        <f t="shared" si="1"/>
        <v>8078</v>
      </c>
      <c r="M18" s="216"/>
      <c r="N18" s="216">
        <f t="shared" si="2"/>
        <v>1792</v>
      </c>
      <c r="O18" s="216">
        <f t="shared" si="2"/>
        <v>920</v>
      </c>
      <c r="P18" s="216">
        <f t="shared" si="2"/>
        <v>872</v>
      </c>
      <c r="Q18" s="216"/>
    </row>
    <row r="19" spans="2:22" s="207" customFormat="1" ht="8.1" customHeight="1">
      <c r="B19" s="213"/>
      <c r="C19" s="213"/>
      <c r="D19" s="219"/>
      <c r="E19" s="219"/>
      <c r="F19" s="451"/>
      <c r="G19" s="451"/>
      <c r="H19" s="451"/>
      <c r="I19" s="451"/>
      <c r="J19" s="451"/>
      <c r="K19" s="451"/>
      <c r="L19" s="451"/>
      <c r="M19" s="451"/>
      <c r="N19" s="451"/>
      <c r="O19" s="451"/>
      <c r="P19" s="451"/>
      <c r="Q19" s="216"/>
      <c r="R19" s="216"/>
      <c r="S19" s="215"/>
      <c r="T19" s="212"/>
      <c r="U19" s="216"/>
      <c r="V19" s="216"/>
    </row>
    <row r="20" spans="2:22" s="207" customFormat="1" ht="15" customHeight="1">
      <c r="B20" s="220" t="s">
        <v>15</v>
      </c>
      <c r="C20" s="220"/>
      <c r="D20" s="219">
        <v>2020</v>
      </c>
      <c r="E20" s="219"/>
      <c r="F20" s="451">
        <f>SUM(J20,N20,'6.34 (2)'!F19,'6.34 (2)'!J19)</f>
        <v>918</v>
      </c>
      <c r="G20" s="451">
        <f>SUM(K20,O20,'6.34 (2)'!G19,'6.34 (2)'!K19)</f>
        <v>369</v>
      </c>
      <c r="H20" s="451">
        <f>SUM(L20,P20,'6.34 (2)'!H19,'6.34 (2)'!L19)</f>
        <v>549</v>
      </c>
      <c r="I20" s="451"/>
      <c r="J20" s="451">
        <v>85</v>
      </c>
      <c r="K20" s="451">
        <v>34</v>
      </c>
      <c r="L20" s="451">
        <v>51</v>
      </c>
      <c r="M20" s="451"/>
      <c r="N20" s="451">
        <v>119</v>
      </c>
      <c r="O20" s="451">
        <v>65</v>
      </c>
      <c r="P20" s="451">
        <v>54</v>
      </c>
      <c r="Q20" s="56"/>
      <c r="R20" s="56"/>
      <c r="S20" s="223"/>
      <c r="T20" s="224"/>
    </row>
    <row r="21" spans="2:22" s="207" customFormat="1" ht="15" customHeight="1">
      <c r="B21" s="220"/>
      <c r="C21" s="220"/>
      <c r="D21" s="219">
        <v>2021</v>
      </c>
      <c r="E21" s="219"/>
      <c r="F21" s="451">
        <f>SUM(J21,N21,'6.34 (2)'!F20,'6.34 (2)'!J20)</f>
        <v>1187</v>
      </c>
      <c r="G21" s="451">
        <f>SUM(K21,O21,'6.34 (2)'!G20,'6.34 (2)'!K20)</f>
        <v>477</v>
      </c>
      <c r="H21" s="451">
        <f>SUM(L21,P21,'6.34 (2)'!H20,'6.34 (2)'!L20)</f>
        <v>710</v>
      </c>
      <c r="I21" s="451"/>
      <c r="J21" s="451">
        <v>190</v>
      </c>
      <c r="K21" s="451">
        <v>87</v>
      </c>
      <c r="L21" s="451">
        <v>103</v>
      </c>
      <c r="M21" s="451"/>
      <c r="N21" s="451">
        <v>146</v>
      </c>
      <c r="O21" s="451">
        <v>73</v>
      </c>
      <c r="P21" s="451">
        <v>73</v>
      </c>
      <c r="Q21" s="56"/>
      <c r="R21" s="56"/>
      <c r="S21" s="223"/>
      <c r="T21" s="224"/>
      <c r="U21" s="56"/>
      <c r="V21" s="56"/>
    </row>
    <row r="22" spans="2:22" s="207" customFormat="1" ht="15" customHeight="1">
      <c r="B22" s="220"/>
      <c r="C22" s="220"/>
      <c r="D22" s="219">
        <v>2022</v>
      </c>
      <c r="E22" s="219"/>
      <c r="F22" s="451">
        <f>SUM(J22,N22,'6.34 (2)'!F21,'6.34 (2)'!J21)</f>
        <v>1205</v>
      </c>
      <c r="G22" s="451">
        <f>SUM(K22,O22,'6.34 (2)'!G21,'6.34 (2)'!K21)</f>
        <v>474</v>
      </c>
      <c r="H22" s="451">
        <f>SUM(L22,P22,'6.34 (2)'!H21,'6.34 (2)'!L21)</f>
        <v>731</v>
      </c>
      <c r="I22" s="451"/>
      <c r="J22" s="451">
        <v>219</v>
      </c>
      <c r="K22" s="451">
        <v>89</v>
      </c>
      <c r="L22" s="451">
        <v>130</v>
      </c>
      <c r="M22" s="451"/>
      <c r="N22" s="451">
        <v>164</v>
      </c>
      <c r="O22" s="451">
        <v>83</v>
      </c>
      <c r="P22" s="451">
        <v>81</v>
      </c>
      <c r="Q22" s="56"/>
      <c r="R22" s="56"/>
      <c r="S22" s="223"/>
      <c r="T22" s="224"/>
      <c r="U22" s="56"/>
      <c r="V22" s="56"/>
    </row>
    <row r="23" spans="2:22" s="207" customFormat="1" ht="8.1" customHeight="1">
      <c r="B23" s="220"/>
      <c r="C23" s="220"/>
      <c r="D23" s="219"/>
      <c r="E23" s="219"/>
      <c r="F23" s="451"/>
      <c r="G23" s="451"/>
      <c r="H23" s="451"/>
      <c r="I23" s="451"/>
      <c r="J23" s="451"/>
      <c r="K23" s="451"/>
      <c r="L23" s="451"/>
      <c r="M23" s="451"/>
      <c r="N23" s="1275"/>
      <c r="O23" s="1275"/>
      <c r="P23" s="1275"/>
      <c r="Q23" s="56"/>
      <c r="R23" s="56"/>
      <c r="S23" s="223"/>
      <c r="T23" s="224"/>
      <c r="U23" s="56"/>
      <c r="V23" s="56"/>
    </row>
    <row r="24" spans="2:22" s="207" customFormat="1" ht="15" customHeight="1">
      <c r="B24" s="220" t="s">
        <v>16</v>
      </c>
      <c r="C24" s="220"/>
      <c r="D24" s="219">
        <v>2020</v>
      </c>
      <c r="E24" s="219"/>
      <c r="F24" s="451">
        <f>SUM(J24,N24,'6.34 (2)'!F23,'6.34 (2)'!J23)</f>
        <v>528</v>
      </c>
      <c r="G24" s="451">
        <f>SUM(K24,O24,'6.34 (2)'!G23,'6.34 (2)'!K23)</f>
        <v>261</v>
      </c>
      <c r="H24" s="451">
        <f>SUM(L24,P24,'6.34 (2)'!H23,'6.34 (2)'!L23)</f>
        <v>267</v>
      </c>
      <c r="I24" s="451"/>
      <c r="J24" s="451">
        <v>327</v>
      </c>
      <c r="K24" s="451">
        <v>167</v>
      </c>
      <c r="L24" s="451">
        <v>160</v>
      </c>
      <c r="M24" s="451"/>
      <c r="N24" s="1275" t="s">
        <v>31</v>
      </c>
      <c r="O24" s="1275" t="s">
        <v>31</v>
      </c>
      <c r="P24" s="1275" t="s">
        <v>31</v>
      </c>
      <c r="Q24" s="449"/>
      <c r="R24" s="56"/>
      <c r="S24" s="223"/>
      <c r="T24" s="224"/>
    </row>
    <row r="25" spans="2:22" s="207" customFormat="1" ht="15" customHeight="1">
      <c r="B25" s="220"/>
      <c r="C25" s="220"/>
      <c r="D25" s="219">
        <v>2021</v>
      </c>
      <c r="E25" s="219"/>
      <c r="F25" s="451">
        <f>SUM(J25,N25,'6.34 (2)'!F24,'6.34 (2)'!J24)</f>
        <v>748</v>
      </c>
      <c r="G25" s="451">
        <f>SUM(K25,O25,'6.34 (2)'!G24,'6.34 (2)'!K24)</f>
        <v>362</v>
      </c>
      <c r="H25" s="451">
        <f>SUM(L25,P25,'6.34 (2)'!H24,'6.34 (2)'!L24)</f>
        <v>386</v>
      </c>
      <c r="I25" s="451"/>
      <c r="J25" s="451">
        <v>645</v>
      </c>
      <c r="K25" s="451">
        <v>325</v>
      </c>
      <c r="L25" s="451">
        <v>320</v>
      </c>
      <c r="M25" s="451"/>
      <c r="N25" s="1275" t="s">
        <v>31</v>
      </c>
      <c r="O25" s="1275" t="s">
        <v>31</v>
      </c>
      <c r="P25" s="1275" t="s">
        <v>31</v>
      </c>
      <c r="Q25" s="449"/>
      <c r="R25" s="56"/>
      <c r="S25" s="223"/>
      <c r="T25" s="224"/>
      <c r="U25" s="56"/>
      <c r="V25" s="56"/>
    </row>
    <row r="26" spans="2:22" s="207" customFormat="1" ht="15" customHeight="1">
      <c r="B26" s="220"/>
      <c r="C26" s="220"/>
      <c r="D26" s="219">
        <v>2022</v>
      </c>
      <c r="E26" s="219"/>
      <c r="F26" s="451">
        <f>SUM(J26,N26,'6.34 (2)'!F25,'6.34 (2)'!J25)</f>
        <v>817</v>
      </c>
      <c r="G26" s="451">
        <f>SUM(K26,O26,'6.34 (2)'!G25,'6.34 (2)'!K25)</f>
        <v>389</v>
      </c>
      <c r="H26" s="451">
        <f>SUM(L26,P26,'6.34 (2)'!H25,'6.34 (2)'!L25)</f>
        <v>428</v>
      </c>
      <c r="I26" s="451"/>
      <c r="J26" s="451">
        <v>703</v>
      </c>
      <c r="K26" s="451">
        <v>348</v>
      </c>
      <c r="L26" s="451">
        <v>355</v>
      </c>
      <c r="M26" s="451"/>
      <c r="N26" s="1275" t="s">
        <v>31</v>
      </c>
      <c r="O26" s="1275" t="s">
        <v>31</v>
      </c>
      <c r="P26" s="1275" t="s">
        <v>31</v>
      </c>
      <c r="Q26" s="449"/>
      <c r="R26" s="56"/>
      <c r="S26" s="223"/>
      <c r="T26" s="224"/>
      <c r="U26" s="56"/>
      <c r="V26" s="56"/>
    </row>
    <row r="27" spans="2:22" s="207" customFormat="1" ht="8.1" customHeight="1">
      <c r="B27" s="220"/>
      <c r="C27" s="220"/>
      <c r="D27" s="219"/>
      <c r="E27" s="219"/>
      <c r="F27" s="451"/>
      <c r="G27" s="451"/>
      <c r="H27" s="451"/>
      <c r="I27" s="451"/>
      <c r="J27" s="1275"/>
      <c r="K27" s="1275"/>
      <c r="L27" s="1275"/>
      <c r="M27" s="451"/>
      <c r="N27" s="1275"/>
      <c r="O27" s="1275"/>
      <c r="P27" s="1275"/>
      <c r="Q27" s="56"/>
      <c r="R27" s="56"/>
      <c r="S27" s="223"/>
      <c r="T27" s="224"/>
      <c r="U27" s="56"/>
      <c r="V27" s="56"/>
    </row>
    <row r="28" spans="2:22" s="207" customFormat="1" ht="15" customHeight="1">
      <c r="B28" s="220" t="s">
        <v>17</v>
      </c>
      <c r="C28" s="220"/>
      <c r="D28" s="219">
        <v>2020</v>
      </c>
      <c r="E28" s="219"/>
      <c r="F28" s="451">
        <f>SUM(J28,N28,'6.34 (2)'!F27,'6.34 (2)'!J27)</f>
        <v>240</v>
      </c>
      <c r="G28" s="451">
        <f>SUM(K28,O28,'6.34 (2)'!G27,'6.34 (2)'!K27)</f>
        <v>77</v>
      </c>
      <c r="H28" s="451">
        <f>SUM(L28,P28,'6.34 (2)'!H27,'6.34 (2)'!L27)</f>
        <v>163</v>
      </c>
      <c r="I28" s="451"/>
      <c r="J28" s="1275" t="s">
        <v>31</v>
      </c>
      <c r="K28" s="1275" t="s">
        <v>31</v>
      </c>
      <c r="L28" s="1275" t="s">
        <v>31</v>
      </c>
      <c r="M28" s="451"/>
      <c r="N28" s="1275" t="s">
        <v>31</v>
      </c>
      <c r="O28" s="1275" t="s">
        <v>31</v>
      </c>
      <c r="P28" s="1275" t="s">
        <v>31</v>
      </c>
      <c r="Q28" s="449"/>
      <c r="R28" s="56"/>
      <c r="S28" s="223"/>
      <c r="T28" s="224"/>
    </row>
    <row r="29" spans="2:22" s="207" customFormat="1" ht="15" customHeight="1">
      <c r="B29" s="220"/>
      <c r="C29" s="220"/>
      <c r="D29" s="219">
        <v>2021</v>
      </c>
      <c r="E29" s="219"/>
      <c r="F29" s="451">
        <f>SUM(J29,N29,'6.34 (2)'!F28,'6.34 (2)'!J28)</f>
        <v>351</v>
      </c>
      <c r="G29" s="451">
        <f>SUM(K29,O29,'6.34 (2)'!G28,'6.34 (2)'!K28)</f>
        <v>117</v>
      </c>
      <c r="H29" s="451">
        <f>SUM(L29,P29,'6.34 (2)'!H28,'6.34 (2)'!L28)</f>
        <v>234</v>
      </c>
      <c r="I29" s="451"/>
      <c r="J29" s="1275" t="s">
        <v>31</v>
      </c>
      <c r="K29" s="1275" t="s">
        <v>31</v>
      </c>
      <c r="L29" s="1275" t="s">
        <v>31</v>
      </c>
      <c r="M29" s="451"/>
      <c r="N29" s="1275" t="s">
        <v>31</v>
      </c>
      <c r="O29" s="1275" t="s">
        <v>31</v>
      </c>
      <c r="P29" s="1275" t="s">
        <v>31</v>
      </c>
      <c r="Q29" s="449"/>
      <c r="R29" s="56"/>
      <c r="S29" s="223"/>
      <c r="T29" s="224"/>
      <c r="U29" s="56"/>
      <c r="V29" s="56"/>
    </row>
    <row r="30" spans="2:22" s="207" customFormat="1" ht="15" customHeight="1">
      <c r="B30" s="220"/>
      <c r="C30" s="220"/>
      <c r="D30" s="219">
        <v>2022</v>
      </c>
      <c r="E30" s="219"/>
      <c r="F30" s="451">
        <f>SUM(J30,N30,'6.34 (2)'!F29,'6.34 (2)'!J29)</f>
        <v>375</v>
      </c>
      <c r="G30" s="451">
        <f>SUM(K30,O30,'6.34 (2)'!G29,'6.34 (2)'!K29)</f>
        <v>117</v>
      </c>
      <c r="H30" s="451">
        <f>SUM(L30,P30,'6.34 (2)'!H29,'6.34 (2)'!L29)</f>
        <v>258</v>
      </c>
      <c r="I30" s="451"/>
      <c r="J30" s="451"/>
      <c r="K30" s="451"/>
      <c r="L30" s="451"/>
      <c r="M30" s="451"/>
      <c r="N30" s="451"/>
      <c r="O30" s="451"/>
      <c r="P30" s="451"/>
      <c r="Q30" s="449"/>
      <c r="R30" s="56"/>
      <c r="S30" s="223"/>
      <c r="T30" s="224"/>
      <c r="U30" s="56"/>
      <c r="V30" s="56"/>
    </row>
    <row r="31" spans="2:22" s="207" customFormat="1" ht="8.1" customHeight="1">
      <c r="B31" s="220"/>
      <c r="C31" s="220"/>
      <c r="D31" s="219"/>
      <c r="E31" s="219"/>
      <c r="F31" s="451"/>
      <c r="G31" s="451"/>
      <c r="H31" s="451"/>
      <c r="I31" s="451"/>
      <c r="J31" s="451"/>
      <c r="K31" s="451"/>
      <c r="L31" s="451"/>
      <c r="M31" s="451"/>
      <c r="N31" s="1275"/>
      <c r="O31" s="1275"/>
      <c r="P31" s="1275"/>
      <c r="Q31" s="56"/>
      <c r="R31" s="56"/>
      <c r="S31" s="223"/>
      <c r="T31" s="224"/>
      <c r="U31" s="56"/>
      <c r="V31" s="56"/>
    </row>
    <row r="32" spans="2:22" s="207" customFormat="1" ht="15" customHeight="1">
      <c r="B32" s="220" t="s">
        <v>18</v>
      </c>
      <c r="C32" s="226"/>
      <c r="D32" s="219">
        <v>2020</v>
      </c>
      <c r="E32" s="219"/>
      <c r="F32" s="451">
        <f>SUM(J32,N32,'6.34 (2)'!F31,'6.34 (2)'!J31)</f>
        <v>978</v>
      </c>
      <c r="G32" s="451">
        <f>SUM(K32,O32,'6.34 (2)'!G31,'6.34 (2)'!K31)</f>
        <v>393</v>
      </c>
      <c r="H32" s="451">
        <f>SUM(L32,P32,'6.34 (2)'!H31,'6.34 (2)'!L31)</f>
        <v>585</v>
      </c>
      <c r="I32" s="451"/>
      <c r="J32" s="451">
        <v>400</v>
      </c>
      <c r="K32" s="451">
        <v>163</v>
      </c>
      <c r="L32" s="451">
        <v>237</v>
      </c>
      <c r="M32" s="451"/>
      <c r="N32" s="1275" t="s">
        <v>31</v>
      </c>
      <c r="O32" s="1275" t="s">
        <v>31</v>
      </c>
      <c r="P32" s="1275" t="s">
        <v>31</v>
      </c>
      <c r="Q32" s="449"/>
      <c r="R32" s="56"/>
      <c r="S32" s="223"/>
      <c r="T32" s="227"/>
    </row>
    <row r="33" spans="2:22" s="207" customFormat="1" ht="15" customHeight="1">
      <c r="B33" s="220"/>
      <c r="C33" s="226"/>
      <c r="D33" s="219">
        <v>2021</v>
      </c>
      <c r="E33" s="219"/>
      <c r="F33" s="451">
        <f>SUM(J33,N33,'6.34 (2)'!F32,'6.34 (2)'!J32)</f>
        <v>1171</v>
      </c>
      <c r="G33" s="451">
        <f>SUM(K33,O33,'6.34 (2)'!G32,'6.34 (2)'!K32)</f>
        <v>447</v>
      </c>
      <c r="H33" s="451">
        <f>SUM(L33,P33,'6.34 (2)'!H32,'6.34 (2)'!L32)</f>
        <v>724</v>
      </c>
      <c r="I33" s="451"/>
      <c r="J33" s="451">
        <v>499</v>
      </c>
      <c r="K33" s="451">
        <v>192</v>
      </c>
      <c r="L33" s="451">
        <v>307</v>
      </c>
      <c r="M33" s="451"/>
      <c r="N33" s="1275" t="s">
        <v>31</v>
      </c>
      <c r="O33" s="1275" t="s">
        <v>31</v>
      </c>
      <c r="P33" s="1275" t="s">
        <v>31</v>
      </c>
      <c r="Q33" s="449"/>
      <c r="R33" s="56"/>
      <c r="S33" s="223"/>
      <c r="T33" s="227"/>
      <c r="U33" s="56"/>
      <c r="V33" s="56"/>
    </row>
    <row r="34" spans="2:22" s="207" customFormat="1" ht="15" customHeight="1">
      <c r="B34" s="220"/>
      <c r="C34" s="226"/>
      <c r="D34" s="219">
        <v>2022</v>
      </c>
      <c r="E34" s="219"/>
      <c r="F34" s="451">
        <f>SUM(J34,N34,'6.34 (2)'!F33,'6.34 (2)'!J33)</f>
        <v>1086</v>
      </c>
      <c r="G34" s="451">
        <f>SUM(K34,O34,'6.34 (2)'!G33,'6.34 (2)'!K33)</f>
        <v>387</v>
      </c>
      <c r="H34" s="451">
        <f>SUM(L34,P34,'6.34 (2)'!H33,'6.34 (2)'!L33)</f>
        <v>699</v>
      </c>
      <c r="I34" s="451"/>
      <c r="J34" s="451">
        <v>660</v>
      </c>
      <c r="K34" s="451">
        <v>241</v>
      </c>
      <c r="L34" s="451">
        <v>419</v>
      </c>
      <c r="M34" s="451"/>
      <c r="N34" s="1275" t="s">
        <v>31</v>
      </c>
      <c r="O34" s="1275" t="s">
        <v>31</v>
      </c>
      <c r="P34" s="1275" t="s">
        <v>31</v>
      </c>
      <c r="Q34" s="449"/>
      <c r="R34" s="56"/>
      <c r="S34" s="223"/>
      <c r="T34" s="227"/>
      <c r="U34" s="56"/>
      <c r="V34" s="56"/>
    </row>
    <row r="35" spans="2:22" s="207" customFormat="1" ht="8.1" customHeight="1">
      <c r="B35" s="220"/>
      <c r="C35" s="226"/>
      <c r="D35" s="219"/>
      <c r="E35" s="219"/>
      <c r="F35" s="451"/>
      <c r="G35" s="451"/>
      <c r="H35" s="451"/>
      <c r="I35" s="451"/>
      <c r="J35" s="451"/>
      <c r="K35" s="451"/>
      <c r="L35" s="451"/>
      <c r="M35" s="451"/>
      <c r="N35" s="1275"/>
      <c r="O35" s="1275"/>
      <c r="P35" s="1275"/>
      <c r="Q35" s="56"/>
      <c r="R35" s="56"/>
      <c r="S35" s="223"/>
      <c r="T35" s="227"/>
      <c r="U35" s="56"/>
      <c r="V35" s="56"/>
    </row>
    <row r="36" spans="2:22" s="207" customFormat="1" ht="15" customHeight="1">
      <c r="B36" s="220" t="s">
        <v>19</v>
      </c>
      <c r="C36" s="208"/>
      <c r="D36" s="219">
        <v>2020</v>
      </c>
      <c r="E36" s="219"/>
      <c r="F36" s="451">
        <f>SUM(J36,N36,'6.34 (2)'!F35,'6.34 (2)'!J35)</f>
        <v>818</v>
      </c>
      <c r="G36" s="451">
        <f>SUM(K36,O36,'6.34 (2)'!G35,'6.34 (2)'!K35)</f>
        <v>297</v>
      </c>
      <c r="H36" s="451">
        <f>SUM(L36,P36,'6.34 (2)'!H35,'6.34 (2)'!L35)</f>
        <v>521</v>
      </c>
      <c r="I36" s="451"/>
      <c r="J36" s="451">
        <v>393</v>
      </c>
      <c r="K36" s="451">
        <v>161</v>
      </c>
      <c r="L36" s="451">
        <v>232</v>
      </c>
      <c r="M36" s="451"/>
      <c r="N36" s="1275" t="s">
        <v>31</v>
      </c>
      <c r="O36" s="1275" t="s">
        <v>31</v>
      </c>
      <c r="P36" s="1275" t="s">
        <v>31</v>
      </c>
      <c r="Q36" s="449"/>
      <c r="R36" s="56"/>
      <c r="S36" s="223"/>
      <c r="T36" s="224"/>
    </row>
    <row r="37" spans="2:22" s="207" customFormat="1" ht="15" customHeight="1">
      <c r="B37" s="220"/>
      <c r="C37" s="208"/>
      <c r="D37" s="219">
        <v>2021</v>
      </c>
      <c r="E37" s="219"/>
      <c r="F37" s="451">
        <f>SUM(J37,N37,'6.34 (2)'!F36,'6.34 (2)'!J36)</f>
        <v>935</v>
      </c>
      <c r="G37" s="451">
        <f>SUM(K37,O37,'6.34 (2)'!G36,'6.34 (2)'!K36)</f>
        <v>325</v>
      </c>
      <c r="H37" s="451">
        <f>SUM(L37,P37,'6.34 (2)'!H36,'6.34 (2)'!L36)</f>
        <v>610</v>
      </c>
      <c r="I37" s="451"/>
      <c r="J37" s="451">
        <v>434</v>
      </c>
      <c r="K37" s="451">
        <v>177</v>
      </c>
      <c r="L37" s="451">
        <v>257</v>
      </c>
      <c r="M37" s="451"/>
      <c r="N37" s="1275" t="s">
        <v>31</v>
      </c>
      <c r="O37" s="1275" t="s">
        <v>31</v>
      </c>
      <c r="P37" s="1275" t="s">
        <v>31</v>
      </c>
      <c r="Q37" s="449"/>
      <c r="R37" s="56"/>
      <c r="S37" s="223"/>
      <c r="T37" s="224"/>
      <c r="U37" s="56"/>
      <c r="V37" s="56"/>
    </row>
    <row r="38" spans="2:22" s="207" customFormat="1" ht="15" customHeight="1">
      <c r="B38" s="220"/>
      <c r="C38" s="208"/>
      <c r="D38" s="219">
        <v>2022</v>
      </c>
      <c r="E38" s="219"/>
      <c r="F38" s="451">
        <f>SUM(J38,N38,'6.34 (2)'!F37,'6.34 (2)'!J37)</f>
        <v>1040</v>
      </c>
      <c r="G38" s="451">
        <f>SUM(K38,O38,'6.34 (2)'!G37,'6.34 (2)'!K37)</f>
        <v>381</v>
      </c>
      <c r="H38" s="451">
        <f>SUM(L38,P38,'6.34 (2)'!H37,'6.34 (2)'!L37)</f>
        <v>659</v>
      </c>
      <c r="I38" s="451"/>
      <c r="J38" s="451">
        <v>488</v>
      </c>
      <c r="K38" s="451">
        <v>214</v>
      </c>
      <c r="L38" s="451">
        <v>274</v>
      </c>
      <c r="M38" s="451"/>
      <c r="N38" s="1275" t="s">
        <v>31</v>
      </c>
      <c r="O38" s="1275" t="s">
        <v>31</v>
      </c>
      <c r="P38" s="1275" t="s">
        <v>31</v>
      </c>
      <c r="Q38" s="449"/>
      <c r="R38" s="56"/>
      <c r="S38" s="223"/>
      <c r="T38" s="224"/>
      <c r="U38" s="56"/>
      <c r="V38" s="56"/>
    </row>
    <row r="39" spans="2:22" s="207" customFormat="1" ht="8.1" customHeight="1">
      <c r="B39" s="220"/>
      <c r="C39" s="208"/>
      <c r="D39" s="219"/>
      <c r="E39" s="219"/>
      <c r="F39" s="451"/>
      <c r="G39" s="451"/>
      <c r="H39" s="451"/>
      <c r="I39" s="451"/>
      <c r="J39" s="451"/>
      <c r="K39" s="451"/>
      <c r="L39" s="451"/>
      <c r="M39" s="451"/>
      <c r="N39" s="1275"/>
      <c r="O39" s="1275"/>
      <c r="P39" s="1275"/>
      <c r="Q39" s="56"/>
      <c r="R39" s="56"/>
      <c r="S39" s="223"/>
      <c r="T39" s="224"/>
      <c r="U39" s="56"/>
      <c r="V39" s="56"/>
    </row>
    <row r="40" spans="2:22" s="207" customFormat="1" ht="15" customHeight="1">
      <c r="B40" s="220" t="s">
        <v>20</v>
      </c>
      <c r="C40" s="208"/>
      <c r="D40" s="219">
        <v>2020</v>
      </c>
      <c r="E40" s="219"/>
      <c r="F40" s="451">
        <f>SUM(J40,N40,'6.34 (2)'!F39,'6.34 (2)'!J39)</f>
        <v>541</v>
      </c>
      <c r="G40" s="451">
        <f>SUM(K40,O40,'6.34 (2)'!G39,'6.34 (2)'!K39)</f>
        <v>203</v>
      </c>
      <c r="H40" s="451">
        <f>SUM(L40,P40,'6.34 (2)'!H39,'6.34 (2)'!L39)</f>
        <v>338</v>
      </c>
      <c r="I40" s="451"/>
      <c r="J40" s="451">
        <v>176</v>
      </c>
      <c r="K40" s="451">
        <v>71</v>
      </c>
      <c r="L40" s="451">
        <v>105</v>
      </c>
      <c r="M40" s="451"/>
      <c r="N40" s="1275" t="s">
        <v>31</v>
      </c>
      <c r="O40" s="1275" t="s">
        <v>31</v>
      </c>
      <c r="P40" s="1275" t="s">
        <v>31</v>
      </c>
      <c r="Q40" s="449"/>
      <c r="R40" s="56"/>
      <c r="S40" s="223"/>
      <c r="T40" s="224"/>
    </row>
    <row r="41" spans="2:22" s="207" customFormat="1" ht="15" customHeight="1">
      <c r="B41" s="220"/>
      <c r="C41" s="208"/>
      <c r="D41" s="219">
        <v>2021</v>
      </c>
      <c r="E41" s="219"/>
      <c r="F41" s="451">
        <f>SUM(J41,N41,'6.34 (2)'!F40,'6.34 (2)'!J40)</f>
        <v>679</v>
      </c>
      <c r="G41" s="451">
        <f>SUM(K41,O41,'6.34 (2)'!G40,'6.34 (2)'!K40)</f>
        <v>259</v>
      </c>
      <c r="H41" s="451">
        <f>SUM(L41,P41,'6.34 (2)'!H40,'6.34 (2)'!L40)</f>
        <v>420</v>
      </c>
      <c r="I41" s="451"/>
      <c r="J41" s="451">
        <v>304</v>
      </c>
      <c r="K41" s="451">
        <v>121</v>
      </c>
      <c r="L41" s="451">
        <v>183</v>
      </c>
      <c r="M41" s="451"/>
      <c r="N41" s="1275" t="s">
        <v>31</v>
      </c>
      <c r="O41" s="1275" t="s">
        <v>31</v>
      </c>
      <c r="P41" s="1275" t="s">
        <v>31</v>
      </c>
      <c r="Q41" s="449"/>
      <c r="R41" s="56"/>
      <c r="S41" s="223"/>
      <c r="T41" s="224"/>
      <c r="U41" s="56"/>
      <c r="V41" s="56"/>
    </row>
    <row r="42" spans="2:22" s="207" customFormat="1" ht="15" customHeight="1">
      <c r="B42" s="220"/>
      <c r="C42" s="208"/>
      <c r="D42" s="219">
        <v>2022</v>
      </c>
      <c r="E42" s="219"/>
      <c r="F42" s="451">
        <f>SUM(J42,N42,'6.34 (2)'!F41,'6.34 (2)'!J41)</f>
        <v>707</v>
      </c>
      <c r="G42" s="451">
        <f>SUM(K42,O42,'6.34 (2)'!G41,'6.34 (2)'!K41)</f>
        <v>269</v>
      </c>
      <c r="H42" s="451">
        <f>SUM(L42,P42,'6.34 (2)'!H41,'6.34 (2)'!L41)</f>
        <v>438</v>
      </c>
      <c r="I42" s="451"/>
      <c r="J42" s="451">
        <v>353</v>
      </c>
      <c r="K42" s="451">
        <v>137</v>
      </c>
      <c r="L42" s="451">
        <v>216</v>
      </c>
      <c r="M42" s="451"/>
      <c r="N42" s="1275" t="s">
        <v>31</v>
      </c>
      <c r="O42" s="1275" t="s">
        <v>31</v>
      </c>
      <c r="P42" s="1275" t="s">
        <v>31</v>
      </c>
      <c r="Q42" s="449"/>
      <c r="R42" s="56"/>
      <c r="S42" s="223"/>
      <c r="T42" s="224"/>
      <c r="U42" s="56"/>
      <c r="V42" s="56"/>
    </row>
    <row r="43" spans="2:22" s="207" customFormat="1" ht="8.1" customHeight="1">
      <c r="B43" s="220"/>
      <c r="C43" s="208"/>
      <c r="D43" s="219"/>
      <c r="E43" s="219"/>
      <c r="F43" s="451"/>
      <c r="G43" s="451"/>
      <c r="H43" s="451"/>
      <c r="I43" s="451"/>
      <c r="J43" s="451"/>
      <c r="K43" s="451"/>
      <c r="L43" s="451"/>
      <c r="M43" s="451"/>
      <c r="N43" s="1275"/>
      <c r="O43" s="1275"/>
      <c r="P43" s="1275"/>
      <c r="Q43" s="56"/>
      <c r="R43" s="56"/>
      <c r="S43" s="223"/>
      <c r="T43" s="224"/>
      <c r="U43" s="56"/>
      <c r="V43" s="56"/>
    </row>
    <row r="44" spans="2:22" s="207" customFormat="1" ht="15" customHeight="1">
      <c r="B44" s="220" t="s">
        <v>21</v>
      </c>
      <c r="C44" s="208"/>
      <c r="D44" s="219">
        <v>2020</v>
      </c>
      <c r="E44" s="219"/>
      <c r="F44" s="451">
        <f>SUM(J44,N44,'6.34 (2)'!F43,'6.34 (2)'!J43)</f>
        <v>1441</v>
      </c>
      <c r="G44" s="451">
        <f>SUM(K44,O44,'6.34 (2)'!G43,'6.34 (2)'!K43)</f>
        <v>662</v>
      </c>
      <c r="H44" s="451">
        <f>SUM(L44,P44,'6.34 (2)'!H43,'6.34 (2)'!L43)</f>
        <v>779</v>
      </c>
      <c r="I44" s="451"/>
      <c r="J44" s="451">
        <v>454</v>
      </c>
      <c r="K44" s="451">
        <v>230</v>
      </c>
      <c r="L44" s="451">
        <v>224</v>
      </c>
      <c r="M44" s="451"/>
      <c r="N44" s="451">
        <v>31</v>
      </c>
      <c r="O44" s="451">
        <v>17</v>
      </c>
      <c r="P44" s="451">
        <v>14</v>
      </c>
      <c r="Q44" s="449"/>
      <c r="R44" s="56"/>
      <c r="S44" s="223"/>
      <c r="T44" s="224"/>
    </row>
    <row r="45" spans="2:22" s="207" customFormat="1" ht="15" customHeight="1">
      <c r="B45" s="220"/>
      <c r="C45" s="208"/>
      <c r="D45" s="219">
        <v>2021</v>
      </c>
      <c r="E45" s="219"/>
      <c r="F45" s="451">
        <f>SUM(J45,N45,'6.34 (2)'!F44,'6.34 (2)'!J44)</f>
        <v>1703</v>
      </c>
      <c r="G45" s="451">
        <f>SUM(K45,O45,'6.34 (2)'!G44,'6.34 (2)'!K44)</f>
        <v>779</v>
      </c>
      <c r="H45" s="451">
        <f>SUM(L45,P45,'6.34 (2)'!H44,'6.34 (2)'!L44)</f>
        <v>924</v>
      </c>
      <c r="I45" s="451"/>
      <c r="J45" s="451">
        <v>653</v>
      </c>
      <c r="K45" s="451">
        <v>322</v>
      </c>
      <c r="L45" s="451">
        <v>331</v>
      </c>
      <c r="M45" s="451"/>
      <c r="N45" s="451">
        <v>75</v>
      </c>
      <c r="O45" s="451">
        <v>42</v>
      </c>
      <c r="P45" s="451">
        <v>33</v>
      </c>
      <c r="Q45" s="449"/>
      <c r="R45" s="56"/>
      <c r="S45" s="223"/>
      <c r="T45" s="224"/>
      <c r="U45" s="56"/>
      <c r="V45" s="56"/>
    </row>
    <row r="46" spans="2:22" s="207" customFormat="1" ht="15" customHeight="1">
      <c r="B46" s="220"/>
      <c r="C46" s="208"/>
      <c r="D46" s="219">
        <v>2022</v>
      </c>
      <c r="E46" s="219"/>
      <c r="F46" s="451">
        <f>SUM(J46,N46,'6.34 (2)'!F45,'6.34 (2)'!J45)</f>
        <v>1535</v>
      </c>
      <c r="G46" s="451">
        <f>SUM(K46,O46,'6.34 (2)'!G45,'6.34 (2)'!K45)</f>
        <v>714</v>
      </c>
      <c r="H46" s="451">
        <f>SUM(L46,P46,'6.34 (2)'!H45,'6.34 (2)'!L45)</f>
        <v>821</v>
      </c>
      <c r="I46" s="451"/>
      <c r="J46" s="451">
        <v>454</v>
      </c>
      <c r="K46" s="451">
        <v>249</v>
      </c>
      <c r="L46" s="451">
        <v>205</v>
      </c>
      <c r="M46" s="451"/>
      <c r="N46" s="451">
        <v>47</v>
      </c>
      <c r="O46" s="451">
        <v>25</v>
      </c>
      <c r="P46" s="451">
        <v>22</v>
      </c>
      <c r="Q46" s="56"/>
      <c r="R46" s="56"/>
      <c r="S46" s="223"/>
      <c r="T46" s="224"/>
      <c r="U46" s="56"/>
      <c r="V46" s="56"/>
    </row>
    <row r="47" spans="2:22" s="207" customFormat="1" ht="8.1" customHeight="1">
      <c r="B47" s="220"/>
      <c r="C47" s="208"/>
      <c r="D47" s="219"/>
      <c r="E47" s="219"/>
      <c r="F47" s="451"/>
      <c r="G47" s="451"/>
      <c r="H47" s="451"/>
      <c r="I47" s="451"/>
      <c r="J47" s="451"/>
      <c r="K47" s="451"/>
      <c r="L47" s="451"/>
      <c r="M47" s="451"/>
      <c r="N47" s="1275"/>
      <c r="O47" s="1275"/>
      <c r="P47" s="1275"/>
      <c r="Q47" s="56"/>
      <c r="R47" s="56"/>
      <c r="S47" s="223"/>
      <c r="T47" s="224"/>
      <c r="U47" s="56"/>
      <c r="V47" s="56"/>
    </row>
    <row r="48" spans="2:22" s="207" customFormat="1" ht="15" customHeight="1">
      <c r="B48" s="220" t="s">
        <v>22</v>
      </c>
      <c r="C48" s="208"/>
      <c r="D48" s="219">
        <v>2020</v>
      </c>
      <c r="E48" s="219"/>
      <c r="F48" s="451">
        <f>SUM(J48,N48,'6.34 (2)'!F47,'6.34 (2)'!J47)</f>
        <v>1528</v>
      </c>
      <c r="G48" s="451">
        <f>SUM(K48,O48,'6.34 (2)'!G47,'6.34 (2)'!K47)</f>
        <v>730</v>
      </c>
      <c r="H48" s="451">
        <f>SUM(L48,P48,'6.34 (2)'!H47,'6.34 (2)'!L47)</f>
        <v>798</v>
      </c>
      <c r="I48" s="451"/>
      <c r="J48" s="451">
        <v>1236</v>
      </c>
      <c r="K48" s="451">
        <v>635</v>
      </c>
      <c r="L48" s="451">
        <v>601</v>
      </c>
      <c r="M48" s="451"/>
      <c r="N48" s="1275" t="s">
        <v>31</v>
      </c>
      <c r="O48" s="1275" t="s">
        <v>31</v>
      </c>
      <c r="P48" s="1275" t="s">
        <v>31</v>
      </c>
      <c r="Q48" s="449"/>
      <c r="R48" s="56"/>
      <c r="S48" s="223"/>
      <c r="T48" s="224"/>
    </row>
    <row r="49" spans="2:22" s="207" customFormat="1" ht="15" customHeight="1">
      <c r="B49" s="220"/>
      <c r="C49" s="208"/>
      <c r="D49" s="219">
        <v>2021</v>
      </c>
      <c r="E49" s="219"/>
      <c r="F49" s="451">
        <f>SUM(J49,N49,'6.34 (2)'!F48,'6.34 (2)'!J48)</f>
        <v>1910</v>
      </c>
      <c r="G49" s="451">
        <f>SUM(K49,O49,'6.34 (2)'!G48,'6.34 (2)'!K48)</f>
        <v>895</v>
      </c>
      <c r="H49" s="451">
        <f>SUM(L49,P49,'6.34 (2)'!H48,'6.34 (2)'!L48)</f>
        <v>1015</v>
      </c>
      <c r="I49" s="451"/>
      <c r="J49" s="451">
        <v>1553</v>
      </c>
      <c r="K49" s="451">
        <v>775</v>
      </c>
      <c r="L49" s="451">
        <v>778</v>
      </c>
      <c r="M49" s="451"/>
      <c r="N49" s="1275" t="s">
        <v>31</v>
      </c>
      <c r="O49" s="1275" t="s">
        <v>31</v>
      </c>
      <c r="P49" s="1275" t="s">
        <v>31</v>
      </c>
      <c r="Q49" s="449"/>
      <c r="R49" s="56"/>
      <c r="S49" s="223"/>
      <c r="T49" s="224"/>
      <c r="U49" s="56"/>
      <c r="V49" s="56"/>
    </row>
    <row r="50" spans="2:22" s="207" customFormat="1" ht="15" customHeight="1">
      <c r="B50" s="220"/>
      <c r="C50" s="208"/>
      <c r="D50" s="219">
        <v>2022</v>
      </c>
      <c r="E50" s="219"/>
      <c r="F50" s="451">
        <f>SUM(J50,N50,'6.34 (2)'!F49,'6.34 (2)'!J49)</f>
        <v>1870</v>
      </c>
      <c r="G50" s="451">
        <f>SUM(K50,O50,'6.34 (2)'!G49,'6.34 (2)'!K49)</f>
        <v>873</v>
      </c>
      <c r="H50" s="451">
        <f>SUM(L50,P50,'6.34 (2)'!H49,'6.34 (2)'!L49)</f>
        <v>997</v>
      </c>
      <c r="I50" s="451"/>
      <c r="J50" s="451">
        <v>1593</v>
      </c>
      <c r="K50" s="451">
        <v>783</v>
      </c>
      <c r="L50" s="451">
        <v>810</v>
      </c>
      <c r="M50" s="451"/>
      <c r="N50" s="1275" t="s">
        <v>31</v>
      </c>
      <c r="O50" s="1275" t="s">
        <v>31</v>
      </c>
      <c r="P50" s="1275" t="s">
        <v>31</v>
      </c>
      <c r="Q50" s="449"/>
      <c r="R50" s="56"/>
      <c r="S50" s="223"/>
      <c r="T50" s="224"/>
      <c r="U50" s="56"/>
      <c r="V50" s="56"/>
    </row>
    <row r="51" spans="2:22" s="207" customFormat="1" ht="8.1" customHeight="1">
      <c r="B51" s="220"/>
      <c r="C51" s="208"/>
      <c r="D51" s="219"/>
      <c r="E51" s="219"/>
      <c r="F51" s="451"/>
      <c r="G51" s="451"/>
      <c r="H51" s="451"/>
      <c r="I51" s="451"/>
      <c r="J51" s="1275"/>
      <c r="K51" s="1275"/>
      <c r="L51" s="1275"/>
      <c r="M51" s="451"/>
      <c r="N51" s="1275"/>
      <c r="O51" s="1275"/>
      <c r="P51" s="1275"/>
      <c r="Q51" s="56"/>
      <c r="R51" s="56"/>
      <c r="S51" s="223"/>
      <c r="T51" s="224"/>
      <c r="U51" s="56"/>
      <c r="V51" s="56"/>
    </row>
    <row r="52" spans="2:22" s="207" customFormat="1" ht="15" customHeight="1">
      <c r="B52" s="220" t="s">
        <v>23</v>
      </c>
      <c r="C52" s="226"/>
      <c r="D52" s="219">
        <v>2020</v>
      </c>
      <c r="E52" s="219"/>
      <c r="F52" s="451">
        <f>SUM(J52,N52,'6.34 (2)'!F51,'6.34 (2)'!J51)</f>
        <v>84</v>
      </c>
      <c r="G52" s="451">
        <f>SUM(K52,O52,'6.34 (2)'!G51,'6.34 (2)'!K51)</f>
        <v>42</v>
      </c>
      <c r="H52" s="451">
        <f>SUM(L52,P52,'6.34 (2)'!H51,'6.34 (2)'!L51)</f>
        <v>42</v>
      </c>
      <c r="I52" s="451"/>
      <c r="J52" s="1275" t="s">
        <v>31</v>
      </c>
      <c r="K52" s="1275" t="s">
        <v>31</v>
      </c>
      <c r="L52" s="1275" t="s">
        <v>31</v>
      </c>
      <c r="M52" s="451"/>
      <c r="N52" s="1275" t="s">
        <v>31</v>
      </c>
      <c r="O52" s="1275" t="s">
        <v>31</v>
      </c>
      <c r="P52" s="1275" t="s">
        <v>31</v>
      </c>
      <c r="Q52" s="449"/>
      <c r="R52" s="56"/>
      <c r="S52" s="223"/>
      <c r="T52" s="227"/>
    </row>
    <row r="53" spans="2:22" s="207" customFormat="1" ht="15" customHeight="1">
      <c r="B53" s="220"/>
      <c r="C53" s="226"/>
      <c r="D53" s="219">
        <v>2021</v>
      </c>
      <c r="E53" s="219"/>
      <c r="F53" s="451">
        <f>SUM(J53,N53,'6.34 (2)'!F52,'6.34 (2)'!J52)</f>
        <v>76</v>
      </c>
      <c r="G53" s="451">
        <f>SUM(K53,O53,'6.34 (2)'!G52,'6.34 (2)'!K52)</f>
        <v>38</v>
      </c>
      <c r="H53" s="451">
        <f>SUM(L53,P53,'6.34 (2)'!H52,'6.34 (2)'!L52)</f>
        <v>38</v>
      </c>
      <c r="I53" s="451"/>
      <c r="J53" s="1275" t="s">
        <v>31</v>
      </c>
      <c r="K53" s="1275" t="s">
        <v>31</v>
      </c>
      <c r="L53" s="1275" t="s">
        <v>31</v>
      </c>
      <c r="M53" s="451"/>
      <c r="N53" s="1275" t="s">
        <v>31</v>
      </c>
      <c r="O53" s="1275" t="s">
        <v>31</v>
      </c>
      <c r="P53" s="1275" t="s">
        <v>31</v>
      </c>
      <c r="Q53" s="56"/>
      <c r="R53" s="56"/>
      <c r="S53" s="223"/>
      <c r="T53" s="227"/>
      <c r="U53" s="56"/>
      <c r="V53" s="56"/>
    </row>
    <row r="54" spans="2:22" s="207" customFormat="1" ht="15" customHeight="1">
      <c r="B54" s="220"/>
      <c r="C54" s="226"/>
      <c r="D54" s="219">
        <v>2022</v>
      </c>
      <c r="E54" s="219"/>
      <c r="F54" s="451">
        <f>SUM(J54,N54,'6.34 (2)'!F53,'6.34 (2)'!J53)</f>
        <v>77</v>
      </c>
      <c r="G54" s="451">
        <f>SUM(K54,O54,'6.34 (2)'!G53,'6.34 (2)'!K53)</f>
        <v>39</v>
      </c>
      <c r="H54" s="451">
        <f>SUM(L54,P54,'6.34 (2)'!H53,'6.34 (2)'!L53)</f>
        <v>38</v>
      </c>
      <c r="I54" s="451"/>
      <c r="J54" s="1275" t="s">
        <v>31</v>
      </c>
      <c r="K54" s="1275" t="s">
        <v>31</v>
      </c>
      <c r="L54" s="1275" t="s">
        <v>31</v>
      </c>
      <c r="M54" s="451"/>
      <c r="N54" s="1275" t="s">
        <v>31</v>
      </c>
      <c r="O54" s="1275" t="s">
        <v>31</v>
      </c>
      <c r="P54" s="1275" t="s">
        <v>31</v>
      </c>
      <c r="Q54" s="449"/>
      <c r="R54" s="56"/>
      <c r="S54" s="223"/>
      <c r="T54" s="227"/>
      <c r="U54" s="56"/>
      <c r="V54" s="56"/>
    </row>
    <row r="55" spans="2:22" s="207" customFormat="1" ht="8.1" customHeight="1">
      <c r="B55" s="220"/>
      <c r="C55" s="226"/>
      <c r="D55" s="219"/>
      <c r="E55" s="219"/>
      <c r="F55" s="451"/>
      <c r="G55" s="451"/>
      <c r="H55" s="451"/>
      <c r="I55" s="451"/>
      <c r="J55" s="451"/>
      <c r="K55" s="451"/>
      <c r="L55" s="451"/>
      <c r="M55" s="451"/>
      <c r="N55" s="451"/>
      <c r="O55" s="451"/>
      <c r="P55" s="451"/>
      <c r="Q55" s="56"/>
      <c r="R55" s="56"/>
      <c r="S55" s="223"/>
      <c r="T55" s="227"/>
      <c r="U55" s="56"/>
    </row>
    <row r="56" spans="2:22" s="207" customFormat="1" ht="15" customHeight="1">
      <c r="B56" s="220" t="s">
        <v>24</v>
      </c>
      <c r="C56" s="208"/>
      <c r="D56" s="219">
        <v>2020</v>
      </c>
      <c r="E56" s="219"/>
      <c r="F56" s="451">
        <f>SUM(J56,N56,'6.34 (2)'!F55,'6.34 (2)'!J55)</f>
        <v>11276</v>
      </c>
      <c r="G56" s="451">
        <f>SUM(K56,O56,'6.34 (2)'!G55,'6.34 (2)'!K55)</f>
        <v>5418</v>
      </c>
      <c r="H56" s="451">
        <f>SUM(L56,P56,'6.34 (2)'!H55,'6.34 (2)'!L55)</f>
        <v>5858</v>
      </c>
      <c r="I56" s="451"/>
      <c r="J56" s="451">
        <v>6870</v>
      </c>
      <c r="K56" s="451">
        <v>3409</v>
      </c>
      <c r="L56" s="451">
        <v>3461</v>
      </c>
      <c r="M56" s="451"/>
      <c r="N56" s="451">
        <v>1044</v>
      </c>
      <c r="O56" s="451">
        <v>576</v>
      </c>
      <c r="P56" s="451">
        <v>468</v>
      </c>
      <c r="Q56" s="449"/>
      <c r="R56" s="56"/>
      <c r="S56" s="223"/>
      <c r="T56" s="224"/>
    </row>
    <row r="57" spans="2:22" s="207" customFormat="1" ht="15" customHeight="1">
      <c r="B57" s="220"/>
      <c r="C57" s="208"/>
      <c r="D57" s="219">
        <v>2021</v>
      </c>
      <c r="E57" s="219"/>
      <c r="F57" s="451">
        <f>SUM(J57,N57,'6.34 (2)'!F56,'6.34 (2)'!J56)</f>
        <v>12314</v>
      </c>
      <c r="G57" s="451">
        <f>SUM(K57,O57,'6.34 (2)'!G56,'6.34 (2)'!K56)</f>
        <v>5748</v>
      </c>
      <c r="H57" s="451">
        <f>SUM(L57,P57,'6.34 (2)'!H56,'6.34 (2)'!L56)</f>
        <v>6566</v>
      </c>
      <c r="I57" s="451"/>
      <c r="J57" s="451">
        <v>7554</v>
      </c>
      <c r="K57" s="451">
        <v>3632</v>
      </c>
      <c r="L57" s="451">
        <v>3922</v>
      </c>
      <c r="M57" s="451"/>
      <c r="N57" s="451">
        <v>964</v>
      </c>
      <c r="O57" s="451">
        <v>510</v>
      </c>
      <c r="P57" s="451">
        <v>454</v>
      </c>
      <c r="Q57" s="449"/>
      <c r="R57" s="56"/>
      <c r="S57" s="223"/>
      <c r="T57" s="224"/>
      <c r="U57" s="56"/>
      <c r="V57" s="56"/>
    </row>
    <row r="58" spans="2:22" s="207" customFormat="1" ht="15" customHeight="1">
      <c r="B58" s="220"/>
      <c r="C58" s="208"/>
      <c r="D58" s="219">
        <v>2022</v>
      </c>
      <c r="E58" s="219"/>
      <c r="F58" s="451">
        <f>SUM(J58,N58,'6.34 (2)'!F57,'6.34 (2)'!J57)</f>
        <v>13308</v>
      </c>
      <c r="G58" s="451">
        <f>SUM(K58,O58,'6.34 (2)'!G57,'6.34 (2)'!K57)</f>
        <v>6070</v>
      </c>
      <c r="H58" s="451">
        <f>SUM(L58,P58,'6.34 (2)'!H57,'6.34 (2)'!L57)</f>
        <v>7238</v>
      </c>
      <c r="I58" s="451"/>
      <c r="J58" s="451">
        <v>7887</v>
      </c>
      <c r="K58" s="451">
        <v>3709</v>
      </c>
      <c r="L58" s="451">
        <v>4178</v>
      </c>
      <c r="M58" s="451"/>
      <c r="N58" s="451">
        <v>1109</v>
      </c>
      <c r="O58" s="451">
        <v>568</v>
      </c>
      <c r="P58" s="451">
        <v>541</v>
      </c>
      <c r="Q58" s="449"/>
      <c r="R58" s="56"/>
      <c r="S58" s="223"/>
      <c r="T58" s="224"/>
      <c r="U58" s="56"/>
      <c r="V58" s="56"/>
    </row>
    <row r="59" spans="2:22" s="207" customFormat="1" ht="8.1" customHeight="1">
      <c r="B59" s="220"/>
      <c r="C59" s="208"/>
      <c r="D59" s="219"/>
      <c r="E59" s="219"/>
      <c r="F59" s="451"/>
      <c r="G59" s="451"/>
      <c r="H59" s="451"/>
      <c r="I59" s="451"/>
      <c r="J59" s="451"/>
      <c r="K59" s="451"/>
      <c r="L59" s="451"/>
      <c r="M59" s="451"/>
      <c r="N59" s="1275"/>
      <c r="O59" s="1275"/>
      <c r="P59" s="1275"/>
      <c r="Q59" s="56"/>
      <c r="R59" s="56"/>
      <c r="S59" s="223"/>
      <c r="T59" s="224"/>
      <c r="U59" s="56"/>
      <c r="V59" s="56"/>
    </row>
    <row r="60" spans="2:22" s="207" customFormat="1" ht="15" customHeight="1">
      <c r="B60" s="220" t="s">
        <v>25</v>
      </c>
      <c r="C60" s="208"/>
      <c r="D60" s="219">
        <v>2020</v>
      </c>
      <c r="E60" s="219"/>
      <c r="F60" s="451">
        <f>SUM(J60,N60,'6.34 (2)'!F59,'6.34 (2)'!J59)</f>
        <v>280</v>
      </c>
      <c r="G60" s="451">
        <f>SUM(K60,O60,'6.34 (2)'!G59,'6.34 (2)'!K59)</f>
        <v>107</v>
      </c>
      <c r="H60" s="451">
        <f>SUM(L60,P60,'6.34 (2)'!H59,'6.34 (2)'!L59)</f>
        <v>173</v>
      </c>
      <c r="I60" s="451"/>
      <c r="J60" s="451">
        <v>73</v>
      </c>
      <c r="K60" s="451">
        <v>41</v>
      </c>
      <c r="L60" s="451">
        <v>32</v>
      </c>
      <c r="M60" s="451"/>
      <c r="N60" s="1275" t="s">
        <v>31</v>
      </c>
      <c r="O60" s="1275" t="s">
        <v>31</v>
      </c>
      <c r="P60" s="1275" t="s">
        <v>31</v>
      </c>
      <c r="Q60" s="56"/>
      <c r="R60" s="56"/>
      <c r="S60" s="223"/>
      <c r="T60" s="224"/>
    </row>
    <row r="61" spans="2:22" s="207" customFormat="1" ht="15" customHeight="1">
      <c r="B61" s="220"/>
      <c r="C61" s="208"/>
      <c r="D61" s="219">
        <v>2021</v>
      </c>
      <c r="E61" s="219"/>
      <c r="F61" s="451">
        <f>SUM(J61,N61,'6.34 (2)'!F60,'6.34 (2)'!J60)</f>
        <v>488</v>
      </c>
      <c r="G61" s="451">
        <f>SUM(K61,O61,'6.34 (2)'!G60,'6.34 (2)'!K60)</f>
        <v>211</v>
      </c>
      <c r="H61" s="451">
        <f>SUM(L61,P61,'6.34 (2)'!H60,'6.34 (2)'!L60)</f>
        <v>277</v>
      </c>
      <c r="I61" s="451"/>
      <c r="J61" s="451">
        <v>75</v>
      </c>
      <c r="K61" s="451">
        <v>44</v>
      </c>
      <c r="L61" s="451">
        <v>31</v>
      </c>
      <c r="M61" s="451"/>
      <c r="N61" s="1275" t="s">
        <v>31</v>
      </c>
      <c r="O61" s="1275" t="s">
        <v>31</v>
      </c>
      <c r="P61" s="1275" t="s">
        <v>31</v>
      </c>
      <c r="Q61" s="56"/>
      <c r="R61" s="56"/>
      <c r="S61" s="223"/>
      <c r="T61" s="224"/>
      <c r="U61" s="56"/>
      <c r="V61" s="56"/>
    </row>
    <row r="62" spans="2:22" s="207" customFormat="1" ht="15" customHeight="1">
      <c r="B62" s="220"/>
      <c r="C62" s="208"/>
      <c r="D62" s="219">
        <v>2022</v>
      </c>
      <c r="E62" s="219"/>
      <c r="F62" s="451">
        <f>SUM(J62,N62,'6.34 (2)'!F61,'6.34 (2)'!J61)</f>
        <v>471</v>
      </c>
      <c r="G62" s="451">
        <f>SUM(K62,O62,'6.34 (2)'!G61,'6.34 (2)'!K61)</f>
        <v>206</v>
      </c>
      <c r="H62" s="451">
        <f>SUM(L62,P62,'6.34 (2)'!H61,'6.34 (2)'!L61)</f>
        <v>265</v>
      </c>
      <c r="I62" s="451"/>
      <c r="J62" s="451">
        <v>71</v>
      </c>
      <c r="K62" s="451">
        <v>41</v>
      </c>
      <c r="L62" s="451">
        <v>30</v>
      </c>
      <c r="M62" s="451"/>
      <c r="N62" s="1275" t="s">
        <v>31</v>
      </c>
      <c r="O62" s="1275" t="s">
        <v>31</v>
      </c>
      <c r="P62" s="1275" t="s">
        <v>31</v>
      </c>
      <c r="Q62" s="56"/>
      <c r="R62" s="56"/>
      <c r="S62" s="223"/>
      <c r="T62" s="224"/>
      <c r="U62" s="56"/>
      <c r="V62" s="56"/>
    </row>
    <row r="63" spans="2:22" s="207" customFormat="1" ht="8.1" customHeight="1">
      <c r="B63" s="220"/>
      <c r="C63" s="208"/>
      <c r="D63" s="219"/>
      <c r="E63" s="219"/>
      <c r="F63" s="451"/>
      <c r="G63" s="451"/>
      <c r="H63" s="451"/>
      <c r="I63" s="451"/>
      <c r="J63" s="1275"/>
      <c r="K63" s="1275"/>
      <c r="L63" s="1275"/>
      <c r="M63" s="451"/>
      <c r="N63" s="1275"/>
      <c r="O63" s="1275"/>
      <c r="P63" s="1275"/>
      <c r="Q63" s="56"/>
      <c r="R63" s="56"/>
      <c r="S63" s="223"/>
      <c r="T63" s="224"/>
      <c r="U63" s="56"/>
      <c r="V63" s="56"/>
    </row>
    <row r="64" spans="2:22" s="207" customFormat="1" ht="15" customHeight="1">
      <c r="B64" s="220" t="s">
        <v>26</v>
      </c>
      <c r="C64" s="208"/>
      <c r="D64" s="219">
        <v>2020</v>
      </c>
      <c r="E64" s="219"/>
      <c r="F64" s="451">
        <f>SUM(J64,N64,'6.34 (2)'!F63,'6.34 (2)'!J63)</f>
        <v>460</v>
      </c>
      <c r="G64" s="451">
        <f>SUM(K64,O64,'6.34 (2)'!G63,'6.34 (2)'!K63)</f>
        <v>174</v>
      </c>
      <c r="H64" s="451">
        <f>SUM(L64,P64,'6.34 (2)'!H63,'6.34 (2)'!L63)</f>
        <v>286</v>
      </c>
      <c r="I64" s="451"/>
      <c r="J64" s="1275" t="s">
        <v>31</v>
      </c>
      <c r="K64" s="1275" t="s">
        <v>31</v>
      </c>
      <c r="L64" s="1275" t="s">
        <v>31</v>
      </c>
      <c r="M64" s="451"/>
      <c r="N64" s="1275" t="s">
        <v>31</v>
      </c>
      <c r="O64" s="1275" t="s">
        <v>31</v>
      </c>
      <c r="P64" s="1275" t="s">
        <v>31</v>
      </c>
      <c r="Q64" s="56"/>
      <c r="R64" s="56"/>
      <c r="S64" s="223"/>
      <c r="T64" s="224"/>
    </row>
    <row r="65" spans="2:22" s="207" customFormat="1" ht="15" customHeight="1">
      <c r="B65" s="220"/>
      <c r="C65" s="208"/>
      <c r="D65" s="219">
        <v>2021</v>
      </c>
      <c r="E65" s="219"/>
      <c r="F65" s="451">
        <f>SUM(J65,N65,'6.34 (2)'!F64,'6.34 (2)'!J64)</f>
        <v>591</v>
      </c>
      <c r="G65" s="451">
        <f>SUM(K65,O65,'6.34 (2)'!G64,'6.34 (2)'!K64)</f>
        <v>218</v>
      </c>
      <c r="H65" s="451">
        <f>SUM(L65,P65,'6.34 (2)'!H64,'6.34 (2)'!L64)</f>
        <v>373</v>
      </c>
      <c r="I65" s="451"/>
      <c r="J65" s="1275" t="s">
        <v>31</v>
      </c>
      <c r="K65" s="1275" t="s">
        <v>31</v>
      </c>
      <c r="L65" s="1275" t="s">
        <v>31</v>
      </c>
      <c r="M65" s="451"/>
      <c r="N65" s="1275" t="s">
        <v>31</v>
      </c>
      <c r="O65" s="1275" t="s">
        <v>31</v>
      </c>
      <c r="P65" s="1275" t="s">
        <v>31</v>
      </c>
      <c r="Q65" s="56"/>
      <c r="R65" s="56"/>
      <c r="S65" s="223"/>
      <c r="T65" s="224"/>
      <c r="U65" s="56"/>
      <c r="V65" s="56"/>
    </row>
    <row r="66" spans="2:22" s="207" customFormat="1" ht="15" customHeight="1">
      <c r="B66" s="220"/>
      <c r="C66" s="208"/>
      <c r="D66" s="219">
        <v>2022</v>
      </c>
      <c r="E66" s="219"/>
      <c r="F66" s="451">
        <f>SUM(J66,N66,'6.34 (2)'!F65,'6.34 (2)'!J65)</f>
        <v>636</v>
      </c>
      <c r="G66" s="451">
        <f>SUM(K66,O66,'6.34 (2)'!G65,'6.34 (2)'!K65)</f>
        <v>222</v>
      </c>
      <c r="H66" s="451">
        <f>SUM(L66,P66,'6.34 (2)'!H65,'6.34 (2)'!L65)</f>
        <v>414</v>
      </c>
      <c r="I66" s="451"/>
      <c r="J66" s="451">
        <v>28</v>
      </c>
      <c r="K66" s="451">
        <v>10</v>
      </c>
      <c r="L66" s="451">
        <v>18</v>
      </c>
      <c r="M66" s="451"/>
      <c r="N66" s="1275" t="s">
        <v>31</v>
      </c>
      <c r="O66" s="1275" t="s">
        <v>31</v>
      </c>
      <c r="P66" s="1275" t="s">
        <v>31</v>
      </c>
      <c r="Q66" s="56"/>
      <c r="R66" s="56"/>
      <c r="S66" s="223"/>
      <c r="T66" s="224"/>
      <c r="U66" s="56"/>
      <c r="V66" s="56"/>
    </row>
    <row r="67" spans="2:22" s="207" customFormat="1" ht="8.1" customHeight="1">
      <c r="B67" s="220"/>
      <c r="C67" s="208"/>
      <c r="D67" s="219"/>
      <c r="E67" s="219"/>
      <c r="F67" s="451"/>
      <c r="G67" s="451"/>
      <c r="H67" s="451"/>
      <c r="I67" s="451"/>
      <c r="J67" s="451"/>
      <c r="K67" s="451"/>
      <c r="L67" s="451"/>
      <c r="M67" s="451"/>
      <c r="N67" s="451"/>
      <c r="O67" s="451"/>
      <c r="P67" s="451"/>
      <c r="Q67" s="56"/>
      <c r="R67" s="56"/>
      <c r="S67" s="223"/>
      <c r="T67" s="224"/>
      <c r="U67" s="56"/>
      <c r="V67" s="56"/>
    </row>
    <row r="68" spans="2:22" s="207" customFormat="1" ht="15" customHeight="1">
      <c r="B68" s="220" t="s">
        <v>27</v>
      </c>
      <c r="C68" s="208"/>
      <c r="D68" s="219">
        <v>2020</v>
      </c>
      <c r="E68" s="219"/>
      <c r="F68" s="451">
        <f>SUM(J68,N68,'6.34 (2)'!F67,'6.34 (2)'!J67)</f>
        <v>999</v>
      </c>
      <c r="G68" s="451">
        <f>SUM(K68,O68,'6.34 (2)'!G67,'6.34 (2)'!K67)</f>
        <v>450</v>
      </c>
      <c r="H68" s="451">
        <f>SUM(L68,P68,'6.34 (2)'!H67,'6.34 (2)'!L67)</f>
        <v>549</v>
      </c>
      <c r="I68" s="451"/>
      <c r="J68" s="451">
        <v>49</v>
      </c>
      <c r="K68" s="451">
        <v>20</v>
      </c>
      <c r="L68" s="451">
        <v>29</v>
      </c>
      <c r="M68" s="451"/>
      <c r="N68" s="451">
        <v>317</v>
      </c>
      <c r="O68" s="451">
        <v>181</v>
      </c>
      <c r="P68" s="451">
        <v>136</v>
      </c>
      <c r="Q68" s="449"/>
      <c r="R68" s="56"/>
      <c r="S68" s="223"/>
      <c r="T68" s="224"/>
    </row>
    <row r="69" spans="2:22" s="207" customFormat="1" ht="15" customHeight="1">
      <c r="B69" s="220"/>
      <c r="C69" s="208"/>
      <c r="D69" s="219">
        <v>2021</v>
      </c>
      <c r="E69" s="219"/>
      <c r="F69" s="451">
        <f>SUM(J69,N69,'6.34 (2)'!F68,'6.34 (2)'!J68)</f>
        <v>1020</v>
      </c>
      <c r="G69" s="451">
        <f>SUM(K69,O69,'6.34 (2)'!G68,'6.34 (2)'!K68)</f>
        <v>418</v>
      </c>
      <c r="H69" s="451">
        <f>SUM(L69,P69,'6.34 (2)'!H68,'6.34 (2)'!L68)</f>
        <v>602</v>
      </c>
      <c r="I69" s="451"/>
      <c r="J69" s="451">
        <v>62</v>
      </c>
      <c r="K69" s="451">
        <v>25</v>
      </c>
      <c r="L69" s="451">
        <v>37</v>
      </c>
      <c r="M69" s="451"/>
      <c r="N69" s="451">
        <v>299</v>
      </c>
      <c r="O69" s="451">
        <v>167</v>
      </c>
      <c r="P69" s="451">
        <v>132</v>
      </c>
      <c r="Q69" s="449"/>
      <c r="R69" s="56"/>
      <c r="S69" s="223"/>
      <c r="T69" s="224"/>
      <c r="U69" s="56"/>
      <c r="V69" s="56"/>
    </row>
    <row r="70" spans="2:22" s="207" customFormat="1" ht="15" customHeight="1">
      <c r="B70" s="220"/>
      <c r="C70" s="208"/>
      <c r="D70" s="219">
        <v>2022</v>
      </c>
      <c r="E70" s="219"/>
      <c r="F70" s="451">
        <f>SUM(J70,N70,'6.34 (2)'!F69,'6.34 (2)'!J69)</f>
        <v>1203</v>
      </c>
      <c r="G70" s="451">
        <f>SUM(K70,O70,'6.34 (2)'!G69,'6.34 (2)'!K69)</f>
        <v>495</v>
      </c>
      <c r="H70" s="451">
        <f>SUM(L70,P70,'6.34 (2)'!H69,'6.34 (2)'!L69)</f>
        <v>708</v>
      </c>
      <c r="I70" s="451"/>
      <c r="J70" s="451">
        <v>214</v>
      </c>
      <c r="K70" s="451">
        <v>101</v>
      </c>
      <c r="L70" s="451">
        <v>113</v>
      </c>
      <c r="M70" s="451"/>
      <c r="N70" s="451">
        <v>330</v>
      </c>
      <c r="O70" s="451">
        <v>167</v>
      </c>
      <c r="P70" s="451">
        <v>163</v>
      </c>
      <c r="Q70" s="449"/>
      <c r="R70" s="56"/>
      <c r="S70" s="223"/>
      <c r="T70" s="224"/>
      <c r="U70" s="56"/>
      <c r="V70" s="56"/>
    </row>
    <row r="71" spans="2:22" s="207" customFormat="1" ht="8.1" customHeight="1">
      <c r="B71" s="220"/>
      <c r="C71" s="208"/>
      <c r="D71" s="219"/>
      <c r="E71" s="219"/>
      <c r="F71" s="451"/>
      <c r="G71" s="451"/>
      <c r="H71" s="451"/>
      <c r="I71" s="451"/>
      <c r="J71" s="451"/>
      <c r="K71" s="451"/>
      <c r="L71" s="451"/>
      <c r="M71" s="451"/>
      <c r="N71" s="1275"/>
      <c r="O71" s="1275"/>
      <c r="P71" s="1275"/>
      <c r="Q71" s="56"/>
      <c r="T71" s="224"/>
      <c r="U71" s="56"/>
      <c r="V71" s="56"/>
    </row>
    <row r="72" spans="2:22" s="207" customFormat="1" ht="15" customHeight="1">
      <c r="B72" s="220" t="s">
        <v>28</v>
      </c>
      <c r="C72" s="226"/>
      <c r="D72" s="219">
        <v>2020</v>
      </c>
      <c r="E72" s="219"/>
      <c r="F72" s="451">
        <f>SUM(J72,N72,'6.34 (2)'!F71,'6.34 (2)'!J71)</f>
        <v>4517</v>
      </c>
      <c r="G72" s="451">
        <f>SUM(K72,O72,'6.34 (2)'!G71,'6.34 (2)'!K71)</f>
        <v>1998</v>
      </c>
      <c r="H72" s="451">
        <f>SUM(L72,P72,'6.34 (2)'!H71,'6.34 (2)'!L71)</f>
        <v>2519</v>
      </c>
      <c r="I72" s="451"/>
      <c r="J72" s="451">
        <v>1739</v>
      </c>
      <c r="K72" s="451">
        <v>860</v>
      </c>
      <c r="L72" s="451">
        <v>879</v>
      </c>
      <c r="M72" s="451"/>
      <c r="N72" s="1275" t="s">
        <v>31</v>
      </c>
      <c r="O72" s="1275" t="s">
        <v>31</v>
      </c>
      <c r="P72" s="1275" t="s">
        <v>31</v>
      </c>
      <c r="Q72" s="449"/>
      <c r="R72" s="56"/>
      <c r="S72" s="223"/>
      <c r="T72" s="227"/>
    </row>
    <row r="73" spans="2:22" s="207" customFormat="1" ht="15" customHeight="1">
      <c r="B73" s="220"/>
      <c r="C73" s="226"/>
      <c r="D73" s="219">
        <v>2021</v>
      </c>
      <c r="E73" s="219"/>
      <c r="F73" s="451">
        <f>SUM(J73,N73,'6.34 (2)'!F72,'6.34 (2)'!J72)</f>
        <v>5271</v>
      </c>
      <c r="G73" s="451">
        <f>SUM(K73,O73,'6.34 (2)'!G72,'6.34 (2)'!K72)</f>
        <v>2293</v>
      </c>
      <c r="H73" s="451">
        <f>SUM(L73,P73,'6.34 (2)'!H72,'6.34 (2)'!L72)</f>
        <v>2978</v>
      </c>
      <c r="I73" s="451"/>
      <c r="J73" s="451">
        <v>1933</v>
      </c>
      <c r="K73" s="451">
        <v>908</v>
      </c>
      <c r="L73" s="451">
        <v>1025</v>
      </c>
      <c r="M73" s="451"/>
      <c r="N73" s="1275" t="s">
        <v>31</v>
      </c>
      <c r="O73" s="1275" t="s">
        <v>31</v>
      </c>
      <c r="P73" s="1275" t="s">
        <v>31</v>
      </c>
      <c r="Q73" s="56"/>
      <c r="R73" s="56"/>
      <c r="S73" s="223"/>
      <c r="T73" s="227"/>
    </row>
    <row r="74" spans="2:22" s="207" customFormat="1" ht="15" customHeight="1">
      <c r="B74" s="220"/>
      <c r="C74" s="226"/>
      <c r="D74" s="219">
        <v>2022</v>
      </c>
      <c r="E74" s="219"/>
      <c r="F74" s="451">
        <f>SUM(J74,N74,'6.34 (2)'!F73,'6.34 (2)'!J73)</f>
        <v>4932</v>
      </c>
      <c r="G74" s="451">
        <f>SUM(K74,O74,'6.34 (2)'!G73,'6.34 (2)'!K73)</f>
        <v>2126</v>
      </c>
      <c r="H74" s="451">
        <f>SUM(L74,P74,'6.34 (2)'!H73,'6.34 (2)'!L73)</f>
        <v>2806</v>
      </c>
      <c r="I74" s="451"/>
      <c r="J74" s="451">
        <v>2515</v>
      </c>
      <c r="K74" s="451">
        <v>1185</v>
      </c>
      <c r="L74" s="451">
        <v>1330</v>
      </c>
      <c r="M74" s="451"/>
      <c r="N74" s="1275" t="s">
        <v>31</v>
      </c>
      <c r="O74" s="1275" t="s">
        <v>31</v>
      </c>
      <c r="P74" s="1275" t="s">
        <v>31</v>
      </c>
      <c r="Q74" s="449"/>
      <c r="R74" s="56"/>
      <c r="S74" s="223"/>
      <c r="T74" s="227"/>
    </row>
    <row r="75" spans="2:22" s="207" customFormat="1" ht="8.1" customHeight="1">
      <c r="B75" s="220"/>
      <c r="C75" s="226"/>
      <c r="D75" s="219"/>
      <c r="E75" s="219"/>
      <c r="F75" s="1275"/>
      <c r="G75" s="1275"/>
      <c r="H75" s="1275"/>
      <c r="I75" s="451"/>
      <c r="J75" s="1275"/>
      <c r="K75" s="1275"/>
      <c r="L75" s="1275"/>
      <c r="M75" s="451"/>
      <c r="N75" s="1275"/>
      <c r="O75" s="1275"/>
      <c r="P75" s="1275"/>
      <c r="Q75" s="56"/>
      <c r="R75" s="56"/>
      <c r="S75" s="223"/>
      <c r="T75" s="227"/>
    </row>
    <row r="76" spans="2:22" s="207" customFormat="1" ht="15" customHeight="1">
      <c r="B76" s="220" t="s">
        <v>29</v>
      </c>
      <c r="C76" s="226"/>
      <c r="D76" s="219">
        <v>2020</v>
      </c>
      <c r="E76" s="219"/>
      <c r="F76" s="451">
        <f>SUM(J76,N76,'6.34 (2)'!F75,'6.34 (2)'!J75)</f>
        <v>8</v>
      </c>
      <c r="G76" s="451">
        <f>SUM(K76,O76,'6.34 (2)'!G75,'6.34 (2)'!K75)</f>
        <v>5</v>
      </c>
      <c r="H76" s="451">
        <f>SUM(L76,P76,'6.34 (2)'!H75,'6.34 (2)'!L75)</f>
        <v>3</v>
      </c>
      <c r="I76" s="451"/>
      <c r="J76" s="451" t="s">
        <v>31</v>
      </c>
      <c r="K76" s="451" t="s">
        <v>31</v>
      </c>
      <c r="L76" s="451" t="s">
        <v>31</v>
      </c>
      <c r="M76" s="451"/>
      <c r="N76" s="451" t="s">
        <v>31</v>
      </c>
      <c r="O76" s="451" t="s">
        <v>31</v>
      </c>
      <c r="P76" s="451" t="s">
        <v>31</v>
      </c>
      <c r="Q76" s="449"/>
      <c r="R76" s="56"/>
      <c r="S76" s="223"/>
      <c r="T76" s="227"/>
    </row>
    <row r="77" spans="2:22" s="207" customFormat="1" ht="15" customHeight="1">
      <c r="B77" s="220"/>
      <c r="C77" s="226"/>
      <c r="D77" s="219">
        <v>2021</v>
      </c>
      <c r="E77" s="219"/>
      <c r="F77" s="451">
        <f>SUM(J77,N77,'6.34 (2)'!F76,'6.34 (2)'!J76)</f>
        <v>8</v>
      </c>
      <c r="G77" s="451">
        <f>SUM(K77,O77,'6.34 (2)'!G76,'6.34 (2)'!K76)</f>
        <v>5</v>
      </c>
      <c r="H77" s="451">
        <f>SUM(L77,P77,'6.34 (2)'!H76,'6.34 (2)'!L76)</f>
        <v>3</v>
      </c>
      <c r="I77" s="451"/>
      <c r="J77" s="451" t="s">
        <v>31</v>
      </c>
      <c r="K77" s="451" t="s">
        <v>31</v>
      </c>
      <c r="L77" s="451" t="s">
        <v>31</v>
      </c>
      <c r="M77" s="451"/>
      <c r="N77" s="451" t="s">
        <v>31</v>
      </c>
      <c r="O77" s="451" t="s">
        <v>31</v>
      </c>
      <c r="P77" s="451" t="s">
        <v>31</v>
      </c>
      <c r="Q77" s="449"/>
      <c r="R77" s="56"/>
      <c r="S77" s="223"/>
      <c r="T77" s="227"/>
    </row>
    <row r="78" spans="2:22" s="207" customFormat="1" ht="15" customHeight="1">
      <c r="B78" s="220"/>
      <c r="C78" s="226"/>
      <c r="D78" s="219">
        <v>2022</v>
      </c>
      <c r="E78" s="219"/>
      <c r="F78" s="451">
        <f>SUM(J78,N78,'6.34 (2)'!F77,'6.34 (2)'!J77)</f>
        <v>9</v>
      </c>
      <c r="G78" s="451">
        <f>SUM(K78,O78,'6.34 (2)'!G77,'6.34 (2)'!K77)</f>
        <v>6</v>
      </c>
      <c r="H78" s="451">
        <f>SUM(L78,P78,'6.34 (2)'!H77,'6.34 (2)'!L77)</f>
        <v>3</v>
      </c>
      <c r="I78" s="451"/>
      <c r="J78" s="451" t="s">
        <v>31</v>
      </c>
      <c r="K78" s="451" t="s">
        <v>31</v>
      </c>
      <c r="L78" s="451" t="s">
        <v>31</v>
      </c>
      <c r="M78" s="451"/>
      <c r="N78" s="451" t="s">
        <v>31</v>
      </c>
      <c r="O78" s="451" t="s">
        <v>31</v>
      </c>
      <c r="P78" s="451" t="s">
        <v>31</v>
      </c>
      <c r="Q78" s="449"/>
      <c r="R78" s="56"/>
      <c r="S78" s="223"/>
      <c r="T78" s="227"/>
    </row>
    <row r="79" spans="2:22" s="207" customFormat="1" ht="8.1" customHeight="1">
      <c r="B79" s="220"/>
      <c r="C79" s="226"/>
      <c r="D79" s="219"/>
      <c r="E79" s="219"/>
      <c r="F79" s="451"/>
      <c r="G79" s="451"/>
      <c r="H79" s="451"/>
      <c r="I79" s="451"/>
      <c r="J79" s="451"/>
      <c r="K79" s="451"/>
      <c r="L79" s="451"/>
      <c r="M79" s="451"/>
      <c r="N79" s="451"/>
      <c r="O79" s="451"/>
      <c r="P79" s="451"/>
      <c r="Q79" s="56"/>
      <c r="R79" s="56"/>
      <c r="S79" s="223"/>
      <c r="T79" s="227"/>
    </row>
    <row r="80" spans="2:22" s="207" customFormat="1" ht="15" customHeight="1">
      <c r="B80" s="220" t="s">
        <v>30</v>
      </c>
      <c r="C80" s="226"/>
      <c r="D80" s="219">
        <v>2020</v>
      </c>
      <c r="F80" s="451">
        <f>SUM(J80,N80,'6.34 (2)'!F79,'6.34 (2)'!J79)</f>
        <v>111</v>
      </c>
      <c r="G80" s="451">
        <f>SUM(K80,O80,'6.34 (2)'!G79,'6.34 (2)'!K79)</f>
        <v>61</v>
      </c>
      <c r="H80" s="451">
        <f>SUM(L80,P80,'6.34 (2)'!H79,'6.34 (2)'!L79)</f>
        <v>50</v>
      </c>
      <c r="I80" s="451"/>
      <c r="J80" s="451" t="s">
        <v>31</v>
      </c>
      <c r="K80" s="451" t="s">
        <v>31</v>
      </c>
      <c r="L80" s="451" t="s">
        <v>31</v>
      </c>
      <c r="M80" s="451"/>
      <c r="N80" s="451">
        <v>111</v>
      </c>
      <c r="O80" s="451">
        <v>61</v>
      </c>
      <c r="P80" s="451">
        <v>50</v>
      </c>
      <c r="Q80" s="56"/>
      <c r="R80" s="56"/>
      <c r="S80" s="223"/>
      <c r="T80" s="227"/>
    </row>
    <row r="81" spans="1:23" s="207" customFormat="1" ht="15" customHeight="1">
      <c r="B81" s="220"/>
      <c r="C81" s="226"/>
      <c r="D81" s="219">
        <v>2021</v>
      </c>
      <c r="F81" s="451">
        <f>SUM(J81,N81,'6.34 (2)'!F80,'6.34 (2)'!J80)</f>
        <v>118</v>
      </c>
      <c r="G81" s="451">
        <f>SUM(K81,O81,'6.34 (2)'!G80,'6.34 (2)'!K80)</f>
        <v>62</v>
      </c>
      <c r="H81" s="451">
        <f>SUM(L81,P81,'6.34 (2)'!H80,'6.34 (2)'!L80)</f>
        <v>56</v>
      </c>
      <c r="I81" s="451"/>
      <c r="J81" s="451" t="s">
        <v>31</v>
      </c>
      <c r="K81" s="451" t="s">
        <v>31</v>
      </c>
      <c r="L81" s="451" t="s">
        <v>31</v>
      </c>
      <c r="M81" s="451"/>
      <c r="N81" s="451">
        <v>118</v>
      </c>
      <c r="O81" s="451">
        <v>62</v>
      </c>
      <c r="P81" s="451">
        <v>56</v>
      </c>
      <c r="Q81" s="56"/>
      <c r="R81" s="56"/>
      <c r="S81" s="223"/>
      <c r="T81" s="227"/>
      <c r="U81" s="56"/>
      <c r="V81" s="56"/>
    </row>
    <row r="82" spans="1:23" s="207" customFormat="1" ht="15" customHeight="1">
      <c r="B82" s="220"/>
      <c r="C82" s="226"/>
      <c r="D82" s="219">
        <v>2022</v>
      </c>
      <c r="F82" s="451">
        <f>SUM(J82,N82,'6.34 (2)'!F81,'6.34 (2)'!J81)</f>
        <v>142</v>
      </c>
      <c r="G82" s="451">
        <f>SUM(K82,O82,'6.34 (2)'!G81,'6.34 (2)'!K81)</f>
        <v>77</v>
      </c>
      <c r="H82" s="451">
        <f>SUM(L82,P82,'6.34 (2)'!H81,'6.34 (2)'!L81)</f>
        <v>65</v>
      </c>
      <c r="I82" s="451"/>
      <c r="J82" s="451" t="s">
        <v>31</v>
      </c>
      <c r="K82" s="451" t="s">
        <v>31</v>
      </c>
      <c r="L82" s="451" t="s">
        <v>31</v>
      </c>
      <c r="M82" s="451"/>
      <c r="N82" s="451">
        <v>142</v>
      </c>
      <c r="O82" s="451">
        <v>77</v>
      </c>
      <c r="P82" s="451">
        <v>65</v>
      </c>
      <c r="Q82" s="56"/>
      <c r="R82" s="56"/>
      <c r="S82" s="223"/>
      <c r="T82" s="227"/>
      <c r="U82" s="56"/>
      <c r="V82" s="56"/>
      <c r="W82" s="230"/>
    </row>
    <row r="83" spans="1:23" s="207" customFormat="1" ht="6.95" customHeight="1" thickBot="1">
      <c r="B83" s="232"/>
      <c r="C83" s="233"/>
      <c r="D83" s="234"/>
      <c r="E83" s="234"/>
      <c r="F83" s="235"/>
      <c r="G83" s="235"/>
      <c r="H83" s="235"/>
      <c r="I83" s="234"/>
      <c r="J83" s="235"/>
      <c r="K83" s="235"/>
      <c r="L83" s="235"/>
      <c r="M83" s="235"/>
      <c r="N83" s="235"/>
      <c r="O83" s="235"/>
      <c r="P83" s="235"/>
      <c r="Q83" s="235"/>
      <c r="R83" s="237"/>
      <c r="S83" s="223"/>
      <c r="T83" s="227"/>
      <c r="U83" s="237"/>
      <c r="V83" s="237"/>
      <c r="W83" s="221"/>
    </row>
    <row r="84" spans="1:23" s="238" customFormat="1" ht="15.75" customHeight="1">
      <c r="A84" s="314"/>
      <c r="B84" s="239"/>
      <c r="D84" s="240"/>
      <c r="E84" s="315"/>
      <c r="F84" s="243"/>
      <c r="G84" s="243"/>
      <c r="H84" s="243"/>
      <c r="I84" s="244"/>
      <c r="J84" s="244"/>
      <c r="K84" s="244"/>
      <c r="Q84" s="424" t="s">
        <v>909</v>
      </c>
    </row>
    <row r="85" spans="1:23" s="238" customFormat="1" ht="15.75" customHeight="1">
      <c r="D85" s="240"/>
      <c r="E85" s="315"/>
      <c r="F85" s="243"/>
      <c r="G85" s="243"/>
      <c r="H85" s="243"/>
      <c r="I85" s="247"/>
      <c r="J85" s="247"/>
      <c r="K85" s="247"/>
      <c r="Q85" s="425" t="s">
        <v>885</v>
      </c>
    </row>
    <row r="86" spans="1:23">
      <c r="B86" s="249"/>
      <c r="C86" s="261"/>
      <c r="D86" s="262"/>
      <c r="E86" s="258"/>
      <c r="F86" s="258"/>
      <c r="G86" s="258"/>
      <c r="H86" s="258"/>
      <c r="I86" s="258"/>
      <c r="J86" s="258"/>
      <c r="K86" s="258"/>
      <c r="L86" s="169"/>
      <c r="M86" s="169"/>
      <c r="N86" s="169"/>
      <c r="O86" s="169"/>
      <c r="P86" s="169"/>
      <c r="Q86" s="169"/>
    </row>
    <row r="87" spans="1:23">
      <c r="B87" s="252"/>
      <c r="E87" s="171"/>
      <c r="I87" s="171"/>
      <c r="L87" s="169"/>
      <c r="M87" s="169"/>
      <c r="N87" s="169"/>
      <c r="O87" s="169"/>
      <c r="P87" s="169"/>
      <c r="Q87" s="169"/>
    </row>
    <row r="88" spans="1:23">
      <c r="B88" s="260"/>
      <c r="C88" s="261"/>
      <c r="D88" s="262"/>
      <c r="E88" s="262"/>
      <c r="F88" s="258"/>
      <c r="G88" s="258"/>
      <c r="H88" s="258"/>
      <c r="I88" s="262"/>
      <c r="J88" s="258"/>
      <c r="K88" s="258"/>
      <c r="L88" s="258"/>
      <c r="M88" s="258"/>
      <c r="N88" s="258"/>
      <c r="O88" s="258"/>
      <c r="P88" s="258"/>
      <c r="Q88" s="258"/>
    </row>
  </sheetData>
  <mergeCells count="7">
    <mergeCell ref="N11:P11"/>
    <mergeCell ref="N10:P10"/>
    <mergeCell ref="F9:H9"/>
    <mergeCell ref="J9:L9"/>
    <mergeCell ref="N9:P9"/>
    <mergeCell ref="F10:H10"/>
    <mergeCell ref="J10:L10"/>
  </mergeCells>
  <printOptions horizontalCentered="1"/>
  <pageMargins left="0.55118110236220474" right="0.55118110236220474" top="0.39370078740157483" bottom="0.59055118110236227" header="0.39370078740157483" footer="0.39370078740157483"/>
  <pageSetup paperSize="9" scale="70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66">
    <tabColor rgb="FF92D050"/>
  </sheetPr>
  <dimension ref="A1:T89"/>
  <sheetViews>
    <sheetView tabSelected="1" view="pageBreakPreview" topLeftCell="A46" zoomScaleNormal="100" zoomScaleSheetLayoutView="100" workbookViewId="0">
      <selection activeCell="O48" sqref="O48"/>
    </sheetView>
  </sheetViews>
  <sheetFormatPr defaultColWidth="10.42578125" defaultRowHeight="16.5"/>
  <cols>
    <col min="1" max="1" width="1.140625" style="169" customWidth="1"/>
    <col min="2" max="2" width="12.28515625" style="169" customWidth="1"/>
    <col min="3" max="3" width="11" style="169" customWidth="1"/>
    <col min="4" max="4" width="14.140625" style="170" customWidth="1"/>
    <col min="5" max="5" width="1.140625" style="170" customWidth="1"/>
    <col min="6" max="6" width="12.42578125" style="171" customWidth="1"/>
    <col min="7" max="7" width="11.85546875" style="171" customWidth="1"/>
    <col min="8" max="8" width="15" style="171" customWidth="1"/>
    <col min="9" max="9" width="1.140625" style="171" customWidth="1"/>
    <col min="10" max="10" width="12.42578125" style="171" customWidth="1"/>
    <col min="11" max="11" width="11.85546875" style="171" customWidth="1"/>
    <col min="12" max="12" width="15" style="171" customWidth="1"/>
    <col min="13" max="13" width="1.140625" style="171" customWidth="1"/>
    <col min="14" max="14" width="11" style="169" customWidth="1"/>
    <col min="15" max="15" width="12.5703125" style="169" customWidth="1"/>
    <col min="16" max="16" width="11" style="169" customWidth="1"/>
    <col min="17" max="17" width="1" style="169" customWidth="1"/>
    <col min="18" max="18" width="11" style="169" customWidth="1"/>
    <col min="19" max="19" width="12.5703125" style="169" customWidth="1"/>
    <col min="20" max="20" width="11" style="169" customWidth="1"/>
    <col min="21" max="16384" width="10.42578125" style="169"/>
  </cols>
  <sheetData>
    <row r="1" spans="1:18" ht="8.1" customHeight="1"/>
    <row r="2" spans="1:18" ht="8.1" customHeight="1"/>
    <row r="3" spans="1:18" s="172" customFormat="1" ht="16.5" customHeight="1">
      <c r="B3" s="173" t="s">
        <v>871</v>
      </c>
      <c r="C3" s="174" t="s">
        <v>1003</v>
      </c>
      <c r="D3" s="175"/>
      <c r="E3" s="175"/>
      <c r="F3" s="176"/>
      <c r="G3" s="176"/>
      <c r="H3" s="176"/>
      <c r="I3" s="176"/>
      <c r="J3" s="176"/>
      <c r="K3" s="176"/>
      <c r="L3" s="176"/>
      <c r="M3" s="176"/>
      <c r="N3" s="177"/>
      <c r="O3" s="177"/>
      <c r="P3" s="177"/>
      <c r="Q3" s="177"/>
      <c r="R3" s="177"/>
    </row>
    <row r="4" spans="1:18" s="447" customFormat="1" ht="16.5" customHeight="1">
      <c r="B4" s="173"/>
      <c r="C4" s="174" t="s">
        <v>1134</v>
      </c>
      <c r="D4" s="448"/>
      <c r="E4" s="448"/>
      <c r="F4" s="173"/>
      <c r="G4" s="173"/>
      <c r="H4" s="173"/>
      <c r="I4" s="173"/>
      <c r="J4" s="173"/>
      <c r="K4" s="173"/>
      <c r="L4" s="173"/>
      <c r="M4" s="173"/>
      <c r="N4" s="174"/>
      <c r="O4" s="174"/>
      <c r="P4" s="174"/>
      <c r="Q4" s="174"/>
      <c r="R4" s="174"/>
    </row>
    <row r="5" spans="1:18" s="178" customFormat="1" ht="16.5" customHeight="1">
      <c r="B5" s="179" t="s">
        <v>972</v>
      </c>
      <c r="C5" s="180" t="s">
        <v>1005</v>
      </c>
      <c r="D5" s="181"/>
      <c r="E5" s="181"/>
      <c r="F5" s="179"/>
      <c r="G5" s="179"/>
      <c r="H5" s="179"/>
      <c r="I5" s="179"/>
      <c r="J5" s="179"/>
      <c r="K5" s="179"/>
      <c r="L5" s="179"/>
      <c r="M5" s="179"/>
      <c r="N5" s="180"/>
      <c r="O5" s="180"/>
      <c r="P5" s="180"/>
      <c r="Q5" s="180"/>
      <c r="R5" s="180"/>
    </row>
    <row r="6" spans="1:18" s="178" customFormat="1" ht="16.5" customHeight="1">
      <c r="B6" s="179"/>
      <c r="C6" s="180" t="s">
        <v>1135</v>
      </c>
      <c r="D6" s="181"/>
      <c r="E6" s="181"/>
      <c r="F6" s="179"/>
      <c r="G6" s="179"/>
      <c r="H6" s="179"/>
      <c r="I6" s="179"/>
      <c r="J6" s="179"/>
      <c r="K6" s="179"/>
      <c r="L6" s="179"/>
      <c r="M6" s="179"/>
      <c r="N6" s="180"/>
      <c r="O6" s="180"/>
      <c r="P6" s="180"/>
      <c r="Q6" s="180"/>
      <c r="R6" s="180"/>
    </row>
    <row r="7" spans="1:18" s="182" customFormat="1" ht="9.9499999999999993" customHeight="1" thickBot="1">
      <c r="B7" s="183"/>
      <c r="C7" s="183"/>
      <c r="D7" s="184"/>
      <c r="E7" s="184"/>
      <c r="F7" s="185"/>
      <c r="G7" s="185"/>
      <c r="H7" s="185"/>
      <c r="I7" s="185"/>
      <c r="J7" s="185"/>
      <c r="K7" s="185"/>
      <c r="L7" s="185"/>
      <c r="M7" s="185"/>
    </row>
    <row r="8" spans="1:18" s="191" customFormat="1" ht="5.25" customHeight="1" thickTop="1">
      <c r="A8" s="186"/>
      <c r="B8" s="187"/>
      <c r="C8" s="188"/>
      <c r="D8" s="189"/>
      <c r="E8" s="189"/>
      <c r="F8" s="190"/>
      <c r="G8" s="190"/>
      <c r="H8" s="190"/>
      <c r="I8" s="190"/>
      <c r="J8" s="190"/>
      <c r="K8" s="190"/>
      <c r="L8" s="190"/>
      <c r="M8" s="190"/>
    </row>
    <row r="9" spans="1:18" s="1846" customFormat="1" ht="12.75" customHeight="1">
      <c r="A9" s="1844"/>
      <c r="B9" s="192" t="s">
        <v>2</v>
      </c>
      <c r="C9" s="193"/>
      <c r="D9" s="1820" t="s">
        <v>3</v>
      </c>
      <c r="E9" s="1845"/>
      <c r="F9" s="1851" t="s">
        <v>915</v>
      </c>
      <c r="G9" s="1851"/>
      <c r="H9" s="1851"/>
      <c r="I9" s="1818"/>
      <c r="J9" s="1851" t="s">
        <v>917</v>
      </c>
      <c r="K9" s="1851"/>
      <c r="L9" s="1851"/>
      <c r="M9" s="1818"/>
    </row>
    <row r="10" spans="1:18" s="191" customFormat="1" ht="14.25" customHeight="1">
      <c r="A10" s="197"/>
      <c r="B10" s="197" t="s">
        <v>7</v>
      </c>
      <c r="C10" s="198"/>
      <c r="D10" s="199" t="s">
        <v>8</v>
      </c>
      <c r="E10" s="199"/>
      <c r="F10" s="1852" t="s">
        <v>916</v>
      </c>
      <c r="G10" s="1852"/>
      <c r="H10" s="1852"/>
      <c r="I10" s="199"/>
      <c r="J10" s="1852" t="s">
        <v>918</v>
      </c>
      <c r="K10" s="1852"/>
      <c r="L10" s="1852"/>
      <c r="M10" s="199"/>
    </row>
    <row r="11" spans="1:18" s="191" customFormat="1">
      <c r="A11" s="197"/>
      <c r="B11" s="197"/>
      <c r="C11" s="198"/>
      <c r="D11" s="199"/>
      <c r="E11" s="199"/>
      <c r="F11" s="195" t="s">
        <v>4</v>
      </c>
      <c r="G11" s="195" t="s">
        <v>37</v>
      </c>
      <c r="H11" s="195" t="s">
        <v>38</v>
      </c>
      <c r="I11" s="202"/>
      <c r="J11" s="195" t="s">
        <v>4</v>
      </c>
      <c r="K11" s="195" t="s">
        <v>37</v>
      </c>
      <c r="L11" s="195" t="s">
        <v>38</v>
      </c>
      <c r="M11" s="195"/>
    </row>
    <row r="12" spans="1:18" s="191" customFormat="1">
      <c r="A12" s="197"/>
      <c r="B12" s="197"/>
      <c r="C12" s="198"/>
      <c r="D12" s="199"/>
      <c r="E12" s="199"/>
      <c r="F12" s="200" t="s">
        <v>9</v>
      </c>
      <c r="G12" s="200" t="s">
        <v>39</v>
      </c>
      <c r="H12" s="200" t="s">
        <v>40</v>
      </c>
      <c r="I12" s="202"/>
      <c r="J12" s="200" t="s">
        <v>9</v>
      </c>
      <c r="K12" s="200" t="s">
        <v>39</v>
      </c>
      <c r="L12" s="200" t="s">
        <v>40</v>
      </c>
      <c r="M12" s="200"/>
    </row>
    <row r="13" spans="1:18" s="191" customFormat="1" ht="7.5" customHeight="1">
      <c r="A13" s="203"/>
      <c r="B13" s="203"/>
      <c r="C13" s="204"/>
      <c r="D13" s="205"/>
      <c r="E13" s="205"/>
      <c r="F13" s="206"/>
      <c r="G13" s="206"/>
      <c r="H13" s="206"/>
      <c r="I13" s="206"/>
      <c r="J13" s="206"/>
      <c r="K13" s="206"/>
      <c r="L13" s="206"/>
      <c r="M13" s="206"/>
    </row>
    <row r="14" spans="1:18" ht="6.95" customHeight="1">
      <c r="B14" s="309"/>
      <c r="C14" s="309"/>
      <c r="D14" s="310"/>
      <c r="E14" s="310"/>
      <c r="F14" s="311"/>
      <c r="G14" s="311"/>
      <c r="H14" s="311"/>
      <c r="I14" s="311"/>
      <c r="J14" s="311"/>
      <c r="K14" s="311"/>
      <c r="L14" s="311"/>
      <c r="M14" s="311"/>
    </row>
    <row r="15" spans="1:18" s="207" customFormat="1" ht="15" customHeight="1">
      <c r="B15" s="213" t="s">
        <v>14</v>
      </c>
      <c r="C15" s="213"/>
      <c r="D15" s="214">
        <v>2020</v>
      </c>
      <c r="E15" s="214"/>
      <c r="F15" s="216">
        <f t="shared" ref="F15:H17" si="0">SUM(F19,F23,F27,F31,F35,F39,F43,F47,F51,F55,F59,F63,F67,F71,F75,F79)</f>
        <v>3532</v>
      </c>
      <c r="G15" s="216">
        <f t="shared" si="0"/>
        <v>1526</v>
      </c>
      <c r="H15" s="216">
        <f t="shared" si="0"/>
        <v>2006</v>
      </c>
      <c r="I15" s="216"/>
      <c r="J15" s="216">
        <f t="shared" ref="J15:L17" si="1">SUM(J19,J23,J27,J31,J35,J39,J43,J47,J51,J55,J59,J63,J67,J71,J75,J79)</f>
        <v>7771</v>
      </c>
      <c r="K15" s="216">
        <f t="shared" si="1"/>
        <v>3030</v>
      </c>
      <c r="L15" s="216">
        <f t="shared" si="1"/>
        <v>4741</v>
      </c>
      <c r="M15" s="216"/>
    </row>
    <row r="16" spans="1:18" s="207" customFormat="1" ht="15" customHeight="1">
      <c r="B16" s="213"/>
      <c r="C16" s="213"/>
      <c r="D16" s="214">
        <v>2021</v>
      </c>
      <c r="E16" s="214"/>
      <c r="F16" s="216">
        <f t="shared" si="0"/>
        <v>4385</v>
      </c>
      <c r="G16" s="216">
        <f t="shared" si="0"/>
        <v>1878</v>
      </c>
      <c r="H16" s="216">
        <f t="shared" si="0"/>
        <v>2507</v>
      </c>
      <c r="I16" s="216"/>
      <c r="J16" s="216">
        <f t="shared" si="1"/>
        <v>8681</v>
      </c>
      <c r="K16" s="216">
        <f t="shared" si="1"/>
        <v>3314</v>
      </c>
      <c r="L16" s="216">
        <f t="shared" si="1"/>
        <v>5367</v>
      </c>
      <c r="M16" s="216"/>
    </row>
    <row r="17" spans="2:19" s="207" customFormat="1" ht="15" customHeight="1">
      <c r="B17" s="213"/>
      <c r="C17" s="213"/>
      <c r="D17" s="214">
        <v>2022</v>
      </c>
      <c r="E17" s="219"/>
      <c r="F17" s="216">
        <f t="shared" si="0"/>
        <v>3465</v>
      </c>
      <c r="G17" s="216">
        <f t="shared" si="0"/>
        <v>1465</v>
      </c>
      <c r="H17" s="216">
        <f t="shared" si="0"/>
        <v>2000</v>
      </c>
      <c r="I17" s="216"/>
      <c r="J17" s="216">
        <f t="shared" si="1"/>
        <v>8971</v>
      </c>
      <c r="K17" s="216">
        <f t="shared" si="1"/>
        <v>3353</v>
      </c>
      <c r="L17" s="216">
        <f t="shared" si="1"/>
        <v>5618</v>
      </c>
      <c r="M17" s="216"/>
    </row>
    <row r="18" spans="2:19" s="207" customFormat="1" ht="8.1" customHeight="1">
      <c r="B18" s="213"/>
      <c r="C18" s="213"/>
      <c r="D18" s="219"/>
      <c r="E18" s="219"/>
      <c r="F18" s="56"/>
      <c r="G18" s="56"/>
      <c r="H18" s="56"/>
      <c r="I18" s="56"/>
      <c r="J18" s="56"/>
      <c r="K18" s="56"/>
      <c r="L18" s="56"/>
      <c r="M18" s="216"/>
      <c r="N18" s="216"/>
      <c r="O18" s="216"/>
      <c r="P18" s="215"/>
      <c r="Q18" s="212"/>
      <c r="R18" s="216"/>
      <c r="S18" s="216"/>
    </row>
    <row r="19" spans="2:19" s="207" customFormat="1" ht="15" customHeight="1">
      <c r="B19" s="220" t="s">
        <v>15</v>
      </c>
      <c r="C19" s="220"/>
      <c r="D19" s="219">
        <v>2020</v>
      </c>
      <c r="E19" s="219"/>
      <c r="F19" s="56">
        <v>155</v>
      </c>
      <c r="G19" s="56">
        <v>76</v>
      </c>
      <c r="H19" s="56">
        <v>79</v>
      </c>
      <c r="I19" s="56"/>
      <c r="J19" s="56">
        <v>559</v>
      </c>
      <c r="K19" s="56">
        <v>194</v>
      </c>
      <c r="L19" s="56">
        <v>365</v>
      </c>
      <c r="M19" s="56"/>
      <c r="N19" s="56"/>
      <c r="O19" s="56"/>
      <c r="P19" s="223"/>
      <c r="Q19" s="224"/>
    </row>
    <row r="20" spans="2:19" s="207" customFormat="1" ht="15" customHeight="1">
      <c r="B20" s="220"/>
      <c r="C20" s="220"/>
      <c r="D20" s="219">
        <v>2021</v>
      </c>
      <c r="E20" s="219"/>
      <c r="F20" s="56">
        <v>223</v>
      </c>
      <c r="G20" s="56">
        <v>100</v>
      </c>
      <c r="H20" s="56">
        <v>123</v>
      </c>
      <c r="I20" s="56"/>
      <c r="J20" s="56">
        <v>628</v>
      </c>
      <c r="K20" s="56">
        <v>217</v>
      </c>
      <c r="L20" s="56">
        <v>411</v>
      </c>
      <c r="M20" s="56"/>
      <c r="N20" s="56"/>
      <c r="O20" s="56"/>
      <c r="P20" s="223"/>
      <c r="Q20" s="224"/>
      <c r="R20" s="56"/>
      <c r="S20" s="56"/>
    </row>
    <row r="21" spans="2:19" s="207" customFormat="1" ht="15" customHeight="1">
      <c r="B21" s="220"/>
      <c r="C21" s="220"/>
      <c r="D21" s="219">
        <v>2022</v>
      </c>
      <c r="E21" s="219"/>
      <c r="F21" s="56">
        <v>184</v>
      </c>
      <c r="G21" s="56">
        <v>84</v>
      </c>
      <c r="H21" s="56">
        <v>100</v>
      </c>
      <c r="I21" s="56"/>
      <c r="J21" s="56">
        <v>638</v>
      </c>
      <c r="K21" s="56">
        <v>218</v>
      </c>
      <c r="L21" s="56">
        <v>420</v>
      </c>
      <c r="M21" s="56"/>
      <c r="N21" s="56"/>
      <c r="O21" s="56"/>
      <c r="P21" s="223"/>
      <c r="Q21" s="224"/>
      <c r="R21" s="56"/>
      <c r="S21" s="56"/>
    </row>
    <row r="22" spans="2:19" s="207" customFormat="1" ht="8.1" customHeight="1">
      <c r="B22" s="220"/>
      <c r="C22" s="220"/>
      <c r="D22" s="219"/>
      <c r="E22" s="219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223"/>
      <c r="Q22" s="224"/>
      <c r="R22" s="56"/>
      <c r="S22" s="56"/>
    </row>
    <row r="23" spans="2:19" s="207" customFormat="1" ht="15" customHeight="1">
      <c r="B23" s="220" t="s">
        <v>16</v>
      </c>
      <c r="C23" s="220"/>
      <c r="D23" s="219">
        <v>2020</v>
      </c>
      <c r="E23" s="219"/>
      <c r="F23" s="56">
        <v>122</v>
      </c>
      <c r="G23" s="56">
        <v>71</v>
      </c>
      <c r="H23" s="56">
        <v>51</v>
      </c>
      <c r="I23" s="56"/>
      <c r="J23" s="56">
        <v>79</v>
      </c>
      <c r="K23" s="56">
        <v>23</v>
      </c>
      <c r="L23" s="56">
        <v>56</v>
      </c>
      <c r="M23" s="56"/>
      <c r="N23" s="56"/>
      <c r="O23" s="56"/>
      <c r="P23" s="223"/>
      <c r="Q23" s="224"/>
    </row>
    <row r="24" spans="2:19" s="207" customFormat="1" ht="15" customHeight="1">
      <c r="B24" s="220"/>
      <c r="C24" s="220"/>
      <c r="D24" s="219">
        <v>2021</v>
      </c>
      <c r="E24" s="219"/>
      <c r="F24" s="56" t="s">
        <v>31</v>
      </c>
      <c r="G24" s="56" t="s">
        <v>31</v>
      </c>
      <c r="H24" s="56" t="s">
        <v>31</v>
      </c>
      <c r="I24" s="56"/>
      <c r="J24" s="56">
        <v>103</v>
      </c>
      <c r="K24" s="56">
        <v>37</v>
      </c>
      <c r="L24" s="56">
        <v>66</v>
      </c>
      <c r="M24" s="56"/>
      <c r="N24" s="56"/>
      <c r="O24" s="56"/>
      <c r="P24" s="223"/>
      <c r="Q24" s="224"/>
      <c r="R24" s="56"/>
      <c r="S24" s="56"/>
    </row>
    <row r="25" spans="2:19" s="207" customFormat="1" ht="15" customHeight="1">
      <c r="B25" s="220"/>
      <c r="C25" s="220"/>
      <c r="D25" s="219">
        <v>2022</v>
      </c>
      <c r="E25" s="219"/>
      <c r="F25" s="56" t="s">
        <v>31</v>
      </c>
      <c r="G25" s="56" t="s">
        <v>31</v>
      </c>
      <c r="H25" s="56" t="s">
        <v>31</v>
      </c>
      <c r="I25" s="56"/>
      <c r="J25" s="56">
        <v>114</v>
      </c>
      <c r="K25" s="56">
        <v>41</v>
      </c>
      <c r="L25" s="56">
        <v>73</v>
      </c>
      <c r="M25" s="56"/>
      <c r="N25" s="56"/>
      <c r="O25" s="56"/>
      <c r="P25" s="223"/>
      <c r="Q25" s="224"/>
      <c r="R25" s="56"/>
      <c r="S25" s="56"/>
    </row>
    <row r="26" spans="2:19" s="207" customFormat="1" ht="8.1" customHeight="1">
      <c r="B26" s="220"/>
      <c r="C26" s="220"/>
      <c r="D26" s="219"/>
      <c r="E26" s="219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223"/>
      <c r="Q26" s="224"/>
      <c r="R26" s="56"/>
      <c r="S26" s="56"/>
    </row>
    <row r="27" spans="2:19" s="207" customFormat="1" ht="15" customHeight="1">
      <c r="B27" s="220" t="s">
        <v>17</v>
      </c>
      <c r="C27" s="220"/>
      <c r="D27" s="219">
        <v>2020</v>
      </c>
      <c r="E27" s="219"/>
      <c r="F27" s="56" t="s">
        <v>31</v>
      </c>
      <c r="G27" s="56" t="s">
        <v>31</v>
      </c>
      <c r="H27" s="56" t="s">
        <v>31</v>
      </c>
      <c r="I27" s="56"/>
      <c r="J27" s="56">
        <v>240</v>
      </c>
      <c r="K27" s="56">
        <v>77</v>
      </c>
      <c r="L27" s="56">
        <v>163</v>
      </c>
      <c r="M27" s="56"/>
      <c r="N27" s="56"/>
      <c r="O27" s="56"/>
      <c r="P27" s="223"/>
      <c r="Q27" s="224"/>
    </row>
    <row r="28" spans="2:19" s="207" customFormat="1" ht="15" customHeight="1">
      <c r="B28" s="220"/>
      <c r="C28" s="220"/>
      <c r="D28" s="219">
        <v>2021</v>
      </c>
      <c r="E28" s="219"/>
      <c r="F28" s="56" t="s">
        <v>31</v>
      </c>
      <c r="G28" s="56" t="s">
        <v>31</v>
      </c>
      <c r="H28" s="56" t="s">
        <v>31</v>
      </c>
      <c r="I28" s="56"/>
      <c r="J28" s="56">
        <v>351</v>
      </c>
      <c r="K28" s="56">
        <v>117</v>
      </c>
      <c r="L28" s="56">
        <v>234</v>
      </c>
      <c r="M28" s="56"/>
      <c r="N28" s="56"/>
      <c r="O28" s="56"/>
      <c r="P28" s="223"/>
      <c r="Q28" s="224"/>
      <c r="R28" s="56"/>
      <c r="S28" s="56"/>
    </row>
    <row r="29" spans="2:19" s="207" customFormat="1" ht="15" customHeight="1">
      <c r="B29" s="220"/>
      <c r="C29" s="220"/>
      <c r="D29" s="219">
        <v>2022</v>
      </c>
      <c r="E29" s="219"/>
      <c r="F29" s="56">
        <v>96</v>
      </c>
      <c r="G29" s="56">
        <v>50</v>
      </c>
      <c r="H29" s="56">
        <v>46</v>
      </c>
      <c r="I29" s="56"/>
      <c r="J29" s="56">
        <v>279</v>
      </c>
      <c r="K29" s="56">
        <v>67</v>
      </c>
      <c r="L29" s="56">
        <v>212</v>
      </c>
      <c r="M29" s="56"/>
      <c r="N29" s="56"/>
      <c r="O29" s="56"/>
      <c r="P29" s="223"/>
      <c r="Q29" s="224"/>
      <c r="R29" s="56"/>
      <c r="S29" s="56"/>
    </row>
    <row r="30" spans="2:19" s="207" customFormat="1" ht="8.1" customHeight="1">
      <c r="B30" s="220"/>
      <c r="C30" s="220"/>
      <c r="D30" s="219"/>
      <c r="E30" s="219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223"/>
      <c r="Q30" s="224"/>
      <c r="R30" s="56"/>
      <c r="S30" s="56"/>
    </row>
    <row r="31" spans="2:19" s="207" customFormat="1" ht="15" customHeight="1">
      <c r="B31" s="220" t="s">
        <v>18</v>
      </c>
      <c r="C31" s="226"/>
      <c r="D31" s="219">
        <v>2020</v>
      </c>
      <c r="E31" s="219"/>
      <c r="F31" s="56">
        <v>174</v>
      </c>
      <c r="G31" s="56">
        <v>49</v>
      </c>
      <c r="H31" s="56">
        <v>125</v>
      </c>
      <c r="I31" s="56"/>
      <c r="J31" s="56">
        <v>404</v>
      </c>
      <c r="K31" s="56">
        <v>181</v>
      </c>
      <c r="L31" s="56">
        <v>223</v>
      </c>
      <c r="M31" s="56"/>
      <c r="N31" s="56"/>
      <c r="O31" s="56"/>
      <c r="P31" s="223"/>
      <c r="Q31" s="227"/>
    </row>
    <row r="32" spans="2:19" s="207" customFormat="1" ht="15" customHeight="1">
      <c r="B32" s="220"/>
      <c r="C32" s="226"/>
      <c r="D32" s="219">
        <v>2021</v>
      </c>
      <c r="E32" s="219"/>
      <c r="F32" s="56">
        <v>356</v>
      </c>
      <c r="G32" s="56">
        <v>144</v>
      </c>
      <c r="H32" s="56">
        <v>212</v>
      </c>
      <c r="I32" s="56"/>
      <c r="J32" s="56">
        <v>316</v>
      </c>
      <c r="K32" s="56">
        <v>111</v>
      </c>
      <c r="L32" s="56">
        <v>205</v>
      </c>
      <c r="M32" s="56"/>
      <c r="N32" s="56"/>
      <c r="O32" s="56"/>
      <c r="P32" s="223"/>
      <c r="Q32" s="227"/>
      <c r="R32" s="56"/>
      <c r="S32" s="56"/>
    </row>
    <row r="33" spans="2:19" s="207" customFormat="1" ht="15" customHeight="1">
      <c r="B33" s="220"/>
      <c r="C33" s="226"/>
      <c r="D33" s="219">
        <v>2022</v>
      </c>
      <c r="E33" s="219"/>
      <c r="F33" s="56">
        <v>116</v>
      </c>
      <c r="G33" s="56">
        <v>42</v>
      </c>
      <c r="H33" s="56">
        <v>74</v>
      </c>
      <c r="I33" s="56"/>
      <c r="J33" s="56">
        <v>310</v>
      </c>
      <c r="K33" s="56">
        <v>104</v>
      </c>
      <c r="L33" s="56">
        <v>206</v>
      </c>
      <c r="M33" s="56"/>
      <c r="N33" s="56"/>
      <c r="O33" s="56"/>
      <c r="P33" s="223"/>
      <c r="Q33" s="227"/>
      <c r="R33" s="56"/>
      <c r="S33" s="56"/>
    </row>
    <row r="34" spans="2:19" s="207" customFormat="1" ht="8.1" customHeight="1">
      <c r="B34" s="220"/>
      <c r="C34" s="226"/>
      <c r="D34" s="219"/>
      <c r="E34" s="219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223"/>
      <c r="Q34" s="227"/>
      <c r="R34" s="56"/>
      <c r="S34" s="56"/>
    </row>
    <row r="35" spans="2:19" s="207" customFormat="1" ht="15" customHeight="1">
      <c r="B35" s="220" t="s">
        <v>19</v>
      </c>
      <c r="C35" s="208"/>
      <c r="D35" s="219">
        <v>2020</v>
      </c>
      <c r="E35" s="219"/>
      <c r="F35" s="56">
        <v>173</v>
      </c>
      <c r="G35" s="56">
        <v>57</v>
      </c>
      <c r="H35" s="56">
        <v>116</v>
      </c>
      <c r="I35" s="56"/>
      <c r="J35" s="56">
        <v>252</v>
      </c>
      <c r="K35" s="56">
        <v>79</v>
      </c>
      <c r="L35" s="56">
        <v>173</v>
      </c>
      <c r="M35" s="56"/>
      <c r="N35" s="56"/>
      <c r="O35" s="56"/>
      <c r="P35" s="223"/>
      <c r="Q35" s="224"/>
    </row>
    <row r="36" spans="2:19" s="207" customFormat="1" ht="15" customHeight="1">
      <c r="B36" s="220"/>
      <c r="C36" s="208"/>
      <c r="D36" s="219">
        <v>2021</v>
      </c>
      <c r="E36" s="219"/>
      <c r="F36" s="56">
        <v>189</v>
      </c>
      <c r="G36" s="56">
        <v>57</v>
      </c>
      <c r="H36" s="56">
        <v>132</v>
      </c>
      <c r="I36" s="56"/>
      <c r="J36" s="56">
        <v>312</v>
      </c>
      <c r="K36" s="56">
        <v>91</v>
      </c>
      <c r="L36" s="56">
        <v>221</v>
      </c>
      <c r="M36" s="56"/>
      <c r="N36" s="56"/>
      <c r="O36" s="56"/>
      <c r="P36" s="223"/>
      <c r="Q36" s="224"/>
      <c r="R36" s="56"/>
      <c r="S36" s="56"/>
    </row>
    <row r="37" spans="2:19" s="207" customFormat="1" ht="15" customHeight="1">
      <c r="B37" s="220"/>
      <c r="C37" s="208"/>
      <c r="D37" s="219">
        <v>2022</v>
      </c>
      <c r="E37" s="219"/>
      <c r="F37" s="56">
        <v>212</v>
      </c>
      <c r="G37" s="56">
        <v>60</v>
      </c>
      <c r="H37" s="56">
        <v>152</v>
      </c>
      <c r="I37" s="56"/>
      <c r="J37" s="56">
        <v>340</v>
      </c>
      <c r="K37" s="56">
        <v>107</v>
      </c>
      <c r="L37" s="56">
        <v>233</v>
      </c>
      <c r="M37" s="56"/>
      <c r="N37" s="56"/>
      <c r="O37" s="56"/>
      <c r="P37" s="223"/>
      <c r="Q37" s="224"/>
      <c r="R37" s="56"/>
      <c r="S37" s="56"/>
    </row>
    <row r="38" spans="2:19" s="207" customFormat="1" ht="8.1" customHeight="1">
      <c r="B38" s="220"/>
      <c r="C38" s="208"/>
      <c r="D38" s="219"/>
      <c r="E38" s="219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223"/>
      <c r="Q38" s="224"/>
      <c r="R38" s="56"/>
      <c r="S38" s="56"/>
    </row>
    <row r="39" spans="2:19" s="207" customFormat="1" ht="15" customHeight="1">
      <c r="B39" s="220" t="s">
        <v>20</v>
      </c>
      <c r="C39" s="208"/>
      <c r="D39" s="219">
        <v>2020</v>
      </c>
      <c r="E39" s="219"/>
      <c r="F39" s="56">
        <v>178</v>
      </c>
      <c r="G39" s="56">
        <v>79</v>
      </c>
      <c r="H39" s="56">
        <v>99</v>
      </c>
      <c r="I39" s="56"/>
      <c r="J39" s="56">
        <v>187</v>
      </c>
      <c r="K39" s="56">
        <v>53</v>
      </c>
      <c r="L39" s="56">
        <v>134</v>
      </c>
      <c r="M39" s="56"/>
      <c r="N39" s="56"/>
      <c r="O39" s="56"/>
      <c r="P39" s="223"/>
      <c r="Q39" s="224"/>
    </row>
    <row r="40" spans="2:19" s="207" customFormat="1" ht="15" customHeight="1">
      <c r="B40" s="220"/>
      <c r="C40" s="208"/>
      <c r="D40" s="219">
        <v>2021</v>
      </c>
      <c r="E40" s="219"/>
      <c r="F40" s="56">
        <v>211</v>
      </c>
      <c r="G40" s="56">
        <v>81</v>
      </c>
      <c r="H40" s="56">
        <v>130</v>
      </c>
      <c r="I40" s="56"/>
      <c r="J40" s="56">
        <v>164</v>
      </c>
      <c r="K40" s="56">
        <v>57</v>
      </c>
      <c r="L40" s="56">
        <v>107</v>
      </c>
      <c r="M40" s="56"/>
      <c r="N40" s="56"/>
      <c r="O40" s="56"/>
      <c r="P40" s="223"/>
      <c r="Q40" s="224"/>
      <c r="R40" s="56"/>
      <c r="S40" s="56"/>
    </row>
    <row r="41" spans="2:19" s="207" customFormat="1" ht="15" customHeight="1">
      <c r="B41" s="220"/>
      <c r="C41" s="208"/>
      <c r="D41" s="219">
        <v>2022</v>
      </c>
      <c r="E41" s="219"/>
      <c r="F41" s="56">
        <v>193</v>
      </c>
      <c r="G41" s="56">
        <v>81</v>
      </c>
      <c r="H41" s="56">
        <v>112</v>
      </c>
      <c r="I41" s="56"/>
      <c r="J41" s="56">
        <v>161</v>
      </c>
      <c r="K41" s="56">
        <v>51</v>
      </c>
      <c r="L41" s="56">
        <v>110</v>
      </c>
      <c r="M41" s="56"/>
      <c r="N41" s="56"/>
      <c r="O41" s="56"/>
      <c r="P41" s="223"/>
      <c r="Q41" s="224"/>
      <c r="R41" s="56"/>
      <c r="S41" s="56"/>
    </row>
    <row r="42" spans="2:19" s="207" customFormat="1" ht="8.1" customHeight="1">
      <c r="B42" s="220"/>
      <c r="C42" s="208"/>
      <c r="D42" s="219"/>
      <c r="E42" s="219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223"/>
      <c r="Q42" s="224"/>
      <c r="R42" s="56"/>
      <c r="S42" s="56"/>
    </row>
    <row r="43" spans="2:19" s="207" customFormat="1" ht="15" customHeight="1">
      <c r="B43" s="220" t="s">
        <v>21</v>
      </c>
      <c r="C43" s="208"/>
      <c r="D43" s="219">
        <v>2020</v>
      </c>
      <c r="E43" s="219"/>
      <c r="F43" s="56">
        <v>247</v>
      </c>
      <c r="G43" s="56">
        <v>103</v>
      </c>
      <c r="H43" s="56">
        <v>144</v>
      </c>
      <c r="I43" s="56"/>
      <c r="J43" s="56">
        <v>709</v>
      </c>
      <c r="K43" s="56">
        <v>312</v>
      </c>
      <c r="L43" s="56">
        <v>397</v>
      </c>
      <c r="M43" s="56"/>
      <c r="N43" s="56"/>
      <c r="O43" s="56"/>
      <c r="P43" s="223"/>
      <c r="Q43" s="224"/>
    </row>
    <row r="44" spans="2:19" s="207" customFormat="1" ht="15" customHeight="1">
      <c r="B44" s="220"/>
      <c r="C44" s="208"/>
      <c r="D44" s="219">
        <v>2021</v>
      </c>
      <c r="E44" s="219"/>
      <c r="F44" s="56">
        <v>198</v>
      </c>
      <c r="G44" s="56">
        <v>91</v>
      </c>
      <c r="H44" s="56">
        <v>107</v>
      </c>
      <c r="I44" s="56"/>
      <c r="J44" s="56">
        <v>777</v>
      </c>
      <c r="K44" s="56">
        <v>324</v>
      </c>
      <c r="L44" s="56">
        <v>453</v>
      </c>
      <c r="M44" s="56"/>
      <c r="N44" s="56"/>
      <c r="O44" s="56"/>
      <c r="P44" s="223"/>
      <c r="Q44" s="224"/>
      <c r="R44" s="56"/>
      <c r="S44" s="56"/>
    </row>
    <row r="45" spans="2:19" s="207" customFormat="1" ht="15" customHeight="1">
      <c r="B45" s="220"/>
      <c r="C45" s="208"/>
      <c r="D45" s="219">
        <v>2022</v>
      </c>
      <c r="E45" s="219"/>
      <c r="F45" s="56">
        <v>193</v>
      </c>
      <c r="G45" s="56">
        <v>88</v>
      </c>
      <c r="H45" s="56">
        <v>105</v>
      </c>
      <c r="I45" s="56"/>
      <c r="J45" s="56">
        <v>841</v>
      </c>
      <c r="K45" s="56">
        <v>352</v>
      </c>
      <c r="L45" s="56">
        <v>489</v>
      </c>
      <c r="M45" s="56"/>
      <c r="N45" s="56"/>
      <c r="O45" s="56"/>
      <c r="P45" s="223"/>
      <c r="Q45" s="224"/>
      <c r="R45" s="56"/>
      <c r="S45" s="56"/>
    </row>
    <row r="46" spans="2:19" s="207" customFormat="1" ht="8.1" customHeight="1">
      <c r="B46" s="220"/>
      <c r="C46" s="208"/>
      <c r="D46" s="219"/>
      <c r="E46" s="219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223"/>
      <c r="Q46" s="224"/>
      <c r="R46" s="56"/>
      <c r="S46" s="56"/>
    </row>
    <row r="47" spans="2:19" s="207" customFormat="1" ht="15" customHeight="1">
      <c r="B47" s="220" t="s">
        <v>22</v>
      </c>
      <c r="C47" s="208"/>
      <c r="D47" s="219">
        <v>2020</v>
      </c>
      <c r="E47" s="219"/>
      <c r="F47" s="56">
        <v>59</v>
      </c>
      <c r="G47" s="56">
        <v>20</v>
      </c>
      <c r="H47" s="56">
        <v>39</v>
      </c>
      <c r="I47" s="56"/>
      <c r="J47" s="56">
        <v>233</v>
      </c>
      <c r="K47" s="56">
        <v>75</v>
      </c>
      <c r="L47" s="56">
        <v>158</v>
      </c>
      <c r="M47" s="56"/>
      <c r="N47" s="56"/>
      <c r="O47" s="56"/>
      <c r="P47" s="223"/>
      <c r="Q47" s="224"/>
    </row>
    <row r="48" spans="2:19" s="207" customFormat="1" ht="15" customHeight="1">
      <c r="B48" s="220"/>
      <c r="C48" s="208"/>
      <c r="D48" s="219">
        <v>2021</v>
      </c>
      <c r="E48" s="219"/>
      <c r="F48" s="56">
        <v>81</v>
      </c>
      <c r="G48" s="56">
        <v>29</v>
      </c>
      <c r="H48" s="56">
        <v>52</v>
      </c>
      <c r="I48" s="56"/>
      <c r="J48" s="56">
        <v>276</v>
      </c>
      <c r="K48" s="56">
        <v>91</v>
      </c>
      <c r="L48" s="56">
        <v>185</v>
      </c>
      <c r="M48" s="56"/>
      <c r="N48" s="56"/>
      <c r="O48" s="56"/>
      <c r="P48" s="223"/>
      <c r="Q48" s="224"/>
      <c r="R48" s="56"/>
      <c r="S48" s="56"/>
    </row>
    <row r="49" spans="2:19" s="207" customFormat="1" ht="15" customHeight="1">
      <c r="B49" s="220"/>
      <c r="C49" s="208"/>
      <c r="D49" s="219">
        <v>2022</v>
      </c>
      <c r="E49" s="219"/>
      <c r="F49" s="56" t="s">
        <v>31</v>
      </c>
      <c r="G49" s="56" t="s">
        <v>31</v>
      </c>
      <c r="H49" s="56" t="s">
        <v>31</v>
      </c>
      <c r="I49" s="56"/>
      <c r="J49" s="56">
        <v>277</v>
      </c>
      <c r="K49" s="56">
        <v>90</v>
      </c>
      <c r="L49" s="56">
        <v>187</v>
      </c>
      <c r="M49" s="56"/>
      <c r="N49" s="56"/>
      <c r="O49" s="56"/>
      <c r="P49" s="223"/>
      <c r="Q49" s="224"/>
      <c r="R49" s="56"/>
      <c r="S49" s="56"/>
    </row>
    <row r="50" spans="2:19" s="207" customFormat="1" ht="8.1" customHeight="1">
      <c r="B50" s="220"/>
      <c r="C50" s="208"/>
      <c r="D50" s="219"/>
      <c r="E50" s="219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223"/>
      <c r="Q50" s="224"/>
      <c r="R50" s="56"/>
      <c r="S50" s="56"/>
    </row>
    <row r="51" spans="2:19" s="207" customFormat="1" ht="15" customHeight="1">
      <c r="B51" s="220" t="s">
        <v>23</v>
      </c>
      <c r="C51" s="226"/>
      <c r="D51" s="219">
        <v>2020</v>
      </c>
      <c r="E51" s="219"/>
      <c r="F51" s="56">
        <v>78</v>
      </c>
      <c r="G51" s="56">
        <v>40</v>
      </c>
      <c r="H51" s="56">
        <v>38</v>
      </c>
      <c r="I51" s="56"/>
      <c r="J51" s="56">
        <v>6</v>
      </c>
      <c r="K51" s="56">
        <v>2</v>
      </c>
      <c r="L51" s="56">
        <v>4</v>
      </c>
      <c r="M51" s="56"/>
      <c r="N51" s="56"/>
      <c r="O51" s="56"/>
      <c r="P51" s="223"/>
      <c r="Q51" s="227"/>
    </row>
    <row r="52" spans="2:19" s="207" customFormat="1" ht="15" customHeight="1">
      <c r="B52" s="220"/>
      <c r="C52" s="226"/>
      <c r="D52" s="219">
        <v>2021</v>
      </c>
      <c r="E52" s="219"/>
      <c r="F52" s="56">
        <v>71</v>
      </c>
      <c r="G52" s="56">
        <v>37</v>
      </c>
      <c r="H52" s="56">
        <v>34</v>
      </c>
      <c r="I52" s="56"/>
      <c r="J52" s="56">
        <v>5</v>
      </c>
      <c r="K52" s="56">
        <v>1</v>
      </c>
      <c r="L52" s="56">
        <v>4</v>
      </c>
      <c r="M52" s="56"/>
      <c r="N52" s="56"/>
      <c r="O52" s="56"/>
      <c r="P52" s="223"/>
      <c r="Q52" s="227"/>
      <c r="R52" s="56"/>
      <c r="S52" s="56"/>
    </row>
    <row r="53" spans="2:19" s="207" customFormat="1" ht="15" customHeight="1">
      <c r="B53" s="220"/>
      <c r="C53" s="226"/>
      <c r="D53" s="219">
        <v>2022</v>
      </c>
      <c r="E53" s="219"/>
      <c r="F53" s="56">
        <v>72</v>
      </c>
      <c r="G53" s="56">
        <v>38</v>
      </c>
      <c r="H53" s="56">
        <v>34</v>
      </c>
      <c r="I53" s="56"/>
      <c r="J53" s="56">
        <v>5</v>
      </c>
      <c r="K53" s="56">
        <v>1</v>
      </c>
      <c r="L53" s="56">
        <v>4</v>
      </c>
      <c r="M53" s="56"/>
      <c r="N53" s="56"/>
      <c r="O53" s="56"/>
      <c r="P53" s="223"/>
      <c r="Q53" s="227"/>
      <c r="R53" s="56"/>
      <c r="S53" s="56"/>
    </row>
    <row r="54" spans="2:19" s="207" customFormat="1" ht="8.1" customHeight="1">
      <c r="B54" s="220"/>
      <c r="C54" s="226"/>
      <c r="D54" s="219"/>
      <c r="E54" s="219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223"/>
      <c r="Q54" s="227"/>
      <c r="R54" s="56"/>
    </row>
    <row r="55" spans="2:19" s="207" customFormat="1" ht="15" customHeight="1">
      <c r="B55" s="220" t="s">
        <v>24</v>
      </c>
      <c r="C55" s="208"/>
      <c r="D55" s="219">
        <v>2020</v>
      </c>
      <c r="E55" s="219"/>
      <c r="F55" s="56">
        <v>906</v>
      </c>
      <c r="G55" s="56">
        <v>434</v>
      </c>
      <c r="H55" s="56">
        <v>472</v>
      </c>
      <c r="I55" s="56"/>
      <c r="J55" s="56">
        <v>2456</v>
      </c>
      <c r="K55" s="56">
        <v>999</v>
      </c>
      <c r="L55" s="56">
        <v>1457</v>
      </c>
      <c r="M55" s="56"/>
      <c r="N55" s="56"/>
      <c r="O55" s="56"/>
      <c r="P55" s="223"/>
      <c r="Q55" s="224"/>
    </row>
    <row r="56" spans="2:19" s="207" customFormat="1" ht="15" customHeight="1">
      <c r="B56" s="220"/>
      <c r="C56" s="208"/>
      <c r="D56" s="219">
        <v>2021</v>
      </c>
      <c r="E56" s="219"/>
      <c r="F56" s="56">
        <v>1023</v>
      </c>
      <c r="G56" s="56">
        <v>504</v>
      </c>
      <c r="H56" s="56">
        <v>519</v>
      </c>
      <c r="I56" s="56"/>
      <c r="J56" s="56">
        <v>2773</v>
      </c>
      <c r="K56" s="56">
        <v>1102</v>
      </c>
      <c r="L56" s="56">
        <v>1671</v>
      </c>
      <c r="M56" s="56"/>
      <c r="N56" s="56"/>
      <c r="O56" s="56"/>
      <c r="P56" s="223"/>
      <c r="Q56" s="224"/>
      <c r="R56" s="56"/>
      <c r="S56" s="56"/>
    </row>
    <row r="57" spans="2:19" s="207" customFormat="1" ht="15" customHeight="1">
      <c r="B57" s="220"/>
      <c r="C57" s="208"/>
      <c r="D57" s="219">
        <v>2022</v>
      </c>
      <c r="E57" s="219"/>
      <c r="F57" s="56">
        <v>1330</v>
      </c>
      <c r="G57" s="56">
        <v>619</v>
      </c>
      <c r="H57" s="56">
        <v>711</v>
      </c>
      <c r="I57" s="56"/>
      <c r="J57" s="56">
        <v>2982</v>
      </c>
      <c r="K57" s="56">
        <v>1174</v>
      </c>
      <c r="L57" s="56">
        <v>1808</v>
      </c>
      <c r="M57" s="56"/>
      <c r="N57" s="56"/>
      <c r="O57" s="56"/>
      <c r="P57" s="223"/>
      <c r="Q57" s="224"/>
      <c r="R57" s="56"/>
      <c r="S57" s="56"/>
    </row>
    <row r="58" spans="2:19" s="207" customFormat="1" ht="8.1" customHeight="1">
      <c r="B58" s="220"/>
      <c r="C58" s="208"/>
      <c r="D58" s="219"/>
      <c r="E58" s="219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223"/>
      <c r="Q58" s="224"/>
      <c r="R58" s="56"/>
      <c r="S58" s="56"/>
    </row>
    <row r="59" spans="2:19" s="207" customFormat="1" ht="15" customHeight="1">
      <c r="B59" s="220" t="s">
        <v>25</v>
      </c>
      <c r="C59" s="208"/>
      <c r="D59" s="219">
        <v>2020</v>
      </c>
      <c r="E59" s="219"/>
      <c r="F59" s="56">
        <v>80</v>
      </c>
      <c r="G59" s="56">
        <v>26</v>
      </c>
      <c r="H59" s="56">
        <v>54</v>
      </c>
      <c r="I59" s="56"/>
      <c r="J59" s="56">
        <v>127</v>
      </c>
      <c r="K59" s="56">
        <v>40</v>
      </c>
      <c r="L59" s="56">
        <v>87</v>
      </c>
      <c r="M59" s="56"/>
      <c r="N59" s="56"/>
      <c r="O59" s="56"/>
      <c r="P59" s="223"/>
      <c r="Q59" s="224"/>
    </row>
    <row r="60" spans="2:19" s="207" customFormat="1" ht="15" customHeight="1">
      <c r="B60" s="220"/>
      <c r="C60" s="208"/>
      <c r="D60" s="219">
        <v>2021</v>
      </c>
      <c r="E60" s="219"/>
      <c r="F60" s="56">
        <v>248</v>
      </c>
      <c r="G60" s="56">
        <v>114</v>
      </c>
      <c r="H60" s="56">
        <v>134</v>
      </c>
      <c r="I60" s="56"/>
      <c r="J60" s="56">
        <v>165</v>
      </c>
      <c r="K60" s="56">
        <v>53</v>
      </c>
      <c r="L60" s="56">
        <v>112</v>
      </c>
      <c r="M60" s="56"/>
      <c r="N60" s="56"/>
      <c r="O60" s="56"/>
      <c r="P60" s="223"/>
      <c r="Q60" s="224"/>
      <c r="R60" s="56"/>
      <c r="S60" s="56"/>
    </row>
    <row r="61" spans="2:19" s="207" customFormat="1" ht="15" customHeight="1">
      <c r="B61" s="220"/>
      <c r="C61" s="208"/>
      <c r="D61" s="219">
        <v>2022</v>
      </c>
      <c r="E61" s="219"/>
      <c r="F61" s="56">
        <v>247</v>
      </c>
      <c r="G61" s="56">
        <v>114</v>
      </c>
      <c r="H61" s="56">
        <v>133</v>
      </c>
      <c r="I61" s="56"/>
      <c r="J61" s="56">
        <v>153</v>
      </c>
      <c r="K61" s="56">
        <v>51</v>
      </c>
      <c r="L61" s="56">
        <v>102</v>
      </c>
      <c r="M61" s="56"/>
      <c r="N61" s="56"/>
      <c r="O61" s="56"/>
      <c r="P61" s="223"/>
      <c r="Q61" s="224"/>
      <c r="R61" s="56"/>
      <c r="S61" s="56"/>
    </row>
    <row r="62" spans="2:19" s="207" customFormat="1" ht="8.1" customHeight="1">
      <c r="B62" s="220"/>
      <c r="C62" s="208"/>
      <c r="D62" s="219"/>
      <c r="E62" s="219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223"/>
      <c r="Q62" s="224"/>
      <c r="R62" s="56"/>
      <c r="S62" s="56"/>
    </row>
    <row r="63" spans="2:19" s="207" customFormat="1" ht="15" customHeight="1">
      <c r="B63" s="220" t="s">
        <v>26</v>
      </c>
      <c r="C63" s="208"/>
      <c r="D63" s="219">
        <v>2020</v>
      </c>
      <c r="E63" s="219"/>
      <c r="F63" s="56">
        <v>64</v>
      </c>
      <c r="G63" s="56">
        <v>28</v>
      </c>
      <c r="H63" s="56">
        <v>36</v>
      </c>
      <c r="I63" s="56"/>
      <c r="J63" s="56">
        <v>396</v>
      </c>
      <c r="K63" s="56">
        <v>146</v>
      </c>
      <c r="L63" s="56">
        <v>250</v>
      </c>
      <c r="M63" s="56"/>
      <c r="N63" s="56"/>
      <c r="O63" s="56"/>
      <c r="P63" s="223"/>
      <c r="Q63" s="224"/>
    </row>
    <row r="64" spans="2:19" s="207" customFormat="1" ht="15" customHeight="1">
      <c r="B64" s="220"/>
      <c r="C64" s="208"/>
      <c r="D64" s="219">
        <v>2021</v>
      </c>
      <c r="E64" s="219"/>
      <c r="F64" s="56">
        <v>114</v>
      </c>
      <c r="G64" s="56">
        <v>45</v>
      </c>
      <c r="H64" s="56">
        <v>69</v>
      </c>
      <c r="I64" s="56"/>
      <c r="J64" s="56">
        <v>477</v>
      </c>
      <c r="K64" s="56">
        <v>173</v>
      </c>
      <c r="L64" s="56">
        <v>304</v>
      </c>
      <c r="M64" s="56"/>
      <c r="N64" s="56"/>
      <c r="O64" s="56"/>
      <c r="P64" s="223"/>
      <c r="Q64" s="224"/>
      <c r="R64" s="56"/>
      <c r="S64" s="56"/>
    </row>
    <row r="65" spans="2:19" s="207" customFormat="1" ht="15" customHeight="1">
      <c r="B65" s="220"/>
      <c r="C65" s="208"/>
      <c r="D65" s="219">
        <v>2022</v>
      </c>
      <c r="E65" s="219"/>
      <c r="F65" s="56">
        <v>132</v>
      </c>
      <c r="G65" s="56">
        <v>55</v>
      </c>
      <c r="H65" s="56">
        <v>77</v>
      </c>
      <c r="I65" s="56"/>
      <c r="J65" s="56">
        <v>476</v>
      </c>
      <c r="K65" s="56">
        <v>157</v>
      </c>
      <c r="L65" s="56">
        <v>319</v>
      </c>
      <c r="M65" s="56"/>
      <c r="N65" s="56"/>
      <c r="O65" s="56"/>
      <c r="P65" s="223"/>
      <c r="Q65" s="224"/>
      <c r="R65" s="56"/>
      <c r="S65" s="56"/>
    </row>
    <row r="66" spans="2:19" s="207" customFormat="1" ht="8.1" customHeight="1">
      <c r="B66" s="220"/>
      <c r="C66" s="208"/>
      <c r="D66" s="219"/>
      <c r="E66" s="219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223"/>
      <c r="Q66" s="224"/>
      <c r="R66" s="56"/>
      <c r="S66" s="56"/>
    </row>
    <row r="67" spans="2:19" s="207" customFormat="1" ht="15" customHeight="1">
      <c r="B67" s="220" t="s">
        <v>27</v>
      </c>
      <c r="C67" s="208"/>
      <c r="D67" s="219">
        <v>2020</v>
      </c>
      <c r="E67" s="219"/>
      <c r="F67" s="56">
        <v>123</v>
      </c>
      <c r="G67" s="56">
        <v>68</v>
      </c>
      <c r="H67" s="56">
        <v>55</v>
      </c>
      <c r="I67" s="56"/>
      <c r="J67" s="56">
        <v>510</v>
      </c>
      <c r="K67" s="56">
        <v>181</v>
      </c>
      <c r="L67" s="56">
        <v>329</v>
      </c>
      <c r="M67" s="56"/>
      <c r="N67" s="56"/>
      <c r="O67" s="56"/>
      <c r="P67" s="223"/>
      <c r="Q67" s="224"/>
    </row>
    <row r="68" spans="2:19" s="207" customFormat="1" ht="15" customHeight="1">
      <c r="B68" s="220"/>
      <c r="C68" s="208"/>
      <c r="D68" s="219">
        <v>2021</v>
      </c>
      <c r="E68" s="219"/>
      <c r="F68" s="56">
        <v>128</v>
      </c>
      <c r="G68" s="56">
        <v>46</v>
      </c>
      <c r="H68" s="56">
        <v>82</v>
      </c>
      <c r="I68" s="56"/>
      <c r="J68" s="56">
        <v>531</v>
      </c>
      <c r="K68" s="56">
        <v>180</v>
      </c>
      <c r="L68" s="56">
        <v>351</v>
      </c>
      <c r="M68" s="56"/>
      <c r="N68" s="56"/>
      <c r="O68" s="56"/>
      <c r="P68" s="223"/>
      <c r="Q68" s="224"/>
      <c r="R68" s="56"/>
      <c r="S68" s="56"/>
    </row>
    <row r="69" spans="2:19" s="207" customFormat="1" ht="15" customHeight="1">
      <c r="B69" s="220"/>
      <c r="C69" s="208"/>
      <c r="D69" s="219">
        <v>2022</v>
      </c>
      <c r="E69" s="219"/>
      <c r="F69" s="56">
        <v>84</v>
      </c>
      <c r="G69" s="56">
        <v>33</v>
      </c>
      <c r="H69" s="56">
        <v>51</v>
      </c>
      <c r="I69" s="56"/>
      <c r="J69" s="56">
        <v>575</v>
      </c>
      <c r="K69" s="56">
        <v>194</v>
      </c>
      <c r="L69" s="56">
        <v>381</v>
      </c>
      <c r="M69" s="56"/>
      <c r="N69" s="56"/>
      <c r="O69" s="56"/>
      <c r="P69" s="223"/>
      <c r="Q69" s="224"/>
      <c r="R69" s="56"/>
      <c r="S69" s="56"/>
    </row>
    <row r="70" spans="2:19" s="207" customFormat="1" ht="8.1" customHeight="1">
      <c r="B70" s="220"/>
      <c r="C70" s="208"/>
      <c r="D70" s="219"/>
      <c r="E70" s="219"/>
      <c r="F70" s="56"/>
      <c r="G70" s="56"/>
      <c r="H70" s="56"/>
      <c r="I70" s="56"/>
      <c r="J70" s="56"/>
      <c r="K70" s="56"/>
      <c r="L70" s="56"/>
      <c r="M70" s="56"/>
      <c r="Q70" s="224"/>
      <c r="R70" s="56"/>
      <c r="S70" s="56"/>
    </row>
    <row r="71" spans="2:19" s="207" customFormat="1" ht="15" customHeight="1">
      <c r="B71" s="220" t="s">
        <v>28</v>
      </c>
      <c r="C71" s="226"/>
      <c r="D71" s="219">
        <v>2020</v>
      </c>
      <c r="E71" s="219"/>
      <c r="F71" s="56">
        <v>1173</v>
      </c>
      <c r="G71" s="56">
        <v>475</v>
      </c>
      <c r="H71" s="56">
        <v>698</v>
      </c>
      <c r="I71" s="56"/>
      <c r="J71" s="56">
        <v>1605</v>
      </c>
      <c r="K71" s="56">
        <v>663</v>
      </c>
      <c r="L71" s="56">
        <v>942</v>
      </c>
      <c r="M71" s="56"/>
      <c r="N71" s="56"/>
      <c r="O71" s="56"/>
      <c r="P71" s="223"/>
      <c r="Q71" s="227"/>
    </row>
    <row r="72" spans="2:19" s="207" customFormat="1" ht="15" customHeight="1">
      <c r="B72" s="220"/>
      <c r="C72" s="226"/>
      <c r="D72" s="219">
        <v>2021</v>
      </c>
      <c r="E72" s="219"/>
      <c r="F72" s="56">
        <v>1538</v>
      </c>
      <c r="G72" s="56">
        <v>625</v>
      </c>
      <c r="H72" s="56">
        <v>913</v>
      </c>
      <c r="I72" s="56"/>
      <c r="J72" s="56">
        <v>1800</v>
      </c>
      <c r="K72" s="56">
        <v>760</v>
      </c>
      <c r="L72" s="56">
        <v>1040</v>
      </c>
      <c r="M72" s="56"/>
      <c r="N72" s="56"/>
      <c r="O72" s="56"/>
      <c r="P72" s="223"/>
      <c r="Q72" s="227"/>
    </row>
    <row r="73" spans="2:19" s="207" customFormat="1" ht="15" customHeight="1">
      <c r="B73" s="220"/>
      <c r="C73" s="226"/>
      <c r="D73" s="219">
        <v>2022</v>
      </c>
      <c r="E73" s="219"/>
      <c r="F73" s="56">
        <v>606</v>
      </c>
      <c r="G73" s="56">
        <v>201</v>
      </c>
      <c r="H73" s="56">
        <v>405</v>
      </c>
      <c r="I73" s="56"/>
      <c r="J73" s="56">
        <v>1811</v>
      </c>
      <c r="K73" s="56">
        <v>740</v>
      </c>
      <c r="L73" s="56">
        <v>1071</v>
      </c>
      <c r="M73" s="56"/>
      <c r="N73" s="56"/>
      <c r="O73" s="56"/>
      <c r="P73" s="223"/>
      <c r="Q73" s="227"/>
    </row>
    <row r="74" spans="2:19" s="207" customFormat="1" ht="8.1" customHeight="1">
      <c r="B74" s="220"/>
      <c r="C74" s="226"/>
      <c r="D74" s="219"/>
      <c r="E74" s="219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223"/>
      <c r="Q74" s="227"/>
    </row>
    <row r="75" spans="2:19" s="207" customFormat="1" ht="15" customHeight="1">
      <c r="B75" s="220" t="s">
        <v>29</v>
      </c>
      <c r="C75" s="226"/>
      <c r="D75" s="219">
        <v>2020</v>
      </c>
      <c r="E75" s="219"/>
      <c r="F75" s="56" t="s">
        <v>31</v>
      </c>
      <c r="G75" s="56" t="s">
        <v>31</v>
      </c>
      <c r="H75" s="56" t="s">
        <v>31</v>
      </c>
      <c r="I75" s="56"/>
      <c r="J75" s="56">
        <v>8</v>
      </c>
      <c r="K75" s="56">
        <v>5</v>
      </c>
      <c r="L75" s="56">
        <v>3</v>
      </c>
      <c r="M75" s="56"/>
      <c r="N75" s="56"/>
      <c r="O75" s="56"/>
      <c r="P75" s="223"/>
      <c r="Q75" s="227"/>
    </row>
    <row r="76" spans="2:19" s="207" customFormat="1" ht="15" customHeight="1">
      <c r="B76" s="220"/>
      <c r="C76" s="226"/>
      <c r="D76" s="219">
        <v>2021</v>
      </c>
      <c r="E76" s="219"/>
      <c r="F76" s="56">
        <v>5</v>
      </c>
      <c r="G76" s="56">
        <v>5</v>
      </c>
      <c r="H76" s="56" t="s">
        <v>31</v>
      </c>
      <c r="I76" s="56"/>
      <c r="J76" s="56">
        <v>3</v>
      </c>
      <c r="K76" s="56" t="s">
        <v>31</v>
      </c>
      <c r="L76" s="56">
        <v>3</v>
      </c>
      <c r="M76" s="56"/>
      <c r="N76" s="56"/>
      <c r="O76" s="56"/>
      <c r="P76" s="223"/>
      <c r="Q76" s="227"/>
    </row>
    <row r="77" spans="2:19" s="207" customFormat="1" ht="15" customHeight="1">
      <c r="B77" s="220"/>
      <c r="C77" s="226"/>
      <c r="D77" s="219">
        <v>2022</v>
      </c>
      <c r="E77" s="219"/>
      <c r="F77" s="56" t="s">
        <v>31</v>
      </c>
      <c r="G77" s="56" t="s">
        <v>31</v>
      </c>
      <c r="H77" s="56" t="s">
        <v>31</v>
      </c>
      <c r="I77" s="56"/>
      <c r="J77" s="56">
        <v>9</v>
      </c>
      <c r="K77" s="56">
        <v>6</v>
      </c>
      <c r="L77" s="56">
        <v>3</v>
      </c>
      <c r="M77" s="56"/>
      <c r="N77" s="56"/>
      <c r="O77" s="56"/>
      <c r="P77" s="223"/>
      <c r="Q77" s="227"/>
    </row>
    <row r="78" spans="2:19" s="207" customFormat="1" ht="8.1" customHeight="1">
      <c r="B78" s="220"/>
      <c r="C78" s="226"/>
      <c r="D78" s="219"/>
      <c r="E78" s="219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223"/>
      <c r="Q78" s="227"/>
    </row>
    <row r="79" spans="2:19" s="207" customFormat="1" ht="15" customHeight="1">
      <c r="B79" s="220" t="s">
        <v>30</v>
      </c>
      <c r="C79" s="226"/>
      <c r="D79" s="219">
        <v>2020</v>
      </c>
      <c r="F79" s="56" t="s">
        <v>31</v>
      </c>
      <c r="G79" s="56" t="s">
        <v>31</v>
      </c>
      <c r="H79" s="56" t="s">
        <v>31</v>
      </c>
      <c r="I79" s="56"/>
      <c r="J79" s="56" t="s">
        <v>31</v>
      </c>
      <c r="K79" s="56" t="s">
        <v>31</v>
      </c>
      <c r="L79" s="56" t="s">
        <v>31</v>
      </c>
      <c r="M79" s="56"/>
      <c r="N79" s="56"/>
      <c r="O79" s="56"/>
      <c r="P79" s="223"/>
      <c r="Q79" s="227"/>
    </row>
    <row r="80" spans="2:19" s="207" customFormat="1" ht="15" customHeight="1">
      <c r="B80" s="220"/>
      <c r="C80" s="226"/>
      <c r="D80" s="219">
        <v>2021</v>
      </c>
      <c r="F80" s="56" t="s">
        <v>31</v>
      </c>
      <c r="G80" s="56" t="s">
        <v>31</v>
      </c>
      <c r="H80" s="56" t="s">
        <v>31</v>
      </c>
      <c r="I80" s="56"/>
      <c r="J80" s="56" t="s">
        <v>31</v>
      </c>
      <c r="K80" s="56" t="s">
        <v>31</v>
      </c>
      <c r="L80" s="56" t="s">
        <v>31</v>
      </c>
      <c r="M80" s="56"/>
      <c r="N80" s="56"/>
      <c r="O80" s="56"/>
      <c r="P80" s="223"/>
      <c r="Q80" s="227"/>
      <c r="R80" s="56"/>
      <c r="S80" s="56"/>
    </row>
    <row r="81" spans="1:20" s="207" customFormat="1" ht="15" customHeight="1">
      <c r="B81" s="220"/>
      <c r="C81" s="226"/>
      <c r="D81" s="219">
        <v>2022</v>
      </c>
      <c r="F81" s="56" t="s">
        <v>31</v>
      </c>
      <c r="G81" s="56" t="s">
        <v>31</v>
      </c>
      <c r="H81" s="56" t="s">
        <v>31</v>
      </c>
      <c r="I81" s="56"/>
      <c r="J81" s="56" t="s">
        <v>31</v>
      </c>
      <c r="K81" s="56" t="s">
        <v>31</v>
      </c>
      <c r="L81" s="56" t="s">
        <v>31</v>
      </c>
      <c r="M81" s="56"/>
      <c r="N81" s="56"/>
      <c r="O81" s="56"/>
      <c r="P81" s="223"/>
      <c r="Q81" s="227"/>
      <c r="R81" s="56"/>
      <c r="S81" s="56"/>
      <c r="T81" s="230"/>
    </row>
    <row r="82" spans="1:20" s="207" customFormat="1" ht="6.95" customHeight="1" thickBot="1">
      <c r="B82" s="232"/>
      <c r="C82" s="233"/>
      <c r="D82" s="234"/>
      <c r="E82" s="234"/>
      <c r="F82" s="235"/>
      <c r="G82" s="235"/>
      <c r="H82" s="235"/>
      <c r="I82" s="235"/>
      <c r="J82" s="235"/>
      <c r="K82" s="235"/>
      <c r="L82" s="235"/>
      <c r="M82" s="235"/>
      <c r="N82" s="237"/>
      <c r="O82" s="237"/>
      <c r="P82" s="223"/>
      <c r="Q82" s="227"/>
      <c r="R82" s="237"/>
      <c r="S82" s="237"/>
      <c r="T82" s="221"/>
    </row>
    <row r="83" spans="1:20" s="238" customFormat="1" ht="15.75" customHeight="1">
      <c r="A83" s="314"/>
      <c r="B83" s="239"/>
      <c r="D83" s="240"/>
      <c r="E83" s="315"/>
      <c r="I83" s="244"/>
      <c r="M83" s="424" t="s">
        <v>909</v>
      </c>
    </row>
    <row r="84" spans="1:20" s="238" customFormat="1" ht="15.75" customHeight="1">
      <c r="D84" s="240"/>
      <c r="E84" s="315"/>
      <c r="I84" s="247"/>
      <c r="M84" s="425" t="s">
        <v>885</v>
      </c>
    </row>
    <row r="85" spans="1:20" s="238" customFormat="1" ht="15.75" customHeight="1">
      <c r="B85" s="317"/>
      <c r="D85" s="240"/>
      <c r="E85" s="315"/>
    </row>
    <row r="86" spans="1:20" s="321" customFormat="1" ht="15.75" customHeight="1">
      <c r="B86" s="252"/>
      <c r="C86" s="319"/>
      <c r="D86" s="250"/>
      <c r="E86" s="320"/>
    </row>
    <row r="87" spans="1:20">
      <c r="B87" s="249"/>
      <c r="C87" s="261"/>
      <c r="D87" s="262"/>
      <c r="E87" s="258"/>
      <c r="F87" s="169"/>
      <c r="G87" s="169"/>
      <c r="H87" s="169"/>
      <c r="I87" s="169"/>
      <c r="J87" s="169"/>
      <c r="K87" s="169"/>
      <c r="L87" s="169"/>
      <c r="M87" s="169"/>
    </row>
    <row r="88" spans="1:20">
      <c r="B88" s="252"/>
      <c r="E88" s="171"/>
      <c r="F88" s="169"/>
      <c r="G88" s="169"/>
      <c r="H88" s="169"/>
      <c r="I88" s="169"/>
      <c r="J88" s="169"/>
      <c r="K88" s="169"/>
      <c r="L88" s="169"/>
      <c r="M88" s="169"/>
    </row>
    <row r="89" spans="1:20">
      <c r="B89" s="260"/>
      <c r="C89" s="261"/>
      <c r="D89" s="262"/>
      <c r="E89" s="262"/>
      <c r="F89" s="258"/>
      <c r="G89" s="258"/>
      <c r="H89" s="258"/>
      <c r="I89" s="258"/>
      <c r="J89" s="258"/>
      <c r="K89" s="258"/>
      <c r="L89" s="258"/>
      <c r="M89" s="258"/>
    </row>
  </sheetData>
  <mergeCells count="4">
    <mergeCell ref="F9:H9"/>
    <mergeCell ref="J9:L9"/>
    <mergeCell ref="F10:H10"/>
    <mergeCell ref="J10:L10"/>
  </mergeCells>
  <printOptions horizontalCentered="1"/>
  <pageMargins left="0.55118110236220474" right="0.55118110236220474" top="0.39370078740157483" bottom="0.59055118110236227" header="0.39370078740157483" footer="0.39370078740157483"/>
  <pageSetup paperSize="9" scale="7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Y87"/>
  <sheetViews>
    <sheetView tabSelected="1" view="pageBreakPreview" topLeftCell="A48" zoomScale="90" zoomScaleNormal="100" zoomScaleSheetLayoutView="90" workbookViewId="0">
      <selection activeCell="O48" sqref="O48"/>
    </sheetView>
  </sheetViews>
  <sheetFormatPr defaultColWidth="11.85546875" defaultRowHeight="16.5"/>
  <cols>
    <col min="1" max="1" width="1.85546875" style="169" customWidth="1"/>
    <col min="2" max="2" width="11.28515625" style="169" customWidth="1"/>
    <col min="3" max="3" width="8.140625" style="169" customWidth="1"/>
    <col min="4" max="4" width="11.28515625" style="170" customWidth="1"/>
    <col min="5" max="6" width="11" style="171" customWidth="1"/>
    <col min="7" max="7" width="13.28515625" style="171" customWidth="1"/>
    <col min="8" max="8" width="2" style="171" customWidth="1"/>
    <col min="9" max="10" width="11" style="171" customWidth="1"/>
    <col min="11" max="11" width="13.28515625" style="171" customWidth="1"/>
    <col min="12" max="12" width="2" style="171" customWidth="1"/>
    <col min="13" max="14" width="11" style="171" customWidth="1"/>
    <col min="15" max="15" width="13.28515625" style="171" customWidth="1"/>
    <col min="16" max="16" width="1.85546875" style="169" customWidth="1"/>
    <col min="17" max="16384" width="11.85546875" style="169"/>
  </cols>
  <sheetData>
    <row r="1" spans="1:16" ht="8.1" customHeight="1"/>
    <row r="2" spans="1:16" ht="8.1" customHeight="1"/>
    <row r="3" spans="1:16" s="172" customFormat="1" ht="16.5" customHeight="1">
      <c r="B3" s="173" t="s">
        <v>43</v>
      </c>
      <c r="C3" s="1209" t="s">
        <v>863</v>
      </c>
      <c r="D3" s="175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</row>
    <row r="4" spans="1:16" s="172" customFormat="1" ht="16.5" customHeight="1">
      <c r="B4" s="173"/>
      <c r="C4" s="1212" t="s">
        <v>1028</v>
      </c>
      <c r="D4" s="175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</row>
    <row r="5" spans="1:16" s="178" customFormat="1" ht="16.5" customHeight="1">
      <c r="B5" s="179" t="s">
        <v>44</v>
      </c>
      <c r="C5" s="180" t="s">
        <v>1046</v>
      </c>
      <c r="D5" s="181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6" s="178" customFormat="1" ht="16.5" customHeight="1">
      <c r="B6" s="179"/>
      <c r="C6" s="1217"/>
      <c r="D6" s="181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</row>
    <row r="7" spans="1:16" s="182" customFormat="1" ht="9.9499999999999993" customHeight="1" thickBot="1">
      <c r="B7" s="183"/>
      <c r="C7" s="183"/>
      <c r="D7" s="184"/>
      <c r="E7" s="185"/>
      <c r="F7" s="185"/>
      <c r="G7" s="185"/>
      <c r="H7" s="185"/>
      <c r="I7" s="185"/>
      <c r="J7" s="185"/>
      <c r="K7" s="185"/>
      <c r="L7" s="185"/>
      <c r="M7" s="185"/>
      <c r="N7" s="185"/>
      <c r="O7" s="185"/>
      <c r="P7" s="185"/>
    </row>
    <row r="8" spans="1:16" s="191" customFormat="1" ht="5.25" customHeight="1" thickTop="1">
      <c r="A8" s="186"/>
      <c r="B8" s="187"/>
      <c r="C8" s="188"/>
      <c r="D8" s="189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</row>
    <row r="9" spans="1:16" s="191" customFormat="1" ht="16.5" customHeight="1">
      <c r="A9" s="192"/>
      <c r="B9" s="192" t="s">
        <v>2</v>
      </c>
      <c r="C9" s="193"/>
      <c r="D9" s="194" t="s">
        <v>3</v>
      </c>
      <c r="E9" s="1851" t="s">
        <v>886</v>
      </c>
      <c r="F9" s="1851"/>
      <c r="G9" s="1851"/>
      <c r="H9" s="1851"/>
      <c r="I9" s="1851"/>
      <c r="J9" s="1851"/>
      <c r="K9" s="1851"/>
      <c r="L9" s="1851"/>
      <c r="M9" s="1851"/>
      <c r="N9" s="1851"/>
      <c r="O9" s="1851"/>
      <c r="P9" s="195"/>
    </row>
    <row r="10" spans="1:16" s="191" customFormat="1" ht="16.5" customHeight="1">
      <c r="A10" s="197"/>
      <c r="B10" s="197" t="s">
        <v>7</v>
      </c>
      <c r="C10" s="198"/>
      <c r="D10" s="199" t="s">
        <v>8</v>
      </c>
      <c r="E10" s="1852" t="s">
        <v>857</v>
      </c>
      <c r="F10" s="1852"/>
      <c r="G10" s="1852"/>
      <c r="H10" s="1852"/>
      <c r="I10" s="1852"/>
      <c r="J10" s="1852"/>
      <c r="K10" s="1852"/>
      <c r="L10" s="1852"/>
      <c r="M10" s="1852"/>
      <c r="N10" s="1852"/>
      <c r="O10" s="1852"/>
      <c r="P10" s="200"/>
    </row>
    <row r="11" spans="1:16" s="191" customFormat="1">
      <c r="A11" s="197"/>
      <c r="B11" s="197"/>
      <c r="C11" s="198"/>
      <c r="D11" s="199"/>
      <c r="E11" s="1851" t="s">
        <v>852</v>
      </c>
      <c r="F11" s="1851"/>
      <c r="G11" s="1851"/>
      <c r="H11" s="194"/>
      <c r="I11" s="1851" t="s">
        <v>853</v>
      </c>
      <c r="J11" s="1851"/>
      <c r="K11" s="1851"/>
      <c r="L11" s="194"/>
      <c r="M11" s="1851" t="s">
        <v>854</v>
      </c>
      <c r="N11" s="1851"/>
      <c r="O11" s="1851"/>
      <c r="P11" s="200"/>
    </row>
    <row r="12" spans="1:16" s="191" customFormat="1">
      <c r="A12" s="197"/>
      <c r="B12" s="197"/>
      <c r="C12" s="198"/>
      <c r="D12" s="199"/>
      <c r="E12" s="1214" t="s">
        <v>4</v>
      </c>
      <c r="F12" s="1214" t="s">
        <v>860</v>
      </c>
      <c r="G12" s="1214" t="s">
        <v>38</v>
      </c>
      <c r="H12" s="1214"/>
      <c r="I12" s="1214" t="s">
        <v>4</v>
      </c>
      <c r="J12" s="1214" t="s">
        <v>860</v>
      </c>
      <c r="K12" s="1214" t="s">
        <v>38</v>
      </c>
      <c r="L12" s="1214"/>
      <c r="M12" s="1214" t="s">
        <v>4</v>
      </c>
      <c r="N12" s="1214" t="s">
        <v>860</v>
      </c>
      <c r="O12" s="1214" t="s">
        <v>38</v>
      </c>
      <c r="P12" s="200"/>
    </row>
    <row r="13" spans="1:16" s="191" customFormat="1">
      <c r="A13" s="197"/>
      <c r="B13" s="197"/>
      <c r="C13" s="198"/>
      <c r="D13" s="199"/>
      <c r="E13" s="1215" t="s">
        <v>9</v>
      </c>
      <c r="F13" s="1215" t="s">
        <v>39</v>
      </c>
      <c r="G13" s="1215" t="s">
        <v>40</v>
      </c>
      <c r="H13" s="1215"/>
      <c r="I13" s="1215" t="s">
        <v>9</v>
      </c>
      <c r="J13" s="1215" t="s">
        <v>39</v>
      </c>
      <c r="K13" s="1215" t="s">
        <v>40</v>
      </c>
      <c r="L13" s="1215"/>
      <c r="M13" s="1215" t="s">
        <v>9</v>
      </c>
      <c r="N13" s="1215" t="s">
        <v>39</v>
      </c>
      <c r="O13" s="1215" t="s">
        <v>40</v>
      </c>
      <c r="P13" s="200"/>
    </row>
    <row r="14" spans="1:16" s="191" customFormat="1" ht="7.5" customHeight="1">
      <c r="A14" s="203"/>
      <c r="B14" s="203"/>
      <c r="C14" s="204"/>
      <c r="D14" s="205"/>
      <c r="E14" s="206"/>
      <c r="F14" s="206"/>
      <c r="G14" s="206"/>
      <c r="H14" s="206"/>
      <c r="I14" s="206"/>
      <c r="J14" s="206"/>
      <c r="K14" s="206"/>
      <c r="L14" s="206"/>
      <c r="M14" s="206"/>
      <c r="N14" s="206"/>
      <c r="O14" s="206"/>
      <c r="P14" s="206"/>
    </row>
    <row r="15" spans="1:16" ht="8.1" customHeight="1">
      <c r="B15" s="309"/>
      <c r="C15" s="309"/>
      <c r="D15" s="310"/>
      <c r="E15" s="311"/>
      <c r="F15" s="311"/>
      <c r="G15" s="311"/>
      <c r="H15" s="311"/>
      <c r="I15" s="311"/>
      <c r="J15" s="311"/>
      <c r="K15" s="311"/>
      <c r="L15" s="311"/>
      <c r="M15" s="311"/>
      <c r="N15" s="311"/>
      <c r="O15" s="311"/>
    </row>
    <row r="16" spans="1:16" s="207" customFormat="1" ht="15" customHeight="1">
      <c r="B16" s="212" t="s">
        <v>14</v>
      </c>
      <c r="C16" s="213"/>
      <c r="D16" s="214">
        <v>2019</v>
      </c>
      <c r="E16" s="312">
        <f>SUM(E20,E24,E28,E32,E36,E40,E44,E48,E52,E56,E60,E64,E68,E72)</f>
        <v>54522</v>
      </c>
      <c r="F16" s="312">
        <f>SUM(F20,F24,F28,F32,F36,F40,F44,F48,F52,F56,F60,F64,F68,F72)</f>
        <v>29651</v>
      </c>
      <c r="G16" s="312">
        <f>SUM(G20,G24,G28,G32,G36,G40,G44,G48,G52,G56,G60,G64,G68,G72)</f>
        <v>24871</v>
      </c>
      <c r="H16" s="312"/>
      <c r="I16" s="312">
        <f>SUM(I20,I24,I28,I32,I36,I40,I44,I48,I52,I56,I60,I64,I68,I72)</f>
        <v>31506</v>
      </c>
      <c r="J16" s="312">
        <f>SUM(J20,J24,J28,J32,J36,J40,J44,J48,J52,J56,J60,J64,J68,J72)</f>
        <v>17650</v>
      </c>
      <c r="K16" s="312">
        <f>SUM(K20,K24,K28,K32,K36,K40,K44,K48,K52,K56,K60,K64,K68,K72)</f>
        <v>13856</v>
      </c>
      <c r="L16" s="312"/>
      <c r="M16" s="312">
        <f>SUM(M20,M24,M28,M32,M36,M40,M44,M48,M52,M56,M60,M64,M68,M72)</f>
        <v>5619</v>
      </c>
      <c r="N16" s="312">
        <f>SUM(N20,N24,N28,N32,N36,N40,N44,N48,N52,N56,N60,N64,N68,N72)</f>
        <v>3091</v>
      </c>
      <c r="O16" s="312">
        <f>SUM(O20,O24,O28,O32,O36,O40,O44,O48,O52,O56,O60,O64,O68,O72)</f>
        <v>2528</v>
      </c>
    </row>
    <row r="17" spans="2:15" s="207" customFormat="1" ht="15" customHeight="1">
      <c r="B17" s="213"/>
      <c r="C17" s="213"/>
      <c r="D17" s="214">
        <v>2020</v>
      </c>
      <c r="E17" s="312">
        <f t="shared" ref="E17:G18" si="0">SUM(E21,E25,E29,E33,E37,E41,E45,E49,E53,E57,E61,E65,E69,E73)</f>
        <v>45368</v>
      </c>
      <c r="F17" s="312">
        <f t="shared" si="0"/>
        <v>24741</v>
      </c>
      <c r="G17" s="312">
        <f t="shared" si="0"/>
        <v>20627</v>
      </c>
      <c r="H17" s="312"/>
      <c r="I17" s="312">
        <f t="shared" ref="I17:K18" si="1">SUM(I21,I25,I29,I33,I37,I41,I45,I49,I53,I57,I61,I65,I69,I73)</f>
        <v>2915</v>
      </c>
      <c r="J17" s="312">
        <f t="shared" si="1"/>
        <v>1162</v>
      </c>
      <c r="K17" s="312">
        <f t="shared" si="1"/>
        <v>1753</v>
      </c>
      <c r="L17" s="312"/>
      <c r="M17" s="312">
        <f t="shared" ref="M17:O18" si="2">SUM(M21,M25,M29,M33,M37,M41,M45,M49,M53,M57,M61,M65,M69,M73)</f>
        <v>4966</v>
      </c>
      <c r="N17" s="312">
        <f t="shared" si="2"/>
        <v>2733</v>
      </c>
      <c r="O17" s="312">
        <f t="shared" si="2"/>
        <v>2233</v>
      </c>
    </row>
    <row r="18" spans="2:15" s="207" customFormat="1" ht="15" customHeight="1">
      <c r="B18" s="213"/>
      <c r="C18" s="213"/>
      <c r="D18" s="214">
        <v>2021</v>
      </c>
      <c r="E18" s="312">
        <f t="shared" si="0"/>
        <v>45304</v>
      </c>
      <c r="F18" s="312">
        <f t="shared" si="0"/>
        <v>24737</v>
      </c>
      <c r="G18" s="312">
        <f t="shared" si="0"/>
        <v>20567</v>
      </c>
      <c r="H18" s="312"/>
      <c r="I18" s="312">
        <f t="shared" si="1"/>
        <v>25348</v>
      </c>
      <c r="J18" s="312">
        <f t="shared" si="1"/>
        <v>14331</v>
      </c>
      <c r="K18" s="312">
        <f t="shared" si="1"/>
        <v>11017</v>
      </c>
      <c r="L18" s="312"/>
      <c r="M18" s="312">
        <f t="shared" si="2"/>
        <v>3127</v>
      </c>
      <c r="N18" s="312">
        <f t="shared" si="2"/>
        <v>1686</v>
      </c>
      <c r="O18" s="312">
        <f t="shared" si="2"/>
        <v>1441</v>
      </c>
    </row>
    <row r="19" spans="2:15" s="207" customFormat="1" ht="8.1" customHeight="1">
      <c r="B19" s="213"/>
      <c r="C19" s="213"/>
      <c r="D19" s="219"/>
      <c r="E19" s="989"/>
      <c r="F19" s="989"/>
      <c r="G19" s="989"/>
      <c r="H19" s="989"/>
      <c r="I19" s="989"/>
      <c r="J19" s="989"/>
      <c r="K19" s="989"/>
      <c r="L19" s="989"/>
      <c r="M19" s="989"/>
      <c r="N19" s="989"/>
      <c r="O19" s="989"/>
    </row>
    <row r="20" spans="2:15" s="207" customFormat="1" ht="15" customHeight="1">
      <c r="B20" s="220" t="s">
        <v>15</v>
      </c>
      <c r="C20" s="220"/>
      <c r="D20" s="219">
        <v>2019</v>
      </c>
      <c r="E20" s="56">
        <f>SUM(F20:G20)</f>
        <v>1356</v>
      </c>
      <c r="F20" s="56">
        <v>719</v>
      </c>
      <c r="G20" s="56">
        <v>637</v>
      </c>
      <c r="H20" s="56"/>
      <c r="I20" s="449" t="s">
        <v>31</v>
      </c>
      <c r="J20" s="449" t="s">
        <v>31</v>
      </c>
      <c r="K20" s="449" t="s">
        <v>31</v>
      </c>
      <c r="L20" s="56"/>
      <c r="M20" s="449" t="s">
        <v>31</v>
      </c>
      <c r="N20" s="449" t="s">
        <v>31</v>
      </c>
      <c r="O20" s="449" t="s">
        <v>31</v>
      </c>
    </row>
    <row r="21" spans="2:15" s="207" customFormat="1" ht="15" customHeight="1">
      <c r="B21" s="220"/>
      <c r="C21" s="220"/>
      <c r="D21" s="219">
        <v>2020</v>
      </c>
      <c r="E21" s="56">
        <f>SUM(F21:G21)</f>
        <v>1036</v>
      </c>
      <c r="F21" s="56">
        <v>555</v>
      </c>
      <c r="G21" s="56">
        <v>481</v>
      </c>
      <c r="H21" s="989"/>
      <c r="I21" s="449" t="s">
        <v>31</v>
      </c>
      <c r="J21" s="449" t="s">
        <v>31</v>
      </c>
      <c r="K21" s="449" t="s">
        <v>31</v>
      </c>
      <c r="L21" s="989"/>
      <c r="M21" s="449" t="s">
        <v>31</v>
      </c>
      <c r="N21" s="449" t="s">
        <v>31</v>
      </c>
      <c r="O21" s="449" t="s">
        <v>31</v>
      </c>
    </row>
    <row r="22" spans="2:15" s="207" customFormat="1" ht="15" customHeight="1">
      <c r="B22" s="220"/>
      <c r="C22" s="220"/>
      <c r="D22" s="219">
        <v>2021</v>
      </c>
      <c r="E22" s="56">
        <f>SUM(F22:G22)</f>
        <v>985</v>
      </c>
      <c r="F22" s="56">
        <v>510</v>
      </c>
      <c r="G22" s="56">
        <v>475</v>
      </c>
      <c r="H22" s="989"/>
      <c r="I22" s="449" t="s">
        <v>31</v>
      </c>
      <c r="J22" s="449" t="s">
        <v>31</v>
      </c>
      <c r="K22" s="449" t="s">
        <v>31</v>
      </c>
      <c r="L22" s="989"/>
      <c r="M22" s="449" t="s">
        <v>31</v>
      </c>
      <c r="N22" s="449" t="s">
        <v>31</v>
      </c>
      <c r="O22" s="449" t="s">
        <v>31</v>
      </c>
    </row>
    <row r="23" spans="2:15" s="207" customFormat="1" ht="8.1" customHeight="1">
      <c r="B23" s="220"/>
      <c r="C23" s="220"/>
      <c r="D23" s="219"/>
      <c r="E23" s="56"/>
      <c r="F23" s="56"/>
      <c r="G23" s="56"/>
      <c r="H23" s="989"/>
      <c r="I23" s="989"/>
      <c r="J23" s="989"/>
      <c r="K23" s="989"/>
      <c r="L23" s="989"/>
      <c r="M23" s="989"/>
      <c r="N23" s="989"/>
      <c r="O23" s="989"/>
    </row>
    <row r="24" spans="2:15" s="207" customFormat="1" ht="15" customHeight="1">
      <c r="B24" s="220" t="s">
        <v>16</v>
      </c>
      <c r="C24" s="220"/>
      <c r="D24" s="219">
        <v>2019</v>
      </c>
      <c r="E24" s="56">
        <f>SUM(F24:G24)</f>
        <v>11522</v>
      </c>
      <c r="F24" s="56">
        <v>6465</v>
      </c>
      <c r="G24" s="56">
        <v>5057</v>
      </c>
      <c r="H24" s="56"/>
      <c r="I24" s="56">
        <f>SUM(J24:K24)</f>
        <v>10435</v>
      </c>
      <c r="J24" s="56">
        <v>5702</v>
      </c>
      <c r="K24" s="56">
        <v>4733</v>
      </c>
      <c r="L24" s="56"/>
      <c r="M24" s="56">
        <f>SUM(N24:O24)</f>
        <v>2238</v>
      </c>
      <c r="N24" s="56">
        <v>1279</v>
      </c>
      <c r="O24" s="56">
        <v>959</v>
      </c>
    </row>
    <row r="25" spans="2:15" s="207" customFormat="1" ht="15" customHeight="1">
      <c r="B25" s="220"/>
      <c r="C25" s="220"/>
      <c r="D25" s="219">
        <v>2020</v>
      </c>
      <c r="E25" s="56">
        <f>SUM(F25:G25)</f>
        <v>10144</v>
      </c>
      <c r="F25" s="56">
        <v>5680</v>
      </c>
      <c r="G25" s="56">
        <v>4464</v>
      </c>
      <c r="H25" s="989"/>
      <c r="I25" s="56">
        <f>SUM(J25:K25)</f>
        <v>796</v>
      </c>
      <c r="J25" s="989">
        <v>353</v>
      </c>
      <c r="K25" s="989">
        <v>443</v>
      </c>
      <c r="L25" s="989"/>
      <c r="M25" s="56">
        <f>SUM(N25:O25)</f>
        <v>1784</v>
      </c>
      <c r="N25" s="989">
        <v>995</v>
      </c>
      <c r="O25" s="989">
        <v>789</v>
      </c>
    </row>
    <row r="26" spans="2:15" s="207" customFormat="1" ht="15" customHeight="1">
      <c r="B26" s="220"/>
      <c r="C26" s="220"/>
      <c r="D26" s="219">
        <v>2021</v>
      </c>
      <c r="E26" s="56">
        <f>SUM(F26:G26)</f>
        <v>11402</v>
      </c>
      <c r="F26" s="56">
        <v>6358</v>
      </c>
      <c r="G26" s="56">
        <v>5044</v>
      </c>
      <c r="H26" s="989"/>
      <c r="I26" s="56">
        <f>SUM(J26:K26)</f>
        <v>9638</v>
      </c>
      <c r="J26" s="989">
        <v>5343</v>
      </c>
      <c r="K26" s="989">
        <v>4295</v>
      </c>
      <c r="L26" s="989"/>
      <c r="M26" s="449" t="s">
        <v>31</v>
      </c>
      <c r="N26" s="449" t="s">
        <v>31</v>
      </c>
      <c r="O26" s="449" t="s">
        <v>31</v>
      </c>
    </row>
    <row r="27" spans="2:15" s="207" customFormat="1" ht="8.1" customHeight="1">
      <c r="B27" s="220"/>
      <c r="C27" s="220"/>
      <c r="D27" s="219"/>
      <c r="E27" s="56"/>
      <c r="F27" s="56"/>
      <c r="G27" s="56"/>
      <c r="H27" s="989"/>
      <c r="I27" s="989"/>
      <c r="J27" s="989"/>
      <c r="K27" s="989"/>
      <c r="L27" s="989"/>
      <c r="M27" s="989"/>
      <c r="N27" s="989"/>
      <c r="O27" s="989"/>
    </row>
    <row r="28" spans="2:15" s="207" customFormat="1" ht="15" customHeight="1">
      <c r="B28" s="220" t="s">
        <v>17</v>
      </c>
      <c r="C28" s="220"/>
      <c r="D28" s="219">
        <v>2019</v>
      </c>
      <c r="E28" s="56">
        <f>SUM(F28:G28)</f>
        <v>985</v>
      </c>
      <c r="F28" s="56">
        <v>534</v>
      </c>
      <c r="G28" s="56">
        <v>451</v>
      </c>
      <c r="H28" s="56"/>
      <c r="I28" s="56">
        <f>SUM(J28:K28)</f>
        <v>12796</v>
      </c>
      <c r="J28" s="56">
        <v>7086</v>
      </c>
      <c r="K28" s="56">
        <v>5710</v>
      </c>
      <c r="L28" s="56"/>
      <c r="M28" s="56">
        <f>SUM(N28:O28)</f>
        <v>2237</v>
      </c>
      <c r="N28" s="56">
        <v>1327</v>
      </c>
      <c r="O28" s="56">
        <v>910</v>
      </c>
    </row>
    <row r="29" spans="2:15" s="207" customFormat="1" ht="15" customHeight="1">
      <c r="B29" s="220"/>
      <c r="C29" s="220"/>
      <c r="D29" s="219">
        <v>2020</v>
      </c>
      <c r="E29" s="56">
        <f>SUM(F29:G29)</f>
        <v>816</v>
      </c>
      <c r="F29" s="56">
        <v>441</v>
      </c>
      <c r="G29" s="56">
        <v>375</v>
      </c>
      <c r="H29" s="989"/>
      <c r="I29" s="56">
        <f>SUM(J29:K29)</f>
        <v>646</v>
      </c>
      <c r="J29" s="989">
        <v>224</v>
      </c>
      <c r="K29" s="989">
        <v>422</v>
      </c>
      <c r="L29" s="989"/>
      <c r="M29" s="56">
        <f>SUM(N29:O29)</f>
        <v>1965</v>
      </c>
      <c r="N29" s="989">
        <v>1138</v>
      </c>
      <c r="O29" s="989">
        <v>827</v>
      </c>
    </row>
    <row r="30" spans="2:15" s="207" customFormat="1" ht="15" customHeight="1">
      <c r="B30" s="220"/>
      <c r="C30" s="220"/>
      <c r="D30" s="219">
        <v>2021</v>
      </c>
      <c r="E30" s="56">
        <f>SUM(F30:G30)</f>
        <v>818</v>
      </c>
      <c r="F30" s="56">
        <v>441</v>
      </c>
      <c r="G30" s="56">
        <v>377</v>
      </c>
      <c r="H30" s="989"/>
      <c r="I30" s="56">
        <f>SUM(J30:K30)</f>
        <v>8969</v>
      </c>
      <c r="J30" s="989">
        <v>4971</v>
      </c>
      <c r="K30" s="989">
        <v>3998</v>
      </c>
      <c r="L30" s="989"/>
      <c r="M30" s="56">
        <f>SUM(N30:O30)</f>
        <v>1922</v>
      </c>
      <c r="N30" s="989">
        <v>1106</v>
      </c>
      <c r="O30" s="989">
        <v>816</v>
      </c>
    </row>
    <row r="31" spans="2:15" s="207" customFormat="1" ht="8.1" customHeight="1">
      <c r="B31" s="220"/>
      <c r="C31" s="220"/>
      <c r="D31" s="219"/>
      <c r="E31" s="56"/>
      <c r="F31" s="56"/>
      <c r="G31" s="56"/>
      <c r="H31" s="989"/>
      <c r="I31" s="989"/>
      <c r="J31" s="989"/>
      <c r="K31" s="989"/>
      <c r="L31" s="989"/>
      <c r="M31" s="989"/>
      <c r="N31" s="989"/>
      <c r="O31" s="989"/>
    </row>
    <row r="32" spans="2:15" s="207" customFormat="1" ht="15" customHeight="1">
      <c r="B32" s="220" t="s">
        <v>18</v>
      </c>
      <c r="C32" s="226"/>
      <c r="D32" s="219">
        <v>2019</v>
      </c>
      <c r="E32" s="56" t="s">
        <v>31</v>
      </c>
      <c r="F32" s="56" t="s">
        <v>31</v>
      </c>
      <c r="G32" s="56" t="s">
        <v>31</v>
      </c>
      <c r="H32" s="989"/>
      <c r="I32" s="449" t="s">
        <v>31</v>
      </c>
      <c r="J32" s="449" t="s">
        <v>31</v>
      </c>
      <c r="K32" s="449" t="s">
        <v>31</v>
      </c>
      <c r="L32" s="989"/>
      <c r="M32" s="449" t="s">
        <v>31</v>
      </c>
      <c r="N32" s="449" t="s">
        <v>31</v>
      </c>
      <c r="O32" s="449" t="s">
        <v>31</v>
      </c>
    </row>
    <row r="33" spans="2:25" s="207" customFormat="1" ht="15" customHeight="1">
      <c r="B33" s="220"/>
      <c r="C33" s="226"/>
      <c r="D33" s="219">
        <v>2020</v>
      </c>
      <c r="E33" s="56" t="s">
        <v>31</v>
      </c>
      <c r="F33" s="56" t="s">
        <v>31</v>
      </c>
      <c r="G33" s="56" t="s">
        <v>31</v>
      </c>
      <c r="H33" s="989"/>
      <c r="I33" s="449" t="s">
        <v>31</v>
      </c>
      <c r="J33" s="449" t="s">
        <v>31</v>
      </c>
      <c r="K33" s="449" t="s">
        <v>31</v>
      </c>
      <c r="L33" s="989"/>
      <c r="M33" s="449" t="s">
        <v>31</v>
      </c>
      <c r="N33" s="449" t="s">
        <v>31</v>
      </c>
      <c r="O33" s="449" t="s">
        <v>31</v>
      </c>
    </row>
    <row r="34" spans="2:25" s="207" customFormat="1" ht="15" customHeight="1">
      <c r="B34" s="220"/>
      <c r="C34" s="226"/>
      <c r="D34" s="219">
        <v>2021</v>
      </c>
      <c r="E34" s="56" t="s">
        <v>31</v>
      </c>
      <c r="F34" s="56" t="s">
        <v>31</v>
      </c>
      <c r="G34" s="56" t="s">
        <v>31</v>
      </c>
      <c r="H34" s="989"/>
      <c r="I34" s="449" t="s">
        <v>31</v>
      </c>
      <c r="J34" s="449" t="s">
        <v>31</v>
      </c>
      <c r="K34" s="449" t="s">
        <v>31</v>
      </c>
      <c r="L34" s="989"/>
      <c r="M34" s="449" t="s">
        <v>31</v>
      </c>
      <c r="N34" s="449" t="s">
        <v>31</v>
      </c>
      <c r="O34" s="449" t="s">
        <v>31</v>
      </c>
    </row>
    <row r="35" spans="2:25" s="207" customFormat="1" ht="8.1" customHeight="1">
      <c r="B35" s="220"/>
      <c r="C35" s="226"/>
      <c r="D35" s="219"/>
      <c r="E35" s="56"/>
      <c r="F35" s="56"/>
      <c r="G35" s="56"/>
      <c r="H35" s="989"/>
      <c r="I35" s="989"/>
      <c r="J35" s="989"/>
      <c r="K35" s="989"/>
      <c r="L35" s="989"/>
      <c r="M35" s="989"/>
      <c r="N35" s="989"/>
      <c r="O35" s="989"/>
    </row>
    <row r="36" spans="2:25" s="207" customFormat="1" ht="15" customHeight="1">
      <c r="B36" s="220" t="s">
        <v>19</v>
      </c>
      <c r="C36" s="213"/>
      <c r="D36" s="219">
        <v>2019</v>
      </c>
      <c r="E36" s="56" t="s">
        <v>31</v>
      </c>
      <c r="F36" s="56" t="s">
        <v>31</v>
      </c>
      <c r="G36" s="56" t="s">
        <v>31</v>
      </c>
      <c r="H36" s="989"/>
      <c r="I36" s="449" t="s">
        <v>31</v>
      </c>
      <c r="J36" s="449" t="s">
        <v>31</v>
      </c>
      <c r="K36" s="449" t="s">
        <v>31</v>
      </c>
      <c r="L36" s="989"/>
      <c r="M36" s="449" t="s">
        <v>31</v>
      </c>
      <c r="N36" s="449" t="s">
        <v>31</v>
      </c>
      <c r="O36" s="449" t="s">
        <v>31</v>
      </c>
    </row>
    <row r="37" spans="2:25" s="207" customFormat="1" ht="15" customHeight="1">
      <c r="B37" s="220"/>
      <c r="C37" s="213"/>
      <c r="D37" s="219">
        <v>2020</v>
      </c>
      <c r="E37" s="56" t="s">
        <v>31</v>
      </c>
      <c r="F37" s="56" t="s">
        <v>31</v>
      </c>
      <c r="G37" s="56" t="s">
        <v>31</v>
      </c>
      <c r="H37" s="989"/>
      <c r="I37" s="449" t="s">
        <v>31</v>
      </c>
      <c r="J37" s="449" t="s">
        <v>31</v>
      </c>
      <c r="K37" s="449" t="s">
        <v>31</v>
      </c>
      <c r="L37" s="989"/>
      <c r="M37" s="449" t="s">
        <v>31</v>
      </c>
      <c r="N37" s="449" t="s">
        <v>31</v>
      </c>
      <c r="O37" s="449" t="s">
        <v>31</v>
      </c>
    </row>
    <row r="38" spans="2:25" s="207" customFormat="1" ht="15" customHeight="1">
      <c r="B38" s="220"/>
      <c r="C38" s="213"/>
      <c r="D38" s="219">
        <v>2021</v>
      </c>
      <c r="E38" s="56" t="s">
        <v>31</v>
      </c>
      <c r="F38" s="56" t="s">
        <v>31</v>
      </c>
      <c r="G38" s="56" t="s">
        <v>31</v>
      </c>
      <c r="H38" s="989"/>
      <c r="I38" s="449" t="s">
        <v>31</v>
      </c>
      <c r="J38" s="449" t="s">
        <v>31</v>
      </c>
      <c r="K38" s="449" t="s">
        <v>31</v>
      </c>
      <c r="L38" s="989"/>
      <c r="M38" s="449" t="s">
        <v>31</v>
      </c>
      <c r="N38" s="449" t="s">
        <v>31</v>
      </c>
      <c r="O38" s="449" t="s">
        <v>31</v>
      </c>
    </row>
    <row r="39" spans="2:25" s="207" customFormat="1" ht="8.1" customHeight="1">
      <c r="B39" s="220"/>
      <c r="C39" s="213"/>
      <c r="D39" s="219"/>
      <c r="E39" s="56"/>
      <c r="F39" s="56"/>
      <c r="G39" s="56"/>
      <c r="H39" s="989"/>
      <c r="I39" s="989"/>
      <c r="J39" s="989"/>
      <c r="K39" s="989"/>
      <c r="L39" s="989"/>
      <c r="M39" s="989"/>
      <c r="N39" s="989"/>
      <c r="O39" s="989"/>
    </row>
    <row r="40" spans="2:25" s="207" customFormat="1" ht="15" customHeight="1">
      <c r="B40" s="220" t="s">
        <v>20</v>
      </c>
      <c r="C40" s="213"/>
      <c r="D40" s="219">
        <v>2019</v>
      </c>
      <c r="E40" s="56">
        <f>SUM(F40:G40)</f>
        <v>1711</v>
      </c>
      <c r="F40" s="56">
        <v>946</v>
      </c>
      <c r="G40" s="56">
        <v>765</v>
      </c>
      <c r="H40" s="56"/>
      <c r="I40" s="56">
        <f>SUM(J40:K40)</f>
        <v>565</v>
      </c>
      <c r="J40" s="56">
        <v>324</v>
      </c>
      <c r="K40" s="56">
        <v>241</v>
      </c>
      <c r="L40" s="56"/>
      <c r="M40" s="449" t="s">
        <v>31</v>
      </c>
      <c r="N40" s="449" t="s">
        <v>31</v>
      </c>
      <c r="O40" s="449" t="s">
        <v>31</v>
      </c>
    </row>
    <row r="41" spans="2:25" s="207" customFormat="1" ht="15" customHeight="1">
      <c r="B41" s="220"/>
      <c r="C41" s="213"/>
      <c r="D41" s="219">
        <v>2020</v>
      </c>
      <c r="E41" s="56">
        <f>SUM(F41:G41)</f>
        <v>2403</v>
      </c>
      <c r="F41" s="56">
        <v>1206</v>
      </c>
      <c r="G41" s="56">
        <v>1197</v>
      </c>
      <c r="H41" s="989"/>
      <c r="I41" s="56">
        <f>SUM(J41:K41)</f>
        <v>683</v>
      </c>
      <c r="J41" s="989">
        <v>225</v>
      </c>
      <c r="K41" s="989">
        <v>458</v>
      </c>
      <c r="L41" s="989"/>
      <c r="M41" s="449" t="s">
        <v>31</v>
      </c>
      <c r="N41" s="449" t="s">
        <v>31</v>
      </c>
      <c r="O41" s="449" t="s">
        <v>31</v>
      </c>
    </row>
    <row r="42" spans="2:25" s="207" customFormat="1" ht="15" customHeight="1">
      <c r="B42" s="220"/>
      <c r="C42" s="213"/>
      <c r="D42" s="219">
        <v>2021</v>
      </c>
      <c r="E42" s="56">
        <f>SUM(F42:G42)</f>
        <v>2468</v>
      </c>
      <c r="F42" s="56">
        <v>1351</v>
      </c>
      <c r="G42" s="56">
        <v>1117</v>
      </c>
      <c r="H42" s="989"/>
      <c r="I42" s="56">
        <f>SUM(J42:K42)</f>
        <v>1005</v>
      </c>
      <c r="J42" s="989">
        <v>600</v>
      </c>
      <c r="K42" s="989">
        <v>405</v>
      </c>
      <c r="L42" s="989"/>
      <c r="M42" s="449" t="s">
        <v>31</v>
      </c>
      <c r="N42" s="449" t="s">
        <v>31</v>
      </c>
      <c r="O42" s="449" t="s">
        <v>31</v>
      </c>
    </row>
    <row r="43" spans="2:25" s="207" customFormat="1" ht="8.1" customHeight="1">
      <c r="B43" s="220"/>
      <c r="C43" s="213"/>
      <c r="D43" s="219"/>
      <c r="E43" s="56"/>
      <c r="F43" s="56"/>
      <c r="G43" s="56"/>
      <c r="H43" s="989"/>
      <c r="I43" s="989"/>
      <c r="J43" s="989"/>
      <c r="K43" s="989"/>
      <c r="L43" s="989"/>
      <c r="M43" s="989"/>
      <c r="N43" s="989"/>
      <c r="O43" s="989"/>
    </row>
    <row r="44" spans="2:25" s="207" customFormat="1" ht="15" customHeight="1">
      <c r="B44" s="220" t="s">
        <v>21</v>
      </c>
      <c r="C44" s="213"/>
      <c r="D44" s="219">
        <v>2019</v>
      </c>
      <c r="E44" s="56">
        <f>SUM(F44:G44)</f>
        <v>4818</v>
      </c>
      <c r="F44" s="56">
        <v>2786</v>
      </c>
      <c r="G44" s="56">
        <v>2032</v>
      </c>
      <c r="H44" s="56"/>
      <c r="I44" s="56">
        <f>SUM(J44:K44)</f>
        <v>2099</v>
      </c>
      <c r="J44" s="56">
        <v>1286</v>
      </c>
      <c r="K44" s="56">
        <v>813</v>
      </c>
      <c r="L44" s="56"/>
      <c r="M44" s="449" t="s">
        <v>31</v>
      </c>
      <c r="N44" s="449" t="s">
        <v>31</v>
      </c>
      <c r="O44" s="449" t="s">
        <v>31</v>
      </c>
    </row>
    <row r="45" spans="2:25" s="207" customFormat="1" ht="15" customHeight="1">
      <c r="B45" s="220"/>
      <c r="C45" s="213"/>
      <c r="D45" s="219">
        <v>2020</v>
      </c>
      <c r="E45" s="56">
        <f>SUM(F45:G45)</f>
        <v>3503</v>
      </c>
      <c r="F45" s="56">
        <v>1999</v>
      </c>
      <c r="G45" s="56">
        <v>1504</v>
      </c>
      <c r="H45" s="989"/>
      <c r="I45" s="56">
        <f>SUM(J45:K45)</f>
        <v>268</v>
      </c>
      <c r="J45" s="989">
        <v>125</v>
      </c>
      <c r="K45" s="989">
        <v>143</v>
      </c>
      <c r="L45" s="989"/>
      <c r="M45" s="449" t="s">
        <v>31</v>
      </c>
      <c r="N45" s="449" t="s">
        <v>31</v>
      </c>
      <c r="O45" s="449" t="s">
        <v>31</v>
      </c>
    </row>
    <row r="46" spans="2:25" s="207" customFormat="1" ht="15" customHeight="1">
      <c r="B46" s="220"/>
      <c r="C46" s="213"/>
      <c r="D46" s="219">
        <v>2021</v>
      </c>
      <c r="E46" s="56">
        <f>SUM(F46:G46)</f>
        <v>3512</v>
      </c>
      <c r="F46" s="56">
        <v>1978</v>
      </c>
      <c r="G46" s="56">
        <v>1534</v>
      </c>
      <c r="H46" s="989"/>
      <c r="I46" s="56">
        <f>SUM(J46:K46)</f>
        <v>1697</v>
      </c>
      <c r="J46" s="989">
        <v>1043</v>
      </c>
      <c r="K46" s="989">
        <v>654</v>
      </c>
      <c r="L46" s="989"/>
      <c r="M46" s="449" t="s">
        <v>31</v>
      </c>
      <c r="N46" s="449" t="s">
        <v>31</v>
      </c>
      <c r="O46" s="449" t="s">
        <v>31</v>
      </c>
    </row>
    <row r="47" spans="2:25" s="207" customFormat="1" ht="8.1" customHeight="1">
      <c r="B47" s="220"/>
      <c r="C47" s="213"/>
      <c r="D47" s="219"/>
      <c r="E47" s="56"/>
      <c r="F47" s="56"/>
      <c r="G47" s="56"/>
      <c r="H47" s="989"/>
      <c r="I47" s="989"/>
      <c r="J47" s="989"/>
      <c r="K47" s="989"/>
      <c r="L47" s="989"/>
      <c r="M47" s="989"/>
      <c r="N47" s="989"/>
      <c r="O47" s="989"/>
    </row>
    <row r="48" spans="2:25" s="207" customFormat="1" ht="15" customHeight="1">
      <c r="B48" s="220" t="s">
        <v>22</v>
      </c>
      <c r="C48" s="213"/>
      <c r="D48" s="219">
        <v>2019</v>
      </c>
      <c r="E48" s="56">
        <f>SUM(F48:G48)</f>
        <v>9950</v>
      </c>
      <c r="F48" s="56">
        <v>5625</v>
      </c>
      <c r="G48" s="56">
        <v>4325</v>
      </c>
      <c r="H48" s="56"/>
      <c r="I48" s="56">
        <f>SUM(J48:K48)</f>
        <v>3934</v>
      </c>
      <c r="J48" s="56">
        <v>2305</v>
      </c>
      <c r="K48" s="56">
        <v>1629</v>
      </c>
      <c r="L48" s="56"/>
      <c r="M48" s="449" t="s">
        <v>31</v>
      </c>
      <c r="N48" s="449" t="s">
        <v>31</v>
      </c>
      <c r="O48" s="449" t="s">
        <v>31</v>
      </c>
      <c r="P48" s="230"/>
      <c r="Q48" s="230"/>
      <c r="R48" s="230"/>
      <c r="S48" s="230"/>
      <c r="T48" s="230"/>
      <c r="U48" s="230"/>
      <c r="V48" s="230"/>
      <c r="W48" s="230"/>
      <c r="X48" s="230"/>
      <c r="Y48" s="230"/>
    </row>
    <row r="49" spans="2:15" s="207" customFormat="1" ht="15" customHeight="1">
      <c r="B49" s="220"/>
      <c r="C49" s="213"/>
      <c r="D49" s="219">
        <v>2020</v>
      </c>
      <c r="E49" s="56">
        <f>SUM(F49:G49)</f>
        <v>8553</v>
      </c>
      <c r="F49" s="56">
        <v>4808</v>
      </c>
      <c r="G49" s="56">
        <v>3745</v>
      </c>
      <c r="H49" s="989"/>
      <c r="I49" s="56">
        <f>SUM(J49:K49)</f>
        <v>321</v>
      </c>
      <c r="J49" s="989">
        <v>150</v>
      </c>
      <c r="K49" s="989">
        <v>171</v>
      </c>
      <c r="L49" s="989"/>
      <c r="M49" s="449" t="s">
        <v>31</v>
      </c>
      <c r="N49" s="449" t="s">
        <v>31</v>
      </c>
      <c r="O49" s="449" t="s">
        <v>31</v>
      </c>
    </row>
    <row r="50" spans="2:15" s="207" customFormat="1" ht="15" customHeight="1">
      <c r="B50" s="220"/>
      <c r="C50" s="213"/>
      <c r="D50" s="219">
        <v>2021</v>
      </c>
      <c r="E50" s="56">
        <f>SUM(F50:G50)</f>
        <v>8943</v>
      </c>
      <c r="F50" s="56">
        <v>5019</v>
      </c>
      <c r="G50" s="56">
        <v>3924</v>
      </c>
      <c r="H50" s="989"/>
      <c r="I50" s="56">
        <f>SUM(J50:K50)</f>
        <v>2498</v>
      </c>
      <c r="J50" s="989">
        <v>1489</v>
      </c>
      <c r="K50" s="989">
        <v>1009</v>
      </c>
      <c r="L50" s="989"/>
      <c r="M50" s="449" t="s">
        <v>31</v>
      </c>
      <c r="N50" s="449" t="s">
        <v>31</v>
      </c>
      <c r="O50" s="449" t="s">
        <v>31</v>
      </c>
    </row>
    <row r="51" spans="2:15" s="207" customFormat="1" ht="8.1" customHeight="1">
      <c r="B51" s="220"/>
      <c r="C51" s="213"/>
      <c r="D51" s="219"/>
      <c r="E51" s="56"/>
      <c r="F51" s="56"/>
      <c r="G51" s="56"/>
      <c r="H51" s="989"/>
      <c r="I51" s="989"/>
      <c r="J51" s="989"/>
      <c r="K51" s="989"/>
      <c r="L51" s="989"/>
      <c r="M51" s="989"/>
      <c r="N51" s="989"/>
      <c r="O51" s="989"/>
    </row>
    <row r="52" spans="2:15" s="207" customFormat="1" ht="15" customHeight="1">
      <c r="B52" s="220" t="s">
        <v>23</v>
      </c>
      <c r="C52" s="226"/>
      <c r="D52" s="219">
        <v>2019</v>
      </c>
      <c r="E52" s="56">
        <f>SUM(F52:G52)</f>
        <v>1343</v>
      </c>
      <c r="F52" s="56">
        <v>757</v>
      </c>
      <c r="G52" s="56">
        <v>586</v>
      </c>
      <c r="H52" s="56"/>
      <c r="I52" s="56">
        <f>SUM(J52:K52)</f>
        <v>867</v>
      </c>
      <c r="J52" s="56">
        <v>474</v>
      </c>
      <c r="K52" s="56">
        <v>393</v>
      </c>
      <c r="L52" s="56"/>
      <c r="M52" s="449" t="s">
        <v>31</v>
      </c>
      <c r="N52" s="449" t="s">
        <v>31</v>
      </c>
      <c r="O52" s="449" t="s">
        <v>31</v>
      </c>
    </row>
    <row r="53" spans="2:15" s="207" customFormat="1" ht="15" customHeight="1">
      <c r="B53" s="220"/>
      <c r="C53" s="226"/>
      <c r="D53" s="219">
        <v>2020</v>
      </c>
      <c r="E53" s="56">
        <f>SUM(F53:G53)</f>
        <v>1079</v>
      </c>
      <c r="F53" s="56">
        <v>606</v>
      </c>
      <c r="G53" s="56">
        <v>473</v>
      </c>
      <c r="H53" s="989"/>
      <c r="I53" s="56">
        <f>SUM(J53:K53)</f>
        <v>63</v>
      </c>
      <c r="J53" s="989">
        <v>29</v>
      </c>
      <c r="K53" s="989">
        <v>34</v>
      </c>
      <c r="L53" s="989"/>
      <c r="M53" s="449" t="s">
        <v>31</v>
      </c>
      <c r="N53" s="449" t="s">
        <v>31</v>
      </c>
      <c r="O53" s="449" t="s">
        <v>31</v>
      </c>
    </row>
    <row r="54" spans="2:15" s="207" customFormat="1" ht="15" customHeight="1">
      <c r="B54" s="220"/>
      <c r="C54" s="226"/>
      <c r="D54" s="219">
        <v>2021</v>
      </c>
      <c r="E54" s="56">
        <f>SUM(F54:G54)</f>
        <v>1036</v>
      </c>
      <c r="F54" s="56">
        <v>555</v>
      </c>
      <c r="G54" s="56">
        <v>481</v>
      </c>
      <c r="H54" s="989"/>
      <c r="I54" s="56">
        <f>SUM(J54:K54)</f>
        <v>513</v>
      </c>
      <c r="J54" s="989">
        <v>287</v>
      </c>
      <c r="K54" s="989">
        <v>226</v>
      </c>
      <c r="L54" s="989"/>
      <c r="M54" s="449" t="s">
        <v>31</v>
      </c>
      <c r="N54" s="449" t="s">
        <v>31</v>
      </c>
      <c r="O54" s="449" t="s">
        <v>31</v>
      </c>
    </row>
    <row r="55" spans="2:15" s="207" customFormat="1" ht="8.1" customHeight="1">
      <c r="B55" s="220"/>
      <c r="C55" s="226"/>
      <c r="D55" s="219"/>
      <c r="E55" s="56"/>
      <c r="F55" s="56"/>
      <c r="G55" s="56"/>
      <c r="H55" s="989"/>
      <c r="I55" s="989"/>
      <c r="J55" s="989"/>
      <c r="K55" s="989"/>
      <c r="L55" s="989"/>
      <c r="M55" s="989"/>
      <c r="N55" s="989"/>
      <c r="O55" s="989"/>
    </row>
    <row r="56" spans="2:15" s="207" customFormat="1" ht="15" customHeight="1">
      <c r="B56" s="220" t="s">
        <v>24</v>
      </c>
      <c r="C56" s="213"/>
      <c r="D56" s="219">
        <v>2019</v>
      </c>
      <c r="E56" s="56" t="s">
        <v>31</v>
      </c>
      <c r="F56" s="56" t="s">
        <v>31</v>
      </c>
      <c r="G56" s="56" t="s">
        <v>31</v>
      </c>
      <c r="H56" s="989"/>
      <c r="I56" s="449" t="s">
        <v>31</v>
      </c>
      <c r="J56" s="449" t="s">
        <v>31</v>
      </c>
      <c r="K56" s="449" t="s">
        <v>31</v>
      </c>
      <c r="L56" s="989"/>
      <c r="M56" s="449" t="s">
        <v>31</v>
      </c>
      <c r="N56" s="449" t="s">
        <v>31</v>
      </c>
      <c r="O56" s="449" t="s">
        <v>31</v>
      </c>
    </row>
    <row r="57" spans="2:15" s="207" customFormat="1" ht="15" customHeight="1">
      <c r="B57" s="220"/>
      <c r="C57" s="213"/>
      <c r="D57" s="219">
        <v>2020</v>
      </c>
      <c r="E57" s="56" t="s">
        <v>31</v>
      </c>
      <c r="F57" s="56" t="s">
        <v>31</v>
      </c>
      <c r="G57" s="56" t="s">
        <v>31</v>
      </c>
      <c r="H57" s="989"/>
      <c r="I57" s="449" t="s">
        <v>31</v>
      </c>
      <c r="J57" s="449" t="s">
        <v>31</v>
      </c>
      <c r="K57" s="449" t="s">
        <v>31</v>
      </c>
      <c r="L57" s="989"/>
      <c r="M57" s="449" t="s">
        <v>31</v>
      </c>
      <c r="N57" s="449" t="s">
        <v>31</v>
      </c>
      <c r="O57" s="449" t="s">
        <v>31</v>
      </c>
    </row>
    <row r="58" spans="2:15" s="207" customFormat="1" ht="15" customHeight="1">
      <c r="B58" s="220"/>
      <c r="C58" s="213"/>
      <c r="D58" s="219">
        <v>2021</v>
      </c>
      <c r="E58" s="56" t="s">
        <v>31</v>
      </c>
      <c r="F58" s="56" t="s">
        <v>31</v>
      </c>
      <c r="G58" s="56" t="s">
        <v>31</v>
      </c>
      <c r="H58" s="989"/>
      <c r="I58" s="449" t="s">
        <v>31</v>
      </c>
      <c r="J58" s="449" t="s">
        <v>31</v>
      </c>
      <c r="K58" s="449" t="s">
        <v>31</v>
      </c>
      <c r="L58" s="989"/>
      <c r="M58" s="449" t="s">
        <v>31</v>
      </c>
      <c r="N58" s="449" t="s">
        <v>31</v>
      </c>
      <c r="O58" s="449" t="s">
        <v>31</v>
      </c>
    </row>
    <row r="59" spans="2:15" s="207" customFormat="1" ht="8.1" customHeight="1">
      <c r="B59" s="220"/>
      <c r="C59" s="213"/>
      <c r="D59" s="219"/>
      <c r="E59" s="56"/>
      <c r="F59" s="56"/>
      <c r="G59" s="56"/>
      <c r="H59" s="989"/>
      <c r="I59" s="989"/>
      <c r="J59" s="989"/>
      <c r="K59" s="989"/>
      <c r="L59" s="989"/>
      <c r="M59" s="989"/>
      <c r="N59" s="989"/>
      <c r="O59" s="989"/>
    </row>
    <row r="60" spans="2:15" s="207" customFormat="1" ht="15" customHeight="1">
      <c r="B60" s="220" t="s">
        <v>25</v>
      </c>
      <c r="C60" s="213"/>
      <c r="D60" s="219">
        <v>2019</v>
      </c>
      <c r="E60" s="56">
        <f>SUM(F60:G60)</f>
        <v>4583</v>
      </c>
      <c r="F60" s="56">
        <v>2548</v>
      </c>
      <c r="G60" s="56">
        <v>2035</v>
      </c>
      <c r="H60" s="56"/>
      <c r="I60" s="56">
        <f>SUM(J60:K60)</f>
        <v>724</v>
      </c>
      <c r="J60" s="56">
        <v>412</v>
      </c>
      <c r="K60" s="56">
        <v>312</v>
      </c>
      <c r="L60" s="56"/>
      <c r="M60" s="56">
        <f>SUM(N60:O60)</f>
        <v>1144</v>
      </c>
      <c r="N60" s="56">
        <v>485</v>
      </c>
      <c r="O60" s="56">
        <v>659</v>
      </c>
    </row>
    <row r="61" spans="2:15" s="207" customFormat="1" ht="15" customHeight="1">
      <c r="B61" s="220"/>
      <c r="C61" s="213"/>
      <c r="D61" s="219">
        <v>2020</v>
      </c>
      <c r="E61" s="56">
        <f>SUM(F61:G61)</f>
        <v>4700</v>
      </c>
      <c r="F61" s="56">
        <v>2631</v>
      </c>
      <c r="G61" s="56">
        <v>2069</v>
      </c>
      <c r="H61" s="989"/>
      <c r="I61" s="56">
        <f>SUM(J61:K61)</f>
        <v>117</v>
      </c>
      <c r="J61" s="989">
        <v>42</v>
      </c>
      <c r="K61" s="989">
        <v>75</v>
      </c>
      <c r="L61" s="989"/>
      <c r="M61" s="56">
        <f>SUM(N61:O61)</f>
        <v>1217</v>
      </c>
      <c r="N61" s="989">
        <v>600</v>
      </c>
      <c r="O61" s="989">
        <v>617</v>
      </c>
    </row>
    <row r="62" spans="2:15" s="207" customFormat="1" ht="15" customHeight="1">
      <c r="B62" s="220"/>
      <c r="C62" s="213"/>
      <c r="D62" s="219">
        <v>2021</v>
      </c>
      <c r="E62" s="56">
        <f>SUM(F62:G62)</f>
        <v>4593</v>
      </c>
      <c r="F62" s="56">
        <v>2570</v>
      </c>
      <c r="G62" s="56">
        <v>2023</v>
      </c>
      <c r="H62" s="989"/>
      <c r="I62" s="56">
        <f>SUM(J62:K62)</f>
        <v>789</v>
      </c>
      <c r="J62" s="989">
        <v>445</v>
      </c>
      <c r="K62" s="989">
        <v>344</v>
      </c>
      <c r="L62" s="989"/>
      <c r="M62" s="56">
        <f>SUM(N62:O62)</f>
        <v>1205</v>
      </c>
      <c r="N62" s="989">
        <v>580</v>
      </c>
      <c r="O62" s="989">
        <v>625</v>
      </c>
    </row>
    <row r="63" spans="2:15" s="207" customFormat="1" ht="8.1" customHeight="1">
      <c r="B63" s="220"/>
      <c r="C63" s="213"/>
      <c r="D63" s="219"/>
      <c r="E63" s="56"/>
      <c r="F63" s="56"/>
      <c r="G63" s="56"/>
      <c r="H63" s="989"/>
      <c r="I63" s="989"/>
      <c r="J63" s="989"/>
      <c r="K63" s="989"/>
      <c r="L63" s="989"/>
      <c r="M63" s="989"/>
      <c r="N63" s="989"/>
      <c r="O63" s="989"/>
    </row>
    <row r="64" spans="2:15" s="207" customFormat="1" ht="15" customHeight="1">
      <c r="B64" s="220" t="s">
        <v>26</v>
      </c>
      <c r="C64" s="213"/>
      <c r="D64" s="219">
        <v>2019</v>
      </c>
      <c r="E64" s="56">
        <f>SUM(F64:G64)</f>
        <v>17737</v>
      </c>
      <c r="F64" s="56">
        <v>9004</v>
      </c>
      <c r="G64" s="56">
        <v>8733</v>
      </c>
      <c r="H64" s="56"/>
      <c r="I64" s="449" t="s">
        <v>31</v>
      </c>
      <c r="J64" s="449" t="s">
        <v>31</v>
      </c>
      <c r="K64" s="449" t="s">
        <v>31</v>
      </c>
      <c r="L64" s="56"/>
      <c r="M64" s="449" t="s">
        <v>31</v>
      </c>
      <c r="N64" s="449" t="s">
        <v>31</v>
      </c>
      <c r="O64" s="449" t="s">
        <v>31</v>
      </c>
    </row>
    <row r="65" spans="1:16" s="207" customFormat="1" ht="15" customHeight="1">
      <c r="B65" s="220"/>
      <c r="C65" s="213"/>
      <c r="D65" s="219">
        <v>2020</v>
      </c>
      <c r="E65" s="56">
        <f>SUM(F65:G65)</f>
        <v>11891</v>
      </c>
      <c r="F65" s="56">
        <v>6163</v>
      </c>
      <c r="G65" s="56">
        <v>5728</v>
      </c>
      <c r="H65" s="989"/>
      <c r="I65" s="449" t="s">
        <v>31</v>
      </c>
      <c r="J65" s="449" t="s">
        <v>31</v>
      </c>
      <c r="K65" s="449" t="s">
        <v>31</v>
      </c>
      <c r="L65" s="989"/>
      <c r="M65" s="449" t="s">
        <v>31</v>
      </c>
      <c r="N65" s="449" t="s">
        <v>31</v>
      </c>
      <c r="O65" s="449" t="s">
        <v>31</v>
      </c>
    </row>
    <row r="66" spans="1:16" s="207" customFormat="1" ht="15" customHeight="1">
      <c r="B66" s="220"/>
      <c r="C66" s="213"/>
      <c r="D66" s="219">
        <v>2021</v>
      </c>
      <c r="E66" s="56">
        <f>SUM(F66:G66)</f>
        <v>11168</v>
      </c>
      <c r="F66" s="56">
        <v>5776</v>
      </c>
      <c r="G66" s="56">
        <v>5392</v>
      </c>
      <c r="H66" s="989"/>
      <c r="I66" s="449" t="s">
        <v>31</v>
      </c>
      <c r="J66" s="449" t="s">
        <v>31</v>
      </c>
      <c r="K66" s="449" t="s">
        <v>31</v>
      </c>
      <c r="L66" s="989"/>
      <c r="M66" s="449" t="s">
        <v>31</v>
      </c>
      <c r="N66" s="449" t="s">
        <v>31</v>
      </c>
      <c r="O66" s="449" t="s">
        <v>31</v>
      </c>
    </row>
    <row r="67" spans="1:16" s="207" customFormat="1" ht="8.1" customHeight="1">
      <c r="B67" s="220"/>
      <c r="C67" s="213"/>
      <c r="D67" s="219"/>
      <c r="E67" s="56"/>
      <c r="F67" s="56"/>
      <c r="G67" s="56"/>
      <c r="H67" s="989"/>
      <c r="I67" s="989"/>
      <c r="J67" s="989"/>
      <c r="K67" s="989"/>
      <c r="L67" s="989"/>
      <c r="M67" s="989"/>
      <c r="N67" s="989"/>
      <c r="O67" s="989"/>
    </row>
    <row r="68" spans="1:16" s="207" customFormat="1" ht="15" customHeight="1">
      <c r="B68" s="220" t="s">
        <v>27</v>
      </c>
      <c r="C68" s="213"/>
      <c r="D68" s="219">
        <v>2019</v>
      </c>
      <c r="E68" s="56">
        <f>SUM(F68:G68)</f>
        <v>517</v>
      </c>
      <c r="F68" s="56">
        <v>267</v>
      </c>
      <c r="G68" s="56">
        <v>250</v>
      </c>
      <c r="H68" s="56"/>
      <c r="I68" s="56">
        <f>SUM(J68:K68)</f>
        <v>86</v>
      </c>
      <c r="J68" s="56">
        <v>61</v>
      </c>
      <c r="K68" s="56">
        <v>25</v>
      </c>
      <c r="L68" s="56"/>
      <c r="M68" s="449" t="s">
        <v>31</v>
      </c>
      <c r="N68" s="449" t="s">
        <v>31</v>
      </c>
      <c r="O68" s="449" t="s">
        <v>31</v>
      </c>
    </row>
    <row r="69" spans="1:16" s="207" customFormat="1" ht="15" customHeight="1">
      <c r="B69" s="220"/>
      <c r="C69" s="213"/>
      <c r="D69" s="219">
        <v>2020</v>
      </c>
      <c r="E69" s="56">
        <f>SUM(F69:G69)</f>
        <v>1243</v>
      </c>
      <c r="F69" s="56">
        <v>652</v>
      </c>
      <c r="G69" s="56">
        <v>591</v>
      </c>
      <c r="H69" s="989"/>
      <c r="I69" s="56">
        <f>SUM(J69:K69)</f>
        <v>21</v>
      </c>
      <c r="J69" s="989">
        <v>14</v>
      </c>
      <c r="K69" s="989">
        <v>7</v>
      </c>
      <c r="L69" s="989"/>
      <c r="M69" s="449" t="s">
        <v>31</v>
      </c>
      <c r="N69" s="449" t="s">
        <v>31</v>
      </c>
      <c r="O69" s="449" t="s">
        <v>31</v>
      </c>
    </row>
    <row r="70" spans="1:16" s="207" customFormat="1" ht="15" customHeight="1">
      <c r="B70" s="220"/>
      <c r="C70" s="213"/>
      <c r="D70" s="219">
        <v>2021</v>
      </c>
      <c r="E70" s="56">
        <f>SUM(F70:G70)</f>
        <v>379</v>
      </c>
      <c r="F70" s="56">
        <v>179</v>
      </c>
      <c r="G70" s="56">
        <v>200</v>
      </c>
      <c r="H70" s="989"/>
      <c r="I70" s="56">
        <f>SUM(J70:K70)</f>
        <v>239</v>
      </c>
      <c r="J70" s="989">
        <v>153</v>
      </c>
      <c r="K70" s="989">
        <v>86</v>
      </c>
      <c r="L70" s="989"/>
      <c r="M70" s="449" t="s">
        <v>31</v>
      </c>
      <c r="N70" s="449" t="s">
        <v>31</v>
      </c>
      <c r="O70" s="449" t="s">
        <v>31</v>
      </c>
    </row>
    <row r="71" spans="1:16" s="207" customFormat="1" ht="8.1" customHeight="1">
      <c r="B71" s="220"/>
      <c r="C71" s="213"/>
      <c r="D71" s="219"/>
      <c r="E71" s="56"/>
      <c r="F71" s="56"/>
      <c r="G71" s="56"/>
      <c r="H71" s="989"/>
      <c r="I71" s="989"/>
      <c r="J71" s="989"/>
      <c r="K71" s="989"/>
      <c r="L71" s="989"/>
      <c r="M71" s="989"/>
      <c r="N71" s="989"/>
      <c r="O71" s="989"/>
    </row>
    <row r="72" spans="1:16" s="207" customFormat="1" ht="15" customHeight="1">
      <c r="B72" s="1216" t="s">
        <v>859</v>
      </c>
      <c r="C72" s="226"/>
      <c r="D72" s="219">
        <v>2019</v>
      </c>
      <c r="E72" s="56" t="s">
        <v>31</v>
      </c>
      <c r="F72" s="56" t="s">
        <v>31</v>
      </c>
      <c r="G72" s="56" t="s">
        <v>31</v>
      </c>
      <c r="H72" s="989"/>
      <c r="I72" s="449" t="s">
        <v>31</v>
      </c>
      <c r="J72" s="449" t="s">
        <v>31</v>
      </c>
      <c r="K72" s="449" t="s">
        <v>31</v>
      </c>
      <c r="L72" s="989"/>
      <c r="M72" s="449" t="s">
        <v>31</v>
      </c>
      <c r="N72" s="449" t="s">
        <v>31</v>
      </c>
      <c r="O72" s="449" t="s">
        <v>31</v>
      </c>
    </row>
    <row r="73" spans="1:16" s="207" customFormat="1" ht="15" customHeight="1">
      <c r="B73" s="220"/>
      <c r="C73" s="226"/>
      <c r="D73" s="219">
        <v>2020</v>
      </c>
      <c r="E73" s="56" t="s">
        <v>31</v>
      </c>
      <c r="F73" s="56" t="s">
        <v>31</v>
      </c>
      <c r="G73" s="56" t="s">
        <v>31</v>
      </c>
      <c r="H73" s="989"/>
      <c r="I73" s="449" t="s">
        <v>31</v>
      </c>
      <c r="J73" s="449" t="s">
        <v>31</v>
      </c>
      <c r="K73" s="449" t="s">
        <v>31</v>
      </c>
      <c r="L73" s="989"/>
      <c r="M73" s="449" t="s">
        <v>31</v>
      </c>
      <c r="N73" s="449" t="s">
        <v>31</v>
      </c>
      <c r="O73" s="449" t="s">
        <v>31</v>
      </c>
    </row>
    <row r="74" spans="1:16" s="207" customFormat="1" ht="15" customHeight="1">
      <c r="B74" s="220"/>
      <c r="C74" s="226"/>
      <c r="D74" s="219">
        <v>2021</v>
      </c>
      <c r="E74" s="56" t="s">
        <v>31</v>
      </c>
      <c r="F74" s="56" t="s">
        <v>31</v>
      </c>
      <c r="G74" s="56" t="s">
        <v>31</v>
      </c>
      <c r="H74" s="989"/>
      <c r="I74" s="449" t="s">
        <v>31</v>
      </c>
      <c r="J74" s="449" t="s">
        <v>31</v>
      </c>
      <c r="K74" s="449" t="s">
        <v>31</v>
      </c>
      <c r="L74" s="989"/>
      <c r="M74" s="449" t="s">
        <v>31</v>
      </c>
      <c r="N74" s="449" t="s">
        <v>31</v>
      </c>
      <c r="O74" s="449" t="s">
        <v>31</v>
      </c>
    </row>
    <row r="75" spans="1:16" s="207" customFormat="1" ht="8.1" customHeight="1" thickBot="1">
      <c r="B75" s="232"/>
      <c r="C75" s="233"/>
      <c r="D75" s="1211"/>
      <c r="E75" s="235"/>
      <c r="F75" s="235"/>
      <c r="G75" s="235"/>
      <c r="H75" s="235"/>
      <c r="I75" s="235"/>
      <c r="J75" s="235"/>
      <c r="K75" s="235"/>
      <c r="L75" s="235"/>
      <c r="M75" s="235"/>
      <c r="N75" s="235"/>
      <c r="O75" s="235"/>
      <c r="P75" s="235"/>
    </row>
    <row r="76" spans="1:16" s="238" customFormat="1" ht="16.5" customHeight="1">
      <c r="A76" s="314"/>
      <c r="B76" s="239"/>
      <c r="D76" s="219"/>
      <c r="E76" s="296"/>
      <c r="F76" s="296"/>
      <c r="G76" s="296"/>
      <c r="H76" s="296"/>
      <c r="I76" s="242"/>
      <c r="J76" s="296"/>
      <c r="K76" s="296"/>
      <c r="L76" s="296"/>
      <c r="P76" s="1032" t="s">
        <v>867</v>
      </c>
    </row>
    <row r="77" spans="1:16" s="238" customFormat="1" ht="15" customHeight="1">
      <c r="D77" s="219"/>
      <c r="E77" s="242"/>
      <c r="F77" s="242"/>
      <c r="G77" s="242"/>
      <c r="H77" s="242"/>
      <c r="I77" s="242"/>
      <c r="J77" s="242"/>
      <c r="K77" s="242"/>
      <c r="L77" s="242"/>
      <c r="P77" s="1033" t="s">
        <v>868</v>
      </c>
    </row>
    <row r="78" spans="1:16" s="238" customFormat="1" ht="16.5" customHeight="1">
      <c r="B78" s="317" t="s">
        <v>1262</v>
      </c>
      <c r="D78" s="219"/>
      <c r="E78" s="243"/>
      <c r="F78" s="243"/>
      <c r="G78" s="243"/>
      <c r="H78" s="243"/>
      <c r="I78" s="243"/>
      <c r="J78" s="243"/>
    </row>
    <row r="79" spans="1:16" s="238" customFormat="1" ht="16.5" customHeight="1">
      <c r="B79" s="1157" t="s">
        <v>889</v>
      </c>
      <c r="D79" s="219"/>
      <c r="E79" s="243"/>
      <c r="F79" s="243"/>
      <c r="G79" s="243"/>
      <c r="H79" s="243"/>
      <c r="I79" s="243"/>
      <c r="J79" s="243"/>
    </row>
    <row r="80" spans="1:16" s="238" customFormat="1" ht="16.5" customHeight="1">
      <c r="B80" s="1160" t="s">
        <v>890</v>
      </c>
      <c r="D80" s="219"/>
      <c r="E80" s="243"/>
      <c r="F80" s="243"/>
      <c r="G80" s="243"/>
      <c r="H80" s="243"/>
      <c r="I80" s="243"/>
      <c r="J80" s="243"/>
    </row>
    <row r="81" spans="2:15" s="248" customFormat="1" ht="15.75" customHeight="1">
      <c r="B81" s="249" t="s">
        <v>1274</v>
      </c>
      <c r="D81" s="250"/>
      <c r="F81" s="251"/>
      <c r="G81" s="318"/>
    </row>
    <row r="82" spans="2:15" s="321" customFormat="1" ht="15" customHeight="1">
      <c r="B82" s="252" t="s">
        <v>1276</v>
      </c>
      <c r="C82" s="319"/>
      <c r="D82" s="250"/>
      <c r="E82" s="320"/>
      <c r="F82" s="320"/>
      <c r="G82" s="320"/>
    </row>
    <row r="83" spans="2:15">
      <c r="B83" s="249" t="s">
        <v>1267</v>
      </c>
      <c r="C83" s="261"/>
      <c r="D83" s="262"/>
      <c r="E83" s="258"/>
      <c r="F83" s="258"/>
      <c r="G83" s="258"/>
      <c r="H83" s="258"/>
      <c r="I83" s="258"/>
      <c r="J83" s="258"/>
      <c r="K83" s="169"/>
      <c r="L83" s="169"/>
      <c r="M83" s="169"/>
      <c r="N83" s="169"/>
      <c r="O83" s="169"/>
    </row>
    <row r="84" spans="2:15">
      <c r="B84" s="249" t="s">
        <v>1268</v>
      </c>
      <c r="K84" s="169"/>
      <c r="L84" s="169"/>
      <c r="M84" s="169"/>
      <c r="N84" s="169"/>
      <c r="O84" s="169"/>
    </row>
    <row r="85" spans="2:15">
      <c r="B85" s="249" t="s">
        <v>1269</v>
      </c>
      <c r="K85" s="169"/>
      <c r="L85" s="169"/>
      <c r="M85" s="169"/>
      <c r="N85" s="169"/>
      <c r="O85" s="169"/>
    </row>
    <row r="86" spans="2:15">
      <c r="B86" s="249" t="s">
        <v>1270</v>
      </c>
      <c r="K86" s="169"/>
      <c r="L86" s="169"/>
      <c r="M86" s="169"/>
      <c r="N86" s="169"/>
      <c r="O86" s="169"/>
    </row>
    <row r="87" spans="2:15">
      <c r="B87" s="249" t="s">
        <v>1271</v>
      </c>
      <c r="K87" s="169"/>
      <c r="L87" s="169"/>
      <c r="M87" s="169"/>
      <c r="N87" s="169"/>
      <c r="O87" s="169"/>
    </row>
  </sheetData>
  <mergeCells count="5">
    <mergeCell ref="E9:O9"/>
    <mergeCell ref="E10:O10"/>
    <mergeCell ref="E11:G11"/>
    <mergeCell ref="I11:K11"/>
    <mergeCell ref="M11:O11"/>
  </mergeCells>
  <printOptions horizontalCentered="1"/>
  <pageMargins left="0.55118110236220497" right="0.55118110236220497" top="0.39370078740157499" bottom="0.59055118110236204" header="0.39370078740157499" footer="0.39370078740157499"/>
  <pageSetup paperSize="9" scale="63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62">
    <tabColor rgb="FF92D050"/>
  </sheetPr>
  <dimension ref="A1:W79"/>
  <sheetViews>
    <sheetView showGridLines="0" tabSelected="1" view="pageBreakPreview" topLeftCell="A37" zoomScale="110" zoomScaleNormal="100" zoomScaleSheetLayoutView="110" workbookViewId="0">
      <selection activeCell="O48" sqref="O48"/>
    </sheetView>
  </sheetViews>
  <sheetFormatPr defaultColWidth="7.5703125" defaultRowHeight="16.5"/>
  <cols>
    <col min="1" max="1" width="1.85546875" style="544" customWidth="1"/>
    <col min="2" max="2" width="13.28515625" style="544" customWidth="1"/>
    <col min="3" max="3" width="30.85546875" style="544" customWidth="1"/>
    <col min="4" max="4" width="14.85546875" style="545" customWidth="1"/>
    <col min="5" max="6" width="14.85546875" style="544" customWidth="1"/>
    <col min="7" max="7" width="19.140625" style="544" customWidth="1"/>
    <col min="8" max="8" width="1.85546875" style="551" customWidth="1"/>
    <col min="9" max="10" width="7.5703125" style="544"/>
    <col min="11" max="11" width="11.5703125" style="544" customWidth="1"/>
    <col min="12" max="12" width="10.140625" style="544" customWidth="1"/>
    <col min="13" max="255" width="7.5703125" style="544"/>
    <col min="256" max="256" width="0.5703125" style="544" customWidth="1"/>
    <col min="257" max="257" width="2.85546875" style="544" customWidth="1"/>
    <col min="258" max="258" width="4" style="544" customWidth="1"/>
    <col min="259" max="259" width="40.5703125" style="544" customWidth="1"/>
    <col min="260" max="260" width="14.140625" style="544" customWidth="1"/>
    <col min="261" max="261" width="13.28515625" style="544" customWidth="1"/>
    <col min="262" max="262" width="16.7109375" style="544" customWidth="1"/>
    <col min="263" max="263" width="1.7109375" style="544" customWidth="1"/>
    <col min="264" max="264" width="2.7109375" style="544" customWidth="1"/>
    <col min="265" max="266" width="7.5703125" style="544"/>
    <col min="267" max="267" width="11.5703125" style="544" customWidth="1"/>
    <col min="268" max="268" width="10.140625" style="544" customWidth="1"/>
    <col min="269" max="511" width="7.5703125" style="544"/>
    <col min="512" max="512" width="0.5703125" style="544" customWidth="1"/>
    <col min="513" max="513" width="2.85546875" style="544" customWidth="1"/>
    <col min="514" max="514" width="4" style="544" customWidth="1"/>
    <col min="515" max="515" width="40.5703125" style="544" customWidth="1"/>
    <col min="516" max="516" width="14.140625" style="544" customWidth="1"/>
    <col min="517" max="517" width="13.28515625" style="544" customWidth="1"/>
    <col min="518" max="518" width="16.7109375" style="544" customWidth="1"/>
    <col min="519" max="519" width="1.7109375" style="544" customWidth="1"/>
    <col min="520" max="520" width="2.7109375" style="544" customWidth="1"/>
    <col min="521" max="522" width="7.5703125" style="544"/>
    <col min="523" max="523" width="11.5703125" style="544" customWidth="1"/>
    <col min="524" max="524" width="10.140625" style="544" customWidth="1"/>
    <col min="525" max="767" width="7.5703125" style="544"/>
    <col min="768" max="768" width="0.5703125" style="544" customWidth="1"/>
    <col min="769" max="769" width="2.85546875" style="544" customWidth="1"/>
    <col min="770" max="770" width="4" style="544" customWidth="1"/>
    <col min="771" max="771" width="40.5703125" style="544" customWidth="1"/>
    <col min="772" max="772" width="14.140625" style="544" customWidth="1"/>
    <col min="773" max="773" width="13.28515625" style="544" customWidth="1"/>
    <col min="774" max="774" width="16.7109375" style="544" customWidth="1"/>
    <col min="775" max="775" width="1.7109375" style="544" customWidth="1"/>
    <col min="776" max="776" width="2.7109375" style="544" customWidth="1"/>
    <col min="777" max="778" width="7.5703125" style="544"/>
    <col min="779" max="779" width="11.5703125" style="544" customWidth="1"/>
    <col min="780" max="780" width="10.140625" style="544" customWidth="1"/>
    <col min="781" max="1023" width="7.5703125" style="544"/>
    <col min="1024" max="1024" width="0.5703125" style="544" customWidth="1"/>
    <col min="1025" max="1025" width="2.85546875" style="544" customWidth="1"/>
    <col min="1026" max="1026" width="4" style="544" customWidth="1"/>
    <col min="1027" max="1027" width="40.5703125" style="544" customWidth="1"/>
    <col min="1028" max="1028" width="14.140625" style="544" customWidth="1"/>
    <col min="1029" max="1029" width="13.28515625" style="544" customWidth="1"/>
    <col min="1030" max="1030" width="16.7109375" style="544" customWidth="1"/>
    <col min="1031" max="1031" width="1.7109375" style="544" customWidth="1"/>
    <col min="1032" max="1032" width="2.7109375" style="544" customWidth="1"/>
    <col min="1033" max="1034" width="7.5703125" style="544"/>
    <col min="1035" max="1035" width="11.5703125" style="544" customWidth="1"/>
    <col min="1036" max="1036" width="10.140625" style="544" customWidth="1"/>
    <col min="1037" max="1279" width="7.5703125" style="544"/>
    <col min="1280" max="1280" width="0.5703125" style="544" customWidth="1"/>
    <col min="1281" max="1281" width="2.85546875" style="544" customWidth="1"/>
    <col min="1282" max="1282" width="4" style="544" customWidth="1"/>
    <col min="1283" max="1283" width="40.5703125" style="544" customWidth="1"/>
    <col min="1284" max="1284" width="14.140625" style="544" customWidth="1"/>
    <col min="1285" max="1285" width="13.28515625" style="544" customWidth="1"/>
    <col min="1286" max="1286" width="16.7109375" style="544" customWidth="1"/>
    <col min="1287" max="1287" width="1.7109375" style="544" customWidth="1"/>
    <col min="1288" max="1288" width="2.7109375" style="544" customWidth="1"/>
    <col min="1289" max="1290" width="7.5703125" style="544"/>
    <col min="1291" max="1291" width="11.5703125" style="544" customWidth="1"/>
    <col min="1292" max="1292" width="10.140625" style="544" customWidth="1"/>
    <col min="1293" max="1535" width="7.5703125" style="544"/>
    <col min="1536" max="1536" width="0.5703125" style="544" customWidth="1"/>
    <col min="1537" max="1537" width="2.85546875" style="544" customWidth="1"/>
    <col min="1538" max="1538" width="4" style="544" customWidth="1"/>
    <col min="1539" max="1539" width="40.5703125" style="544" customWidth="1"/>
    <col min="1540" max="1540" width="14.140625" style="544" customWidth="1"/>
    <col min="1541" max="1541" width="13.28515625" style="544" customWidth="1"/>
    <col min="1542" max="1542" width="16.7109375" style="544" customWidth="1"/>
    <col min="1543" max="1543" width="1.7109375" style="544" customWidth="1"/>
    <col min="1544" max="1544" width="2.7109375" style="544" customWidth="1"/>
    <col min="1545" max="1546" width="7.5703125" style="544"/>
    <col min="1547" max="1547" width="11.5703125" style="544" customWidth="1"/>
    <col min="1548" max="1548" width="10.140625" style="544" customWidth="1"/>
    <col min="1549" max="1791" width="7.5703125" style="544"/>
    <col min="1792" max="1792" width="0.5703125" style="544" customWidth="1"/>
    <col min="1793" max="1793" width="2.85546875" style="544" customWidth="1"/>
    <col min="1794" max="1794" width="4" style="544" customWidth="1"/>
    <col min="1795" max="1795" width="40.5703125" style="544" customWidth="1"/>
    <col min="1796" max="1796" width="14.140625" style="544" customWidth="1"/>
    <col min="1797" max="1797" width="13.28515625" style="544" customWidth="1"/>
    <col min="1798" max="1798" width="16.7109375" style="544" customWidth="1"/>
    <col min="1799" max="1799" width="1.7109375" style="544" customWidth="1"/>
    <col min="1800" max="1800" width="2.7109375" style="544" customWidth="1"/>
    <col min="1801" max="1802" width="7.5703125" style="544"/>
    <col min="1803" max="1803" width="11.5703125" style="544" customWidth="1"/>
    <col min="1804" max="1804" width="10.140625" style="544" customWidth="1"/>
    <col min="1805" max="2047" width="7.5703125" style="544"/>
    <col min="2048" max="2048" width="0.5703125" style="544" customWidth="1"/>
    <col min="2049" max="2049" width="2.85546875" style="544" customWidth="1"/>
    <col min="2050" max="2050" width="4" style="544" customWidth="1"/>
    <col min="2051" max="2051" width="40.5703125" style="544" customWidth="1"/>
    <col min="2052" max="2052" width="14.140625" style="544" customWidth="1"/>
    <col min="2053" max="2053" width="13.28515625" style="544" customWidth="1"/>
    <col min="2054" max="2054" width="16.7109375" style="544" customWidth="1"/>
    <col min="2055" max="2055" width="1.7109375" style="544" customWidth="1"/>
    <col min="2056" max="2056" width="2.7109375" style="544" customWidth="1"/>
    <col min="2057" max="2058" width="7.5703125" style="544"/>
    <col min="2059" max="2059" width="11.5703125" style="544" customWidth="1"/>
    <col min="2060" max="2060" width="10.140625" style="544" customWidth="1"/>
    <col min="2061" max="2303" width="7.5703125" style="544"/>
    <col min="2304" max="2304" width="0.5703125" style="544" customWidth="1"/>
    <col min="2305" max="2305" width="2.85546875" style="544" customWidth="1"/>
    <col min="2306" max="2306" width="4" style="544" customWidth="1"/>
    <col min="2307" max="2307" width="40.5703125" style="544" customWidth="1"/>
    <col min="2308" max="2308" width="14.140625" style="544" customWidth="1"/>
    <col min="2309" max="2309" width="13.28515625" style="544" customWidth="1"/>
    <col min="2310" max="2310" width="16.7109375" style="544" customWidth="1"/>
    <col min="2311" max="2311" width="1.7109375" style="544" customWidth="1"/>
    <col min="2312" max="2312" width="2.7109375" style="544" customWidth="1"/>
    <col min="2313" max="2314" width="7.5703125" style="544"/>
    <col min="2315" max="2315" width="11.5703125" style="544" customWidth="1"/>
    <col min="2316" max="2316" width="10.140625" style="544" customWidth="1"/>
    <col min="2317" max="2559" width="7.5703125" style="544"/>
    <col min="2560" max="2560" width="0.5703125" style="544" customWidth="1"/>
    <col min="2561" max="2561" width="2.85546875" style="544" customWidth="1"/>
    <col min="2562" max="2562" width="4" style="544" customWidth="1"/>
    <col min="2563" max="2563" width="40.5703125" style="544" customWidth="1"/>
    <col min="2564" max="2564" width="14.140625" style="544" customWidth="1"/>
    <col min="2565" max="2565" width="13.28515625" style="544" customWidth="1"/>
    <col min="2566" max="2566" width="16.7109375" style="544" customWidth="1"/>
    <col min="2567" max="2567" width="1.7109375" style="544" customWidth="1"/>
    <col min="2568" max="2568" width="2.7109375" style="544" customWidth="1"/>
    <col min="2569" max="2570" width="7.5703125" style="544"/>
    <col min="2571" max="2571" width="11.5703125" style="544" customWidth="1"/>
    <col min="2572" max="2572" width="10.140625" style="544" customWidth="1"/>
    <col min="2573" max="2815" width="7.5703125" style="544"/>
    <col min="2816" max="2816" width="0.5703125" style="544" customWidth="1"/>
    <col min="2817" max="2817" width="2.85546875" style="544" customWidth="1"/>
    <col min="2818" max="2818" width="4" style="544" customWidth="1"/>
    <col min="2819" max="2819" width="40.5703125" style="544" customWidth="1"/>
    <col min="2820" max="2820" width="14.140625" style="544" customWidth="1"/>
    <col min="2821" max="2821" width="13.28515625" style="544" customWidth="1"/>
    <col min="2822" max="2822" width="16.7109375" style="544" customWidth="1"/>
    <col min="2823" max="2823" width="1.7109375" style="544" customWidth="1"/>
    <col min="2824" max="2824" width="2.7109375" style="544" customWidth="1"/>
    <col min="2825" max="2826" width="7.5703125" style="544"/>
    <col min="2827" max="2827" width="11.5703125" style="544" customWidth="1"/>
    <col min="2828" max="2828" width="10.140625" style="544" customWidth="1"/>
    <col min="2829" max="3071" width="7.5703125" style="544"/>
    <col min="3072" max="3072" width="0.5703125" style="544" customWidth="1"/>
    <col min="3073" max="3073" width="2.85546875" style="544" customWidth="1"/>
    <col min="3074" max="3074" width="4" style="544" customWidth="1"/>
    <col min="3075" max="3075" width="40.5703125" style="544" customWidth="1"/>
    <col min="3076" max="3076" width="14.140625" style="544" customWidth="1"/>
    <col min="3077" max="3077" width="13.28515625" style="544" customWidth="1"/>
    <col min="3078" max="3078" width="16.7109375" style="544" customWidth="1"/>
    <col min="3079" max="3079" width="1.7109375" style="544" customWidth="1"/>
    <col min="3080" max="3080" width="2.7109375" style="544" customWidth="1"/>
    <col min="3081" max="3082" width="7.5703125" style="544"/>
    <col min="3083" max="3083" width="11.5703125" style="544" customWidth="1"/>
    <col min="3084" max="3084" width="10.140625" style="544" customWidth="1"/>
    <col min="3085" max="3327" width="7.5703125" style="544"/>
    <col min="3328" max="3328" width="0.5703125" style="544" customWidth="1"/>
    <col min="3329" max="3329" width="2.85546875" style="544" customWidth="1"/>
    <col min="3330" max="3330" width="4" style="544" customWidth="1"/>
    <col min="3331" max="3331" width="40.5703125" style="544" customWidth="1"/>
    <col min="3332" max="3332" width="14.140625" style="544" customWidth="1"/>
    <col min="3333" max="3333" width="13.28515625" style="544" customWidth="1"/>
    <col min="3334" max="3334" width="16.7109375" style="544" customWidth="1"/>
    <col min="3335" max="3335" width="1.7109375" style="544" customWidth="1"/>
    <col min="3336" max="3336" width="2.7109375" style="544" customWidth="1"/>
    <col min="3337" max="3338" width="7.5703125" style="544"/>
    <col min="3339" max="3339" width="11.5703125" style="544" customWidth="1"/>
    <col min="3340" max="3340" width="10.140625" style="544" customWidth="1"/>
    <col min="3341" max="3583" width="7.5703125" style="544"/>
    <col min="3584" max="3584" width="0.5703125" style="544" customWidth="1"/>
    <col min="3585" max="3585" width="2.85546875" style="544" customWidth="1"/>
    <col min="3586" max="3586" width="4" style="544" customWidth="1"/>
    <col min="3587" max="3587" width="40.5703125" style="544" customWidth="1"/>
    <col min="3588" max="3588" width="14.140625" style="544" customWidth="1"/>
    <col min="3589" max="3589" width="13.28515625" style="544" customWidth="1"/>
    <col min="3590" max="3590" width="16.7109375" style="544" customWidth="1"/>
    <col min="3591" max="3591" width="1.7109375" style="544" customWidth="1"/>
    <col min="3592" max="3592" width="2.7109375" style="544" customWidth="1"/>
    <col min="3593" max="3594" width="7.5703125" style="544"/>
    <col min="3595" max="3595" width="11.5703125" style="544" customWidth="1"/>
    <col min="3596" max="3596" width="10.140625" style="544" customWidth="1"/>
    <col min="3597" max="3839" width="7.5703125" style="544"/>
    <col min="3840" max="3840" width="0.5703125" style="544" customWidth="1"/>
    <col min="3841" max="3841" width="2.85546875" style="544" customWidth="1"/>
    <col min="3842" max="3842" width="4" style="544" customWidth="1"/>
    <col min="3843" max="3843" width="40.5703125" style="544" customWidth="1"/>
    <col min="3844" max="3844" width="14.140625" style="544" customWidth="1"/>
    <col min="3845" max="3845" width="13.28515625" style="544" customWidth="1"/>
    <col min="3846" max="3846" width="16.7109375" style="544" customWidth="1"/>
    <col min="3847" max="3847" width="1.7109375" style="544" customWidth="1"/>
    <col min="3848" max="3848" width="2.7109375" style="544" customWidth="1"/>
    <col min="3849" max="3850" width="7.5703125" style="544"/>
    <col min="3851" max="3851" width="11.5703125" style="544" customWidth="1"/>
    <col min="3852" max="3852" width="10.140625" style="544" customWidth="1"/>
    <col min="3853" max="4095" width="7.5703125" style="544"/>
    <col min="4096" max="4096" width="0.5703125" style="544" customWidth="1"/>
    <col min="4097" max="4097" width="2.85546875" style="544" customWidth="1"/>
    <col min="4098" max="4098" width="4" style="544" customWidth="1"/>
    <col min="4099" max="4099" width="40.5703125" style="544" customWidth="1"/>
    <col min="4100" max="4100" width="14.140625" style="544" customWidth="1"/>
    <col min="4101" max="4101" width="13.28515625" style="544" customWidth="1"/>
    <col min="4102" max="4102" width="16.7109375" style="544" customWidth="1"/>
    <col min="4103" max="4103" width="1.7109375" style="544" customWidth="1"/>
    <col min="4104" max="4104" width="2.7109375" style="544" customWidth="1"/>
    <col min="4105" max="4106" width="7.5703125" style="544"/>
    <col min="4107" max="4107" width="11.5703125" style="544" customWidth="1"/>
    <col min="4108" max="4108" width="10.140625" style="544" customWidth="1"/>
    <col min="4109" max="4351" width="7.5703125" style="544"/>
    <col min="4352" max="4352" width="0.5703125" style="544" customWidth="1"/>
    <col min="4353" max="4353" width="2.85546875" style="544" customWidth="1"/>
    <col min="4354" max="4354" width="4" style="544" customWidth="1"/>
    <col min="4355" max="4355" width="40.5703125" style="544" customWidth="1"/>
    <col min="4356" max="4356" width="14.140625" style="544" customWidth="1"/>
    <col min="4357" max="4357" width="13.28515625" style="544" customWidth="1"/>
    <col min="4358" max="4358" width="16.7109375" style="544" customWidth="1"/>
    <col min="4359" max="4359" width="1.7109375" style="544" customWidth="1"/>
    <col min="4360" max="4360" width="2.7109375" style="544" customWidth="1"/>
    <col min="4361" max="4362" width="7.5703125" style="544"/>
    <col min="4363" max="4363" width="11.5703125" style="544" customWidth="1"/>
    <col min="4364" max="4364" width="10.140625" style="544" customWidth="1"/>
    <col min="4365" max="4607" width="7.5703125" style="544"/>
    <col min="4608" max="4608" width="0.5703125" style="544" customWidth="1"/>
    <col min="4609" max="4609" width="2.85546875" style="544" customWidth="1"/>
    <col min="4610" max="4610" width="4" style="544" customWidth="1"/>
    <col min="4611" max="4611" width="40.5703125" style="544" customWidth="1"/>
    <col min="4612" max="4612" width="14.140625" style="544" customWidth="1"/>
    <col min="4613" max="4613" width="13.28515625" style="544" customWidth="1"/>
    <col min="4614" max="4614" width="16.7109375" style="544" customWidth="1"/>
    <col min="4615" max="4615" width="1.7109375" style="544" customWidth="1"/>
    <col min="4616" max="4616" width="2.7109375" style="544" customWidth="1"/>
    <col min="4617" max="4618" width="7.5703125" style="544"/>
    <col min="4619" max="4619" width="11.5703125" style="544" customWidth="1"/>
    <col min="4620" max="4620" width="10.140625" style="544" customWidth="1"/>
    <col min="4621" max="4863" width="7.5703125" style="544"/>
    <col min="4864" max="4864" width="0.5703125" style="544" customWidth="1"/>
    <col min="4865" max="4865" width="2.85546875" style="544" customWidth="1"/>
    <col min="4866" max="4866" width="4" style="544" customWidth="1"/>
    <col min="4867" max="4867" width="40.5703125" style="544" customWidth="1"/>
    <col min="4868" max="4868" width="14.140625" style="544" customWidth="1"/>
    <col min="4869" max="4869" width="13.28515625" style="544" customWidth="1"/>
    <col min="4870" max="4870" width="16.7109375" style="544" customWidth="1"/>
    <col min="4871" max="4871" width="1.7109375" style="544" customWidth="1"/>
    <col min="4872" max="4872" width="2.7109375" style="544" customWidth="1"/>
    <col min="4873" max="4874" width="7.5703125" style="544"/>
    <col min="4875" max="4875" width="11.5703125" style="544" customWidth="1"/>
    <col min="4876" max="4876" width="10.140625" style="544" customWidth="1"/>
    <col min="4877" max="5119" width="7.5703125" style="544"/>
    <col min="5120" max="5120" width="0.5703125" style="544" customWidth="1"/>
    <col min="5121" max="5121" width="2.85546875" style="544" customWidth="1"/>
    <col min="5122" max="5122" width="4" style="544" customWidth="1"/>
    <col min="5123" max="5123" width="40.5703125" style="544" customWidth="1"/>
    <col min="5124" max="5124" width="14.140625" style="544" customWidth="1"/>
    <col min="5125" max="5125" width="13.28515625" style="544" customWidth="1"/>
    <col min="5126" max="5126" width="16.7109375" style="544" customWidth="1"/>
    <col min="5127" max="5127" width="1.7109375" style="544" customWidth="1"/>
    <col min="5128" max="5128" width="2.7109375" style="544" customWidth="1"/>
    <col min="5129" max="5130" width="7.5703125" style="544"/>
    <col min="5131" max="5131" width="11.5703125" style="544" customWidth="1"/>
    <col min="5132" max="5132" width="10.140625" style="544" customWidth="1"/>
    <col min="5133" max="5375" width="7.5703125" style="544"/>
    <col min="5376" max="5376" width="0.5703125" style="544" customWidth="1"/>
    <col min="5377" max="5377" width="2.85546875" style="544" customWidth="1"/>
    <col min="5378" max="5378" width="4" style="544" customWidth="1"/>
    <col min="5379" max="5379" width="40.5703125" style="544" customWidth="1"/>
    <col min="5380" max="5380" width="14.140625" style="544" customWidth="1"/>
    <col min="5381" max="5381" width="13.28515625" style="544" customWidth="1"/>
    <col min="5382" max="5382" width="16.7109375" style="544" customWidth="1"/>
    <col min="5383" max="5383" width="1.7109375" style="544" customWidth="1"/>
    <col min="5384" max="5384" width="2.7109375" style="544" customWidth="1"/>
    <col min="5385" max="5386" width="7.5703125" style="544"/>
    <col min="5387" max="5387" width="11.5703125" style="544" customWidth="1"/>
    <col min="5388" max="5388" width="10.140625" style="544" customWidth="1"/>
    <col min="5389" max="5631" width="7.5703125" style="544"/>
    <col min="5632" max="5632" width="0.5703125" style="544" customWidth="1"/>
    <col min="5633" max="5633" width="2.85546875" style="544" customWidth="1"/>
    <col min="5634" max="5634" width="4" style="544" customWidth="1"/>
    <col min="5635" max="5635" width="40.5703125" style="544" customWidth="1"/>
    <col min="5636" max="5636" width="14.140625" style="544" customWidth="1"/>
    <col min="5637" max="5637" width="13.28515625" style="544" customWidth="1"/>
    <col min="5638" max="5638" width="16.7109375" style="544" customWidth="1"/>
    <col min="5639" max="5639" width="1.7109375" style="544" customWidth="1"/>
    <col min="5640" max="5640" width="2.7109375" style="544" customWidth="1"/>
    <col min="5641" max="5642" width="7.5703125" style="544"/>
    <col min="5643" max="5643" width="11.5703125" style="544" customWidth="1"/>
    <col min="5644" max="5644" width="10.140625" style="544" customWidth="1"/>
    <col min="5645" max="5887" width="7.5703125" style="544"/>
    <col min="5888" max="5888" width="0.5703125" style="544" customWidth="1"/>
    <col min="5889" max="5889" width="2.85546875" style="544" customWidth="1"/>
    <col min="5890" max="5890" width="4" style="544" customWidth="1"/>
    <col min="5891" max="5891" width="40.5703125" style="544" customWidth="1"/>
    <col min="5892" max="5892" width="14.140625" style="544" customWidth="1"/>
    <col min="5893" max="5893" width="13.28515625" style="544" customWidth="1"/>
    <col min="5894" max="5894" width="16.7109375" style="544" customWidth="1"/>
    <col min="5895" max="5895" width="1.7109375" style="544" customWidth="1"/>
    <col min="5896" max="5896" width="2.7109375" style="544" customWidth="1"/>
    <col min="5897" max="5898" width="7.5703125" style="544"/>
    <col min="5899" max="5899" width="11.5703125" style="544" customWidth="1"/>
    <col min="5900" max="5900" width="10.140625" style="544" customWidth="1"/>
    <col min="5901" max="6143" width="7.5703125" style="544"/>
    <col min="6144" max="6144" width="0.5703125" style="544" customWidth="1"/>
    <col min="6145" max="6145" width="2.85546875" style="544" customWidth="1"/>
    <col min="6146" max="6146" width="4" style="544" customWidth="1"/>
    <col min="6147" max="6147" width="40.5703125" style="544" customWidth="1"/>
    <col min="6148" max="6148" width="14.140625" style="544" customWidth="1"/>
    <col min="6149" max="6149" width="13.28515625" style="544" customWidth="1"/>
    <col min="6150" max="6150" width="16.7109375" style="544" customWidth="1"/>
    <col min="6151" max="6151" width="1.7109375" style="544" customWidth="1"/>
    <col min="6152" max="6152" width="2.7109375" style="544" customWidth="1"/>
    <col min="6153" max="6154" width="7.5703125" style="544"/>
    <col min="6155" max="6155" width="11.5703125" style="544" customWidth="1"/>
    <col min="6156" max="6156" width="10.140625" style="544" customWidth="1"/>
    <col min="6157" max="6399" width="7.5703125" style="544"/>
    <col min="6400" max="6400" width="0.5703125" style="544" customWidth="1"/>
    <col min="6401" max="6401" width="2.85546875" style="544" customWidth="1"/>
    <col min="6402" max="6402" width="4" style="544" customWidth="1"/>
    <col min="6403" max="6403" width="40.5703125" style="544" customWidth="1"/>
    <col min="6404" max="6404" width="14.140625" style="544" customWidth="1"/>
    <col min="6405" max="6405" width="13.28515625" style="544" customWidth="1"/>
    <col min="6406" max="6406" width="16.7109375" style="544" customWidth="1"/>
    <col min="6407" max="6407" width="1.7109375" style="544" customWidth="1"/>
    <col min="6408" max="6408" width="2.7109375" style="544" customWidth="1"/>
    <col min="6409" max="6410" width="7.5703125" style="544"/>
    <col min="6411" max="6411" width="11.5703125" style="544" customWidth="1"/>
    <col min="6412" max="6412" width="10.140625" style="544" customWidth="1"/>
    <col min="6413" max="6655" width="7.5703125" style="544"/>
    <col min="6656" max="6656" width="0.5703125" style="544" customWidth="1"/>
    <col min="6657" max="6657" width="2.85546875" style="544" customWidth="1"/>
    <col min="6658" max="6658" width="4" style="544" customWidth="1"/>
    <col min="6659" max="6659" width="40.5703125" style="544" customWidth="1"/>
    <col min="6660" max="6660" width="14.140625" style="544" customWidth="1"/>
    <col min="6661" max="6661" width="13.28515625" style="544" customWidth="1"/>
    <col min="6662" max="6662" width="16.7109375" style="544" customWidth="1"/>
    <col min="6663" max="6663" width="1.7109375" style="544" customWidth="1"/>
    <col min="6664" max="6664" width="2.7109375" style="544" customWidth="1"/>
    <col min="6665" max="6666" width="7.5703125" style="544"/>
    <col min="6667" max="6667" width="11.5703125" style="544" customWidth="1"/>
    <col min="6668" max="6668" width="10.140625" style="544" customWidth="1"/>
    <col min="6669" max="6911" width="7.5703125" style="544"/>
    <col min="6912" max="6912" width="0.5703125" style="544" customWidth="1"/>
    <col min="6913" max="6913" width="2.85546875" style="544" customWidth="1"/>
    <col min="6914" max="6914" width="4" style="544" customWidth="1"/>
    <col min="6915" max="6915" width="40.5703125" style="544" customWidth="1"/>
    <col min="6916" max="6916" width="14.140625" style="544" customWidth="1"/>
    <col min="6917" max="6917" width="13.28515625" style="544" customWidth="1"/>
    <col min="6918" max="6918" width="16.7109375" style="544" customWidth="1"/>
    <col min="6919" max="6919" width="1.7109375" style="544" customWidth="1"/>
    <col min="6920" max="6920" width="2.7109375" style="544" customWidth="1"/>
    <col min="6921" max="6922" width="7.5703125" style="544"/>
    <col min="6923" max="6923" width="11.5703125" style="544" customWidth="1"/>
    <col min="6924" max="6924" width="10.140625" style="544" customWidth="1"/>
    <col min="6925" max="7167" width="7.5703125" style="544"/>
    <col min="7168" max="7168" width="0.5703125" style="544" customWidth="1"/>
    <col min="7169" max="7169" width="2.85546875" style="544" customWidth="1"/>
    <col min="7170" max="7170" width="4" style="544" customWidth="1"/>
    <col min="7171" max="7171" width="40.5703125" style="544" customWidth="1"/>
    <col min="7172" max="7172" width="14.140625" style="544" customWidth="1"/>
    <col min="7173" max="7173" width="13.28515625" style="544" customWidth="1"/>
    <col min="7174" max="7174" width="16.7109375" style="544" customWidth="1"/>
    <col min="7175" max="7175" width="1.7109375" style="544" customWidth="1"/>
    <col min="7176" max="7176" width="2.7109375" style="544" customWidth="1"/>
    <col min="7177" max="7178" width="7.5703125" style="544"/>
    <col min="7179" max="7179" width="11.5703125" style="544" customWidth="1"/>
    <col min="7180" max="7180" width="10.140625" style="544" customWidth="1"/>
    <col min="7181" max="7423" width="7.5703125" style="544"/>
    <col min="7424" max="7424" width="0.5703125" style="544" customWidth="1"/>
    <col min="7425" max="7425" width="2.85546875" style="544" customWidth="1"/>
    <col min="7426" max="7426" width="4" style="544" customWidth="1"/>
    <col min="7427" max="7427" width="40.5703125" style="544" customWidth="1"/>
    <col min="7428" max="7428" width="14.140625" style="544" customWidth="1"/>
    <col min="7429" max="7429" width="13.28515625" style="544" customWidth="1"/>
    <col min="7430" max="7430" width="16.7109375" style="544" customWidth="1"/>
    <col min="7431" max="7431" width="1.7109375" style="544" customWidth="1"/>
    <col min="7432" max="7432" width="2.7109375" style="544" customWidth="1"/>
    <col min="7433" max="7434" width="7.5703125" style="544"/>
    <col min="7435" max="7435" width="11.5703125" style="544" customWidth="1"/>
    <col min="7436" max="7436" width="10.140625" style="544" customWidth="1"/>
    <col min="7437" max="7679" width="7.5703125" style="544"/>
    <col min="7680" max="7680" width="0.5703125" style="544" customWidth="1"/>
    <col min="7681" max="7681" width="2.85546875" style="544" customWidth="1"/>
    <col min="7682" max="7682" width="4" style="544" customWidth="1"/>
    <col min="7683" max="7683" width="40.5703125" style="544" customWidth="1"/>
    <col min="7684" max="7684" width="14.140625" style="544" customWidth="1"/>
    <col min="7685" max="7685" width="13.28515625" style="544" customWidth="1"/>
    <col min="7686" max="7686" width="16.7109375" style="544" customWidth="1"/>
    <col min="7687" max="7687" width="1.7109375" style="544" customWidth="1"/>
    <col min="7688" max="7688" width="2.7109375" style="544" customWidth="1"/>
    <col min="7689" max="7690" width="7.5703125" style="544"/>
    <col min="7691" max="7691" width="11.5703125" style="544" customWidth="1"/>
    <col min="7692" max="7692" width="10.140625" style="544" customWidth="1"/>
    <col min="7693" max="7935" width="7.5703125" style="544"/>
    <col min="7936" max="7936" width="0.5703125" style="544" customWidth="1"/>
    <col min="7937" max="7937" width="2.85546875" style="544" customWidth="1"/>
    <col min="7938" max="7938" width="4" style="544" customWidth="1"/>
    <col min="7939" max="7939" width="40.5703125" style="544" customWidth="1"/>
    <col min="7940" max="7940" width="14.140625" style="544" customWidth="1"/>
    <col min="7941" max="7941" width="13.28515625" style="544" customWidth="1"/>
    <col min="7942" max="7942" width="16.7109375" style="544" customWidth="1"/>
    <col min="7943" max="7943" width="1.7109375" style="544" customWidth="1"/>
    <col min="7944" max="7944" width="2.7109375" style="544" customWidth="1"/>
    <col min="7945" max="7946" width="7.5703125" style="544"/>
    <col min="7947" max="7947" width="11.5703125" style="544" customWidth="1"/>
    <col min="7948" max="7948" width="10.140625" style="544" customWidth="1"/>
    <col min="7949" max="8191" width="7.5703125" style="544"/>
    <col min="8192" max="8192" width="0.5703125" style="544" customWidth="1"/>
    <col min="8193" max="8193" width="2.85546875" style="544" customWidth="1"/>
    <col min="8194" max="8194" width="4" style="544" customWidth="1"/>
    <col min="8195" max="8195" width="40.5703125" style="544" customWidth="1"/>
    <col min="8196" max="8196" width="14.140625" style="544" customWidth="1"/>
    <col min="8197" max="8197" width="13.28515625" style="544" customWidth="1"/>
    <col min="8198" max="8198" width="16.7109375" style="544" customWidth="1"/>
    <col min="8199" max="8199" width="1.7109375" style="544" customWidth="1"/>
    <col min="8200" max="8200" width="2.7109375" style="544" customWidth="1"/>
    <col min="8201" max="8202" width="7.5703125" style="544"/>
    <col min="8203" max="8203" width="11.5703125" style="544" customWidth="1"/>
    <col min="8204" max="8204" width="10.140625" style="544" customWidth="1"/>
    <col min="8205" max="8447" width="7.5703125" style="544"/>
    <col min="8448" max="8448" width="0.5703125" style="544" customWidth="1"/>
    <col min="8449" max="8449" width="2.85546875" style="544" customWidth="1"/>
    <col min="8450" max="8450" width="4" style="544" customWidth="1"/>
    <col min="8451" max="8451" width="40.5703125" style="544" customWidth="1"/>
    <col min="8452" max="8452" width="14.140625" style="544" customWidth="1"/>
    <col min="8453" max="8453" width="13.28515625" style="544" customWidth="1"/>
    <col min="8454" max="8454" width="16.7109375" style="544" customWidth="1"/>
    <col min="8455" max="8455" width="1.7109375" style="544" customWidth="1"/>
    <col min="8456" max="8456" width="2.7109375" style="544" customWidth="1"/>
    <col min="8457" max="8458" width="7.5703125" style="544"/>
    <col min="8459" max="8459" width="11.5703125" style="544" customWidth="1"/>
    <col min="8460" max="8460" width="10.140625" style="544" customWidth="1"/>
    <col min="8461" max="8703" width="7.5703125" style="544"/>
    <col min="8704" max="8704" width="0.5703125" style="544" customWidth="1"/>
    <col min="8705" max="8705" width="2.85546875" style="544" customWidth="1"/>
    <col min="8706" max="8706" width="4" style="544" customWidth="1"/>
    <col min="8707" max="8707" width="40.5703125" style="544" customWidth="1"/>
    <col min="8708" max="8708" width="14.140625" style="544" customWidth="1"/>
    <col min="8709" max="8709" width="13.28515625" style="544" customWidth="1"/>
    <col min="8710" max="8710" width="16.7109375" style="544" customWidth="1"/>
    <col min="8711" max="8711" width="1.7109375" style="544" customWidth="1"/>
    <col min="8712" max="8712" width="2.7109375" style="544" customWidth="1"/>
    <col min="8713" max="8714" width="7.5703125" style="544"/>
    <col min="8715" max="8715" width="11.5703125" style="544" customWidth="1"/>
    <col min="8716" max="8716" width="10.140625" style="544" customWidth="1"/>
    <col min="8717" max="8959" width="7.5703125" style="544"/>
    <col min="8960" max="8960" width="0.5703125" style="544" customWidth="1"/>
    <col min="8961" max="8961" width="2.85546875" style="544" customWidth="1"/>
    <col min="8962" max="8962" width="4" style="544" customWidth="1"/>
    <col min="8963" max="8963" width="40.5703125" style="544" customWidth="1"/>
    <col min="8964" max="8964" width="14.140625" style="544" customWidth="1"/>
    <col min="8965" max="8965" width="13.28515625" style="544" customWidth="1"/>
    <col min="8966" max="8966" width="16.7109375" style="544" customWidth="1"/>
    <col min="8967" max="8967" width="1.7109375" style="544" customWidth="1"/>
    <col min="8968" max="8968" width="2.7109375" style="544" customWidth="1"/>
    <col min="8969" max="8970" width="7.5703125" style="544"/>
    <col min="8971" max="8971" width="11.5703125" style="544" customWidth="1"/>
    <col min="8972" max="8972" width="10.140625" style="544" customWidth="1"/>
    <col min="8973" max="9215" width="7.5703125" style="544"/>
    <col min="9216" max="9216" width="0.5703125" style="544" customWidth="1"/>
    <col min="9217" max="9217" width="2.85546875" style="544" customWidth="1"/>
    <col min="9218" max="9218" width="4" style="544" customWidth="1"/>
    <col min="9219" max="9219" width="40.5703125" style="544" customWidth="1"/>
    <col min="9220" max="9220" width="14.140625" style="544" customWidth="1"/>
    <col min="9221" max="9221" width="13.28515625" style="544" customWidth="1"/>
    <col min="9222" max="9222" width="16.7109375" style="544" customWidth="1"/>
    <col min="9223" max="9223" width="1.7109375" style="544" customWidth="1"/>
    <col min="9224" max="9224" width="2.7109375" style="544" customWidth="1"/>
    <col min="9225" max="9226" width="7.5703125" style="544"/>
    <col min="9227" max="9227" width="11.5703125" style="544" customWidth="1"/>
    <col min="9228" max="9228" width="10.140625" style="544" customWidth="1"/>
    <col min="9229" max="9471" width="7.5703125" style="544"/>
    <col min="9472" max="9472" width="0.5703125" style="544" customWidth="1"/>
    <col min="9473" max="9473" width="2.85546875" style="544" customWidth="1"/>
    <col min="9474" max="9474" width="4" style="544" customWidth="1"/>
    <col min="9475" max="9475" width="40.5703125" style="544" customWidth="1"/>
    <col min="9476" max="9476" width="14.140625" style="544" customWidth="1"/>
    <col min="9477" max="9477" width="13.28515625" style="544" customWidth="1"/>
    <col min="9478" max="9478" width="16.7109375" style="544" customWidth="1"/>
    <col min="9479" max="9479" width="1.7109375" style="544" customWidth="1"/>
    <col min="9480" max="9480" width="2.7109375" style="544" customWidth="1"/>
    <col min="9481" max="9482" width="7.5703125" style="544"/>
    <col min="9483" max="9483" width="11.5703125" style="544" customWidth="1"/>
    <col min="9484" max="9484" width="10.140625" style="544" customWidth="1"/>
    <col min="9485" max="9727" width="7.5703125" style="544"/>
    <col min="9728" max="9728" width="0.5703125" style="544" customWidth="1"/>
    <col min="9729" max="9729" width="2.85546875" style="544" customWidth="1"/>
    <col min="9730" max="9730" width="4" style="544" customWidth="1"/>
    <col min="9731" max="9731" width="40.5703125" style="544" customWidth="1"/>
    <col min="9732" max="9732" width="14.140625" style="544" customWidth="1"/>
    <col min="9733" max="9733" width="13.28515625" style="544" customWidth="1"/>
    <col min="9734" max="9734" width="16.7109375" style="544" customWidth="1"/>
    <col min="9735" max="9735" width="1.7109375" style="544" customWidth="1"/>
    <col min="9736" max="9736" width="2.7109375" style="544" customWidth="1"/>
    <col min="9737" max="9738" width="7.5703125" style="544"/>
    <col min="9739" max="9739" width="11.5703125" style="544" customWidth="1"/>
    <col min="9740" max="9740" width="10.140625" style="544" customWidth="1"/>
    <col min="9741" max="9983" width="7.5703125" style="544"/>
    <col min="9984" max="9984" width="0.5703125" style="544" customWidth="1"/>
    <col min="9985" max="9985" width="2.85546875" style="544" customWidth="1"/>
    <col min="9986" max="9986" width="4" style="544" customWidth="1"/>
    <col min="9987" max="9987" width="40.5703125" style="544" customWidth="1"/>
    <col min="9988" max="9988" width="14.140625" style="544" customWidth="1"/>
    <col min="9989" max="9989" width="13.28515625" style="544" customWidth="1"/>
    <col min="9990" max="9990" width="16.7109375" style="544" customWidth="1"/>
    <col min="9991" max="9991" width="1.7109375" style="544" customWidth="1"/>
    <col min="9992" max="9992" width="2.7109375" style="544" customWidth="1"/>
    <col min="9993" max="9994" width="7.5703125" style="544"/>
    <col min="9995" max="9995" width="11.5703125" style="544" customWidth="1"/>
    <col min="9996" max="9996" width="10.140625" style="544" customWidth="1"/>
    <col min="9997" max="10239" width="7.5703125" style="544"/>
    <col min="10240" max="10240" width="0.5703125" style="544" customWidth="1"/>
    <col min="10241" max="10241" width="2.85546875" style="544" customWidth="1"/>
    <col min="10242" max="10242" width="4" style="544" customWidth="1"/>
    <col min="10243" max="10243" width="40.5703125" style="544" customWidth="1"/>
    <col min="10244" max="10244" width="14.140625" style="544" customWidth="1"/>
    <col min="10245" max="10245" width="13.28515625" style="544" customWidth="1"/>
    <col min="10246" max="10246" width="16.7109375" style="544" customWidth="1"/>
    <col min="10247" max="10247" width="1.7109375" style="544" customWidth="1"/>
    <col min="10248" max="10248" width="2.7109375" style="544" customWidth="1"/>
    <col min="10249" max="10250" width="7.5703125" style="544"/>
    <col min="10251" max="10251" width="11.5703125" style="544" customWidth="1"/>
    <col min="10252" max="10252" width="10.140625" style="544" customWidth="1"/>
    <col min="10253" max="10495" width="7.5703125" style="544"/>
    <col min="10496" max="10496" width="0.5703125" style="544" customWidth="1"/>
    <col min="10497" max="10497" width="2.85546875" style="544" customWidth="1"/>
    <col min="10498" max="10498" width="4" style="544" customWidth="1"/>
    <col min="10499" max="10499" width="40.5703125" style="544" customWidth="1"/>
    <col min="10500" max="10500" width="14.140625" style="544" customWidth="1"/>
    <col min="10501" max="10501" width="13.28515625" style="544" customWidth="1"/>
    <col min="10502" max="10502" width="16.7109375" style="544" customWidth="1"/>
    <col min="10503" max="10503" width="1.7109375" style="544" customWidth="1"/>
    <col min="10504" max="10504" width="2.7109375" style="544" customWidth="1"/>
    <col min="10505" max="10506" width="7.5703125" style="544"/>
    <col min="10507" max="10507" width="11.5703125" style="544" customWidth="1"/>
    <col min="10508" max="10508" width="10.140625" style="544" customWidth="1"/>
    <col min="10509" max="10751" width="7.5703125" style="544"/>
    <col min="10752" max="10752" width="0.5703125" style="544" customWidth="1"/>
    <col min="10753" max="10753" width="2.85546875" style="544" customWidth="1"/>
    <col min="10754" max="10754" width="4" style="544" customWidth="1"/>
    <col min="10755" max="10755" width="40.5703125" style="544" customWidth="1"/>
    <col min="10756" max="10756" width="14.140625" style="544" customWidth="1"/>
    <col min="10757" max="10757" width="13.28515625" style="544" customWidth="1"/>
    <col min="10758" max="10758" width="16.7109375" style="544" customWidth="1"/>
    <col min="10759" max="10759" width="1.7109375" style="544" customWidth="1"/>
    <col min="10760" max="10760" width="2.7109375" style="544" customWidth="1"/>
    <col min="10761" max="10762" width="7.5703125" style="544"/>
    <col min="10763" max="10763" width="11.5703125" style="544" customWidth="1"/>
    <col min="10764" max="10764" width="10.140625" style="544" customWidth="1"/>
    <col min="10765" max="11007" width="7.5703125" style="544"/>
    <col min="11008" max="11008" width="0.5703125" style="544" customWidth="1"/>
    <col min="11009" max="11009" width="2.85546875" style="544" customWidth="1"/>
    <col min="11010" max="11010" width="4" style="544" customWidth="1"/>
    <col min="11011" max="11011" width="40.5703125" style="544" customWidth="1"/>
    <col min="11012" max="11012" width="14.140625" style="544" customWidth="1"/>
    <col min="11013" max="11013" width="13.28515625" style="544" customWidth="1"/>
    <col min="11014" max="11014" width="16.7109375" style="544" customWidth="1"/>
    <col min="11015" max="11015" width="1.7109375" style="544" customWidth="1"/>
    <col min="11016" max="11016" width="2.7109375" style="544" customWidth="1"/>
    <col min="11017" max="11018" width="7.5703125" style="544"/>
    <col min="11019" max="11019" width="11.5703125" style="544" customWidth="1"/>
    <col min="11020" max="11020" width="10.140625" style="544" customWidth="1"/>
    <col min="11021" max="11263" width="7.5703125" style="544"/>
    <col min="11264" max="11264" width="0.5703125" style="544" customWidth="1"/>
    <col min="11265" max="11265" width="2.85546875" style="544" customWidth="1"/>
    <col min="11266" max="11266" width="4" style="544" customWidth="1"/>
    <col min="11267" max="11267" width="40.5703125" style="544" customWidth="1"/>
    <col min="11268" max="11268" width="14.140625" style="544" customWidth="1"/>
    <col min="11269" max="11269" width="13.28515625" style="544" customWidth="1"/>
    <col min="11270" max="11270" width="16.7109375" style="544" customWidth="1"/>
    <col min="11271" max="11271" width="1.7109375" style="544" customWidth="1"/>
    <col min="11272" max="11272" width="2.7109375" style="544" customWidth="1"/>
    <col min="11273" max="11274" width="7.5703125" style="544"/>
    <col min="11275" max="11275" width="11.5703125" style="544" customWidth="1"/>
    <col min="11276" max="11276" width="10.140625" style="544" customWidth="1"/>
    <col min="11277" max="11519" width="7.5703125" style="544"/>
    <col min="11520" max="11520" width="0.5703125" style="544" customWidth="1"/>
    <col min="11521" max="11521" width="2.85546875" style="544" customWidth="1"/>
    <col min="11522" max="11522" width="4" style="544" customWidth="1"/>
    <col min="11523" max="11523" width="40.5703125" style="544" customWidth="1"/>
    <col min="11524" max="11524" width="14.140625" style="544" customWidth="1"/>
    <col min="11525" max="11525" width="13.28515625" style="544" customWidth="1"/>
    <col min="11526" max="11526" width="16.7109375" style="544" customWidth="1"/>
    <col min="11527" max="11527" width="1.7109375" style="544" customWidth="1"/>
    <col min="11528" max="11528" width="2.7109375" style="544" customWidth="1"/>
    <col min="11529" max="11530" width="7.5703125" style="544"/>
    <col min="11531" max="11531" width="11.5703125" style="544" customWidth="1"/>
    <col min="11532" max="11532" width="10.140625" style="544" customWidth="1"/>
    <col min="11533" max="11775" width="7.5703125" style="544"/>
    <col min="11776" max="11776" width="0.5703125" style="544" customWidth="1"/>
    <col min="11777" max="11777" width="2.85546875" style="544" customWidth="1"/>
    <col min="11778" max="11778" width="4" style="544" customWidth="1"/>
    <col min="11779" max="11779" width="40.5703125" style="544" customWidth="1"/>
    <col min="11780" max="11780" width="14.140625" style="544" customWidth="1"/>
    <col min="11781" max="11781" width="13.28515625" style="544" customWidth="1"/>
    <col min="11782" max="11782" width="16.7109375" style="544" customWidth="1"/>
    <col min="11783" max="11783" width="1.7109375" style="544" customWidth="1"/>
    <col min="11784" max="11784" width="2.7109375" style="544" customWidth="1"/>
    <col min="11785" max="11786" width="7.5703125" style="544"/>
    <col min="11787" max="11787" width="11.5703125" style="544" customWidth="1"/>
    <col min="11788" max="11788" width="10.140625" style="544" customWidth="1"/>
    <col min="11789" max="12031" width="7.5703125" style="544"/>
    <col min="12032" max="12032" width="0.5703125" style="544" customWidth="1"/>
    <col min="12033" max="12033" width="2.85546875" style="544" customWidth="1"/>
    <col min="12034" max="12034" width="4" style="544" customWidth="1"/>
    <col min="12035" max="12035" width="40.5703125" style="544" customWidth="1"/>
    <col min="12036" max="12036" width="14.140625" style="544" customWidth="1"/>
    <col min="12037" max="12037" width="13.28515625" style="544" customWidth="1"/>
    <col min="12038" max="12038" width="16.7109375" style="544" customWidth="1"/>
    <col min="12039" max="12039" width="1.7109375" style="544" customWidth="1"/>
    <col min="12040" max="12040" width="2.7109375" style="544" customWidth="1"/>
    <col min="12041" max="12042" width="7.5703125" style="544"/>
    <col min="12043" max="12043" width="11.5703125" style="544" customWidth="1"/>
    <col min="12044" max="12044" width="10.140625" style="544" customWidth="1"/>
    <col min="12045" max="12287" width="7.5703125" style="544"/>
    <col min="12288" max="12288" width="0.5703125" style="544" customWidth="1"/>
    <col min="12289" max="12289" width="2.85546875" style="544" customWidth="1"/>
    <col min="12290" max="12290" width="4" style="544" customWidth="1"/>
    <col min="12291" max="12291" width="40.5703125" style="544" customWidth="1"/>
    <col min="12292" max="12292" width="14.140625" style="544" customWidth="1"/>
    <col min="12293" max="12293" width="13.28515625" style="544" customWidth="1"/>
    <col min="12294" max="12294" width="16.7109375" style="544" customWidth="1"/>
    <col min="12295" max="12295" width="1.7109375" style="544" customWidth="1"/>
    <col min="12296" max="12296" width="2.7109375" style="544" customWidth="1"/>
    <col min="12297" max="12298" width="7.5703125" style="544"/>
    <col min="12299" max="12299" width="11.5703125" style="544" customWidth="1"/>
    <col min="12300" max="12300" width="10.140625" style="544" customWidth="1"/>
    <col min="12301" max="12543" width="7.5703125" style="544"/>
    <col min="12544" max="12544" width="0.5703125" style="544" customWidth="1"/>
    <col min="12545" max="12545" width="2.85546875" style="544" customWidth="1"/>
    <col min="12546" max="12546" width="4" style="544" customWidth="1"/>
    <col min="12547" max="12547" width="40.5703125" style="544" customWidth="1"/>
    <col min="12548" max="12548" width="14.140625" style="544" customWidth="1"/>
    <col min="12549" max="12549" width="13.28515625" style="544" customWidth="1"/>
    <col min="12550" max="12550" width="16.7109375" style="544" customWidth="1"/>
    <col min="12551" max="12551" width="1.7109375" style="544" customWidth="1"/>
    <col min="12552" max="12552" width="2.7109375" style="544" customWidth="1"/>
    <col min="12553" max="12554" width="7.5703125" style="544"/>
    <col min="12555" max="12555" width="11.5703125" style="544" customWidth="1"/>
    <col min="12556" max="12556" width="10.140625" style="544" customWidth="1"/>
    <col min="12557" max="12799" width="7.5703125" style="544"/>
    <col min="12800" max="12800" width="0.5703125" style="544" customWidth="1"/>
    <col min="12801" max="12801" width="2.85546875" style="544" customWidth="1"/>
    <col min="12802" max="12802" width="4" style="544" customWidth="1"/>
    <col min="12803" max="12803" width="40.5703125" style="544" customWidth="1"/>
    <col min="12804" max="12804" width="14.140625" style="544" customWidth="1"/>
    <col min="12805" max="12805" width="13.28515625" style="544" customWidth="1"/>
    <col min="12806" max="12806" width="16.7109375" style="544" customWidth="1"/>
    <col min="12807" max="12807" width="1.7109375" style="544" customWidth="1"/>
    <col min="12808" max="12808" width="2.7109375" style="544" customWidth="1"/>
    <col min="12809" max="12810" width="7.5703125" style="544"/>
    <col min="12811" max="12811" width="11.5703125" style="544" customWidth="1"/>
    <col min="12812" max="12812" width="10.140625" style="544" customWidth="1"/>
    <col min="12813" max="13055" width="7.5703125" style="544"/>
    <col min="13056" max="13056" width="0.5703125" style="544" customWidth="1"/>
    <col min="13057" max="13057" width="2.85546875" style="544" customWidth="1"/>
    <col min="13058" max="13058" width="4" style="544" customWidth="1"/>
    <col min="13059" max="13059" width="40.5703125" style="544" customWidth="1"/>
    <col min="13060" max="13060" width="14.140625" style="544" customWidth="1"/>
    <col min="13061" max="13061" width="13.28515625" style="544" customWidth="1"/>
    <col min="13062" max="13062" width="16.7109375" style="544" customWidth="1"/>
    <col min="13063" max="13063" width="1.7109375" style="544" customWidth="1"/>
    <col min="13064" max="13064" width="2.7109375" style="544" customWidth="1"/>
    <col min="13065" max="13066" width="7.5703125" style="544"/>
    <col min="13067" max="13067" width="11.5703125" style="544" customWidth="1"/>
    <col min="13068" max="13068" width="10.140625" style="544" customWidth="1"/>
    <col min="13069" max="13311" width="7.5703125" style="544"/>
    <col min="13312" max="13312" width="0.5703125" style="544" customWidth="1"/>
    <col min="13313" max="13313" width="2.85546875" style="544" customWidth="1"/>
    <col min="13314" max="13314" width="4" style="544" customWidth="1"/>
    <col min="13315" max="13315" width="40.5703125" style="544" customWidth="1"/>
    <col min="13316" max="13316" width="14.140625" style="544" customWidth="1"/>
    <col min="13317" max="13317" width="13.28515625" style="544" customWidth="1"/>
    <col min="13318" max="13318" width="16.7109375" style="544" customWidth="1"/>
    <col min="13319" max="13319" width="1.7109375" style="544" customWidth="1"/>
    <col min="13320" max="13320" width="2.7109375" style="544" customWidth="1"/>
    <col min="13321" max="13322" width="7.5703125" style="544"/>
    <col min="13323" max="13323" width="11.5703125" style="544" customWidth="1"/>
    <col min="13324" max="13324" width="10.140625" style="544" customWidth="1"/>
    <col min="13325" max="13567" width="7.5703125" style="544"/>
    <col min="13568" max="13568" width="0.5703125" style="544" customWidth="1"/>
    <col min="13569" max="13569" width="2.85546875" style="544" customWidth="1"/>
    <col min="13570" max="13570" width="4" style="544" customWidth="1"/>
    <col min="13571" max="13571" width="40.5703125" style="544" customWidth="1"/>
    <col min="13572" max="13572" width="14.140625" style="544" customWidth="1"/>
    <col min="13573" max="13573" width="13.28515625" style="544" customWidth="1"/>
    <col min="13574" max="13574" width="16.7109375" style="544" customWidth="1"/>
    <col min="13575" max="13575" width="1.7109375" style="544" customWidth="1"/>
    <col min="13576" max="13576" width="2.7109375" style="544" customWidth="1"/>
    <col min="13577" max="13578" width="7.5703125" style="544"/>
    <col min="13579" max="13579" width="11.5703125" style="544" customWidth="1"/>
    <col min="13580" max="13580" width="10.140625" style="544" customWidth="1"/>
    <col min="13581" max="13823" width="7.5703125" style="544"/>
    <col min="13824" max="13824" width="0.5703125" style="544" customWidth="1"/>
    <col min="13825" max="13825" width="2.85546875" style="544" customWidth="1"/>
    <col min="13826" max="13826" width="4" style="544" customWidth="1"/>
    <col min="13827" max="13827" width="40.5703125" style="544" customWidth="1"/>
    <col min="13828" max="13828" width="14.140625" style="544" customWidth="1"/>
    <col min="13829" max="13829" width="13.28515625" style="544" customWidth="1"/>
    <col min="13830" max="13830" width="16.7109375" style="544" customWidth="1"/>
    <col min="13831" max="13831" width="1.7109375" style="544" customWidth="1"/>
    <col min="13832" max="13832" width="2.7109375" style="544" customWidth="1"/>
    <col min="13833" max="13834" width="7.5703125" style="544"/>
    <col min="13835" max="13835" width="11.5703125" style="544" customWidth="1"/>
    <col min="13836" max="13836" width="10.140625" style="544" customWidth="1"/>
    <col min="13837" max="14079" width="7.5703125" style="544"/>
    <col min="14080" max="14080" width="0.5703125" style="544" customWidth="1"/>
    <col min="14081" max="14081" width="2.85546875" style="544" customWidth="1"/>
    <col min="14082" max="14082" width="4" style="544" customWidth="1"/>
    <col min="14083" max="14083" width="40.5703125" style="544" customWidth="1"/>
    <col min="14084" max="14084" width="14.140625" style="544" customWidth="1"/>
    <col min="14085" max="14085" width="13.28515625" style="544" customWidth="1"/>
    <col min="14086" max="14086" width="16.7109375" style="544" customWidth="1"/>
    <col min="14087" max="14087" width="1.7109375" style="544" customWidth="1"/>
    <col min="14088" max="14088" width="2.7109375" style="544" customWidth="1"/>
    <col min="14089" max="14090" width="7.5703125" style="544"/>
    <col min="14091" max="14091" width="11.5703125" style="544" customWidth="1"/>
    <col min="14092" max="14092" width="10.140625" style="544" customWidth="1"/>
    <col min="14093" max="14335" width="7.5703125" style="544"/>
    <col min="14336" max="14336" width="0.5703125" style="544" customWidth="1"/>
    <col min="14337" max="14337" width="2.85546875" style="544" customWidth="1"/>
    <col min="14338" max="14338" width="4" style="544" customWidth="1"/>
    <col min="14339" max="14339" width="40.5703125" style="544" customWidth="1"/>
    <col min="14340" max="14340" width="14.140625" style="544" customWidth="1"/>
    <col min="14341" max="14341" width="13.28515625" style="544" customWidth="1"/>
    <col min="14342" max="14342" width="16.7109375" style="544" customWidth="1"/>
    <col min="14343" max="14343" width="1.7109375" style="544" customWidth="1"/>
    <col min="14344" max="14344" width="2.7109375" style="544" customWidth="1"/>
    <col min="14345" max="14346" width="7.5703125" style="544"/>
    <col min="14347" max="14347" width="11.5703125" style="544" customWidth="1"/>
    <col min="14348" max="14348" width="10.140625" style="544" customWidth="1"/>
    <col min="14349" max="14591" width="7.5703125" style="544"/>
    <col min="14592" max="14592" width="0.5703125" style="544" customWidth="1"/>
    <col min="14593" max="14593" width="2.85546875" style="544" customWidth="1"/>
    <col min="14594" max="14594" width="4" style="544" customWidth="1"/>
    <col min="14595" max="14595" width="40.5703125" style="544" customWidth="1"/>
    <col min="14596" max="14596" width="14.140625" style="544" customWidth="1"/>
    <col min="14597" max="14597" width="13.28515625" style="544" customWidth="1"/>
    <col min="14598" max="14598" width="16.7109375" style="544" customWidth="1"/>
    <col min="14599" max="14599" width="1.7109375" style="544" customWidth="1"/>
    <col min="14600" max="14600" width="2.7109375" style="544" customWidth="1"/>
    <col min="14601" max="14602" width="7.5703125" style="544"/>
    <col min="14603" max="14603" width="11.5703125" style="544" customWidth="1"/>
    <col min="14604" max="14604" width="10.140625" style="544" customWidth="1"/>
    <col min="14605" max="14847" width="7.5703125" style="544"/>
    <col min="14848" max="14848" width="0.5703125" style="544" customWidth="1"/>
    <col min="14849" max="14849" width="2.85546875" style="544" customWidth="1"/>
    <col min="14850" max="14850" width="4" style="544" customWidth="1"/>
    <col min="14851" max="14851" width="40.5703125" style="544" customWidth="1"/>
    <col min="14852" max="14852" width="14.140625" style="544" customWidth="1"/>
    <col min="14853" max="14853" width="13.28515625" style="544" customWidth="1"/>
    <col min="14854" max="14854" width="16.7109375" style="544" customWidth="1"/>
    <col min="14855" max="14855" width="1.7109375" style="544" customWidth="1"/>
    <col min="14856" max="14856" width="2.7109375" style="544" customWidth="1"/>
    <col min="14857" max="14858" width="7.5703125" style="544"/>
    <col min="14859" max="14859" width="11.5703125" style="544" customWidth="1"/>
    <col min="14860" max="14860" width="10.140625" style="544" customWidth="1"/>
    <col min="14861" max="15103" width="7.5703125" style="544"/>
    <col min="15104" max="15104" width="0.5703125" style="544" customWidth="1"/>
    <col min="15105" max="15105" width="2.85546875" style="544" customWidth="1"/>
    <col min="15106" max="15106" width="4" style="544" customWidth="1"/>
    <col min="15107" max="15107" width="40.5703125" style="544" customWidth="1"/>
    <col min="15108" max="15108" width="14.140625" style="544" customWidth="1"/>
    <col min="15109" max="15109" width="13.28515625" style="544" customWidth="1"/>
    <col min="15110" max="15110" width="16.7109375" style="544" customWidth="1"/>
    <col min="15111" max="15111" width="1.7109375" style="544" customWidth="1"/>
    <col min="15112" max="15112" width="2.7109375" style="544" customWidth="1"/>
    <col min="15113" max="15114" width="7.5703125" style="544"/>
    <col min="15115" max="15115" width="11.5703125" style="544" customWidth="1"/>
    <col min="15116" max="15116" width="10.140625" style="544" customWidth="1"/>
    <col min="15117" max="15359" width="7.5703125" style="544"/>
    <col min="15360" max="15360" width="0.5703125" style="544" customWidth="1"/>
    <col min="15361" max="15361" width="2.85546875" style="544" customWidth="1"/>
    <col min="15362" max="15362" width="4" style="544" customWidth="1"/>
    <col min="15363" max="15363" width="40.5703125" style="544" customWidth="1"/>
    <col min="15364" max="15364" width="14.140625" style="544" customWidth="1"/>
    <col min="15365" max="15365" width="13.28515625" style="544" customWidth="1"/>
    <col min="15366" max="15366" width="16.7109375" style="544" customWidth="1"/>
    <col min="15367" max="15367" width="1.7109375" style="544" customWidth="1"/>
    <col min="15368" max="15368" width="2.7109375" style="544" customWidth="1"/>
    <col min="15369" max="15370" width="7.5703125" style="544"/>
    <col min="15371" max="15371" width="11.5703125" style="544" customWidth="1"/>
    <col min="15372" max="15372" width="10.140625" style="544" customWidth="1"/>
    <col min="15373" max="15615" width="7.5703125" style="544"/>
    <col min="15616" max="15616" width="0.5703125" style="544" customWidth="1"/>
    <col min="15617" max="15617" width="2.85546875" style="544" customWidth="1"/>
    <col min="15618" max="15618" width="4" style="544" customWidth="1"/>
    <col min="15619" max="15619" width="40.5703125" style="544" customWidth="1"/>
    <col min="15620" max="15620" width="14.140625" style="544" customWidth="1"/>
    <col min="15621" max="15621" width="13.28515625" style="544" customWidth="1"/>
    <col min="15622" max="15622" width="16.7109375" style="544" customWidth="1"/>
    <col min="15623" max="15623" width="1.7109375" style="544" customWidth="1"/>
    <col min="15624" max="15624" width="2.7109375" style="544" customWidth="1"/>
    <col min="15625" max="15626" width="7.5703125" style="544"/>
    <col min="15627" max="15627" width="11.5703125" style="544" customWidth="1"/>
    <col min="15628" max="15628" width="10.140625" style="544" customWidth="1"/>
    <col min="15629" max="15871" width="7.5703125" style="544"/>
    <col min="15872" max="15872" width="0.5703125" style="544" customWidth="1"/>
    <col min="15873" max="15873" width="2.85546875" style="544" customWidth="1"/>
    <col min="15874" max="15874" width="4" style="544" customWidth="1"/>
    <col min="15875" max="15875" width="40.5703125" style="544" customWidth="1"/>
    <col min="15876" max="15876" width="14.140625" style="544" customWidth="1"/>
    <col min="15877" max="15877" width="13.28515625" style="544" customWidth="1"/>
    <col min="15878" max="15878" width="16.7109375" style="544" customWidth="1"/>
    <col min="15879" max="15879" width="1.7109375" style="544" customWidth="1"/>
    <col min="15880" max="15880" width="2.7109375" style="544" customWidth="1"/>
    <col min="15881" max="15882" width="7.5703125" style="544"/>
    <col min="15883" max="15883" width="11.5703125" style="544" customWidth="1"/>
    <col min="15884" max="15884" width="10.140625" style="544" customWidth="1"/>
    <col min="15885" max="16127" width="7.5703125" style="544"/>
    <col min="16128" max="16128" width="0.5703125" style="544" customWidth="1"/>
    <col min="16129" max="16129" width="2.85546875" style="544" customWidth="1"/>
    <col min="16130" max="16130" width="4" style="544" customWidth="1"/>
    <col min="16131" max="16131" width="40.5703125" style="544" customWidth="1"/>
    <col min="16132" max="16132" width="14.140625" style="544" customWidth="1"/>
    <col min="16133" max="16133" width="13.28515625" style="544" customWidth="1"/>
    <col min="16134" max="16134" width="16.7109375" style="544" customWidth="1"/>
    <col min="16135" max="16135" width="1.7109375" style="544" customWidth="1"/>
    <col min="16136" max="16136" width="2.7109375" style="544" customWidth="1"/>
    <col min="16137" max="16138" width="7.5703125" style="544"/>
    <col min="16139" max="16139" width="11.5703125" style="544" customWidth="1"/>
    <col min="16140" max="16140" width="10.140625" style="544" customWidth="1"/>
    <col min="16141" max="16384" width="7.5703125" style="544"/>
  </cols>
  <sheetData>
    <row r="1" spans="1:8" ht="10.15" customHeight="1">
      <c r="E1" s="546"/>
      <c r="F1" s="546"/>
      <c r="G1" s="546"/>
      <c r="H1" s="547"/>
    </row>
    <row r="2" spans="1:8" ht="10.15" customHeight="1">
      <c r="E2" s="546"/>
      <c r="F2" s="546"/>
      <c r="G2" s="546"/>
      <c r="H2" s="547"/>
    </row>
    <row r="3" spans="1:8" ht="16.5" customHeight="1">
      <c r="B3" s="548" t="s">
        <v>869</v>
      </c>
      <c r="C3" s="549" t="s">
        <v>793</v>
      </c>
      <c r="D3" s="550"/>
      <c r="E3" s="546"/>
      <c r="F3" s="546"/>
      <c r="G3" s="546"/>
    </row>
    <row r="4" spans="1:8" ht="15" customHeight="1">
      <c r="B4" s="548"/>
      <c r="C4" s="549" t="s">
        <v>1136</v>
      </c>
      <c r="D4" s="550"/>
      <c r="E4" s="546"/>
      <c r="F4" s="546"/>
      <c r="G4" s="546"/>
    </row>
    <row r="5" spans="1:8" ht="16.5" customHeight="1">
      <c r="B5" s="552" t="s">
        <v>870</v>
      </c>
      <c r="C5" s="553" t="s">
        <v>795</v>
      </c>
      <c r="D5" s="554"/>
      <c r="E5" s="546"/>
      <c r="F5" s="546"/>
      <c r="G5" s="546"/>
    </row>
    <row r="6" spans="1:8" ht="15" customHeight="1">
      <c r="B6" s="552"/>
      <c r="C6" s="553" t="s">
        <v>1136</v>
      </c>
      <c r="D6" s="554"/>
      <c r="E6" s="546"/>
      <c r="F6" s="546"/>
      <c r="G6" s="546"/>
    </row>
    <row r="7" spans="1:8" ht="10.15" customHeight="1" thickBot="1">
      <c r="A7" s="553"/>
      <c r="E7" s="546"/>
      <c r="F7" s="546"/>
      <c r="G7" s="546"/>
    </row>
    <row r="8" spans="1:8" ht="8.1" customHeight="1" thickTop="1">
      <c r="A8" s="555"/>
      <c r="B8" s="556"/>
      <c r="C8" s="555"/>
      <c r="D8" s="557"/>
      <c r="E8" s="558"/>
      <c r="F8" s="558"/>
      <c r="G8" s="558"/>
      <c r="H8" s="559"/>
    </row>
    <row r="9" spans="1:8" s="565" customFormat="1" ht="13.5">
      <c r="A9" s="560"/>
      <c r="B9" s="561" t="s">
        <v>743</v>
      </c>
      <c r="C9" s="562"/>
      <c r="D9" s="563" t="s">
        <v>3</v>
      </c>
      <c r="E9" s="535" t="s">
        <v>4</v>
      </c>
      <c r="F9" s="535" t="s">
        <v>603</v>
      </c>
      <c r="G9" s="535" t="s">
        <v>38</v>
      </c>
      <c r="H9" s="564"/>
    </row>
    <row r="10" spans="1:8" s="565" customFormat="1" ht="13.5">
      <c r="A10" s="560"/>
      <c r="B10" s="566" t="s">
        <v>746</v>
      </c>
      <c r="C10" s="567"/>
      <c r="D10" s="568" t="s">
        <v>8</v>
      </c>
      <c r="E10" s="536" t="s">
        <v>9</v>
      </c>
      <c r="F10" s="536" t="s">
        <v>604</v>
      </c>
      <c r="G10" s="536" t="s">
        <v>40</v>
      </c>
      <c r="H10" s="564"/>
    </row>
    <row r="11" spans="1:8" ht="8.1" customHeight="1">
      <c r="A11" s="569"/>
      <c r="B11" s="569"/>
      <c r="C11" s="569"/>
      <c r="D11" s="570"/>
      <c r="E11" s="569"/>
      <c r="F11" s="569"/>
      <c r="G11" s="569"/>
      <c r="H11" s="571"/>
    </row>
    <row r="12" spans="1:8" ht="8.1" customHeight="1">
      <c r="A12" s="572"/>
      <c r="B12" s="572"/>
      <c r="C12" s="572"/>
      <c r="D12" s="573"/>
      <c r="E12" s="572"/>
      <c r="F12" s="572"/>
      <c r="G12" s="572"/>
      <c r="H12" s="574"/>
    </row>
    <row r="13" spans="1:8" ht="18" customHeight="1">
      <c r="A13" s="546"/>
      <c r="B13" s="561" t="s">
        <v>4</v>
      </c>
      <c r="C13" s="560"/>
      <c r="D13" s="1666">
        <v>2020</v>
      </c>
      <c r="E13" s="576">
        <f t="shared" ref="E13:G15" si="0">SUM(E17,E21,E25,E29,E33,E37,E41,E45,E49)</f>
        <v>537434</v>
      </c>
      <c r="F13" s="576">
        <f t="shared" si="0"/>
        <v>252908</v>
      </c>
      <c r="G13" s="576">
        <f t="shared" si="0"/>
        <v>284526</v>
      </c>
      <c r="H13" s="577"/>
    </row>
    <row r="14" spans="1:8" ht="14.1" customHeight="1">
      <c r="A14" s="546"/>
      <c r="B14" s="578" t="s">
        <v>9</v>
      </c>
      <c r="C14" s="560"/>
      <c r="D14" s="1666">
        <v>2021</v>
      </c>
      <c r="E14" s="576">
        <f t="shared" si="0"/>
        <v>517580</v>
      </c>
      <c r="F14" s="576">
        <f t="shared" si="0"/>
        <v>241618</v>
      </c>
      <c r="G14" s="576">
        <f t="shared" si="0"/>
        <v>275962</v>
      </c>
      <c r="H14" s="579"/>
    </row>
    <row r="15" spans="1:8" ht="15" customHeight="1">
      <c r="A15" s="546"/>
      <c r="B15" s="560"/>
      <c r="C15" s="560"/>
      <c r="D15" s="1666">
        <v>2022</v>
      </c>
      <c r="E15" s="576">
        <f t="shared" si="0"/>
        <v>513523</v>
      </c>
      <c r="F15" s="576">
        <f t="shared" si="0"/>
        <v>237839</v>
      </c>
      <c r="G15" s="576">
        <f t="shared" si="0"/>
        <v>275684</v>
      </c>
      <c r="H15" s="579"/>
    </row>
    <row r="16" spans="1:8" ht="15" customHeight="1">
      <c r="A16" s="546"/>
      <c r="B16" s="560"/>
      <c r="C16" s="560"/>
      <c r="D16" s="580"/>
      <c r="E16" s="581"/>
      <c r="F16" s="581"/>
      <c r="G16" s="581"/>
      <c r="H16" s="579"/>
    </row>
    <row r="17" spans="1:12" ht="18" customHeight="1">
      <c r="A17" s="546"/>
      <c r="B17" s="561" t="s">
        <v>749</v>
      </c>
      <c r="C17" s="562"/>
      <c r="D17" s="580">
        <v>2020</v>
      </c>
      <c r="E17" s="581">
        <f>SUM(F17:G17)</f>
        <v>41114</v>
      </c>
      <c r="F17" s="581">
        <v>5585</v>
      </c>
      <c r="G17" s="581">
        <v>35529</v>
      </c>
      <c r="H17" s="582"/>
    </row>
    <row r="18" spans="1:12" ht="14.1" customHeight="1">
      <c r="A18" s="546"/>
      <c r="B18" s="583" t="s">
        <v>750</v>
      </c>
      <c r="C18" s="562"/>
      <c r="D18" s="580">
        <v>2021</v>
      </c>
      <c r="E18" s="581">
        <f t="shared" ref="E18:E19" si="1">SUM(F18:G18)</f>
        <v>41800</v>
      </c>
      <c r="F18" s="581">
        <v>6025</v>
      </c>
      <c r="G18" s="581">
        <v>35775</v>
      </c>
      <c r="H18" s="579"/>
    </row>
    <row r="19" spans="1:12">
      <c r="A19" s="546"/>
      <c r="B19" s="583"/>
      <c r="C19" s="562"/>
      <c r="D19" s="580">
        <v>2022</v>
      </c>
      <c r="E19" s="581">
        <f t="shared" si="1"/>
        <v>44735</v>
      </c>
      <c r="F19" s="581">
        <v>6728</v>
      </c>
      <c r="G19" s="581">
        <v>38007</v>
      </c>
      <c r="H19" s="579"/>
    </row>
    <row r="20" spans="1:12" ht="20.100000000000001" customHeight="1">
      <c r="A20" s="546"/>
      <c r="B20" s="583"/>
      <c r="C20" s="562"/>
      <c r="D20" s="580"/>
      <c r="E20" s="581"/>
      <c r="F20" s="581"/>
      <c r="G20" s="581"/>
      <c r="H20" s="579"/>
    </row>
    <row r="21" spans="1:12" s="1810" customFormat="1" ht="18" customHeight="1">
      <c r="A21" s="1805"/>
      <c r="B21" s="1806" t="s">
        <v>796</v>
      </c>
      <c r="C21" s="1807"/>
      <c r="D21" s="1808">
        <v>2020</v>
      </c>
      <c r="E21" s="1809">
        <f>SUM(F21:G21)</f>
        <v>47918</v>
      </c>
      <c r="F21" s="1809">
        <v>23845</v>
      </c>
      <c r="G21" s="1809">
        <v>24073</v>
      </c>
      <c r="H21" s="1809"/>
      <c r="I21" s="1805"/>
      <c r="J21" s="1805"/>
      <c r="K21" s="1805"/>
      <c r="L21" s="1805"/>
    </row>
    <row r="22" spans="1:12" s="1810" customFormat="1" ht="14.1" customHeight="1">
      <c r="A22" s="1805"/>
      <c r="B22" s="1811" t="s">
        <v>797</v>
      </c>
      <c r="C22" s="1807"/>
      <c r="D22" s="1808">
        <v>2021</v>
      </c>
      <c r="E22" s="1809">
        <f t="shared" ref="E22:E23" si="2">SUM(F22:G22)</f>
        <v>46707</v>
      </c>
      <c r="F22" s="1809">
        <v>22787</v>
      </c>
      <c r="G22" s="1809">
        <v>23920</v>
      </c>
      <c r="H22" s="1809"/>
      <c r="I22" s="1805"/>
      <c r="J22" s="1805"/>
      <c r="K22" s="1805"/>
      <c r="L22" s="1805"/>
    </row>
    <row r="23" spans="1:12" s="1810" customFormat="1" ht="20.100000000000001" customHeight="1">
      <c r="A23" s="1805"/>
      <c r="B23" s="1811"/>
      <c r="C23" s="1807"/>
      <c r="D23" s="1808">
        <v>2022</v>
      </c>
      <c r="E23" s="1809">
        <f t="shared" si="2"/>
        <v>44383</v>
      </c>
      <c r="F23" s="1809">
        <v>21653</v>
      </c>
      <c r="G23" s="1809">
        <v>22730</v>
      </c>
      <c r="H23" s="1809"/>
      <c r="I23" s="1805"/>
      <c r="J23" s="1805"/>
      <c r="K23" s="1805"/>
      <c r="L23" s="1805"/>
    </row>
    <row r="24" spans="1:12" ht="20.100000000000001" customHeight="1">
      <c r="A24" s="546"/>
      <c r="B24" s="583"/>
      <c r="C24" s="562"/>
      <c r="D24" s="580"/>
      <c r="E24" s="581"/>
      <c r="F24" s="581"/>
      <c r="G24" s="581"/>
      <c r="H24" s="582"/>
      <c r="I24" s="546"/>
      <c r="J24" s="546"/>
      <c r="K24" s="546"/>
      <c r="L24" s="546"/>
    </row>
    <row r="25" spans="1:12" s="1810" customFormat="1" ht="14.1" customHeight="1">
      <c r="A25" s="1805"/>
      <c r="B25" s="1806" t="s">
        <v>798</v>
      </c>
      <c r="C25" s="1807"/>
      <c r="D25" s="1808">
        <v>2020</v>
      </c>
      <c r="E25" s="1809">
        <f>SUM(F25:G25)</f>
        <v>215331</v>
      </c>
      <c r="F25" s="1809">
        <v>91701</v>
      </c>
      <c r="G25" s="1809">
        <v>123630</v>
      </c>
      <c r="H25" s="1809"/>
      <c r="I25" s="1805"/>
      <c r="J25" s="1805"/>
      <c r="K25" s="1805"/>
      <c r="L25" s="1805"/>
    </row>
    <row r="26" spans="1:12" s="1810" customFormat="1" ht="14.1" customHeight="1">
      <c r="A26" s="1805"/>
      <c r="B26" s="1811" t="s">
        <v>799</v>
      </c>
      <c r="C26" s="1807"/>
      <c r="D26" s="1808">
        <v>2021</v>
      </c>
      <c r="E26" s="1809">
        <f t="shared" ref="E26:E27" si="3">SUM(F26:G26)</f>
        <v>207062</v>
      </c>
      <c r="F26" s="1809">
        <v>88142</v>
      </c>
      <c r="G26" s="1809">
        <v>118920</v>
      </c>
      <c r="H26" s="1812"/>
      <c r="I26" s="1805"/>
      <c r="J26" s="1805"/>
      <c r="K26" s="1805"/>
      <c r="L26" s="1805"/>
    </row>
    <row r="27" spans="1:12" s="1810" customFormat="1" ht="20.100000000000001" customHeight="1">
      <c r="A27" s="1805"/>
      <c r="B27" s="1806"/>
      <c r="C27" s="1813"/>
      <c r="D27" s="1808">
        <v>2022</v>
      </c>
      <c r="E27" s="1809">
        <f t="shared" si="3"/>
        <v>202732</v>
      </c>
      <c r="F27" s="1809">
        <v>85979</v>
      </c>
      <c r="G27" s="1809">
        <v>116753</v>
      </c>
      <c r="H27" s="1809"/>
    </row>
    <row r="28" spans="1:12" ht="20.100000000000001" customHeight="1">
      <c r="A28" s="546"/>
      <c r="B28" s="561"/>
      <c r="C28" s="584"/>
      <c r="D28" s="580"/>
      <c r="E28" s="581"/>
      <c r="F28" s="581"/>
      <c r="G28" s="581"/>
      <c r="H28" s="582"/>
    </row>
    <row r="29" spans="1:12" s="1810" customFormat="1" ht="14.1" customHeight="1">
      <c r="A29" s="1805"/>
      <c r="B29" s="1806" t="s">
        <v>800</v>
      </c>
      <c r="C29" s="1814"/>
      <c r="D29" s="1808">
        <v>2020</v>
      </c>
      <c r="E29" s="1809">
        <f>SUM(F29:G29)</f>
        <v>48055</v>
      </c>
      <c r="F29" s="1809">
        <v>34784</v>
      </c>
      <c r="G29" s="1809">
        <v>13271</v>
      </c>
      <c r="H29" s="1809"/>
      <c r="I29" s="1805"/>
      <c r="J29" s="1805"/>
      <c r="K29" s="1805"/>
      <c r="L29" s="1805"/>
    </row>
    <row r="30" spans="1:12" s="1810" customFormat="1" ht="14.1" customHeight="1">
      <c r="A30" s="1805"/>
      <c r="B30" s="1815" t="s">
        <v>1261</v>
      </c>
      <c r="C30" s="1814"/>
      <c r="D30" s="1808">
        <v>2021</v>
      </c>
      <c r="E30" s="1809">
        <f t="shared" ref="E30:E31" si="4">SUM(F30:G30)</f>
        <v>49877</v>
      </c>
      <c r="F30" s="1809">
        <v>35731</v>
      </c>
      <c r="G30" s="1809">
        <v>14146</v>
      </c>
      <c r="H30" s="1809"/>
      <c r="I30" s="1805"/>
      <c r="J30" s="1805"/>
      <c r="K30" s="1805"/>
      <c r="L30" s="1805"/>
    </row>
    <row r="31" spans="1:12" s="1810" customFormat="1" ht="20.100000000000001" customHeight="1">
      <c r="A31" s="1805"/>
      <c r="B31" s="1806"/>
      <c r="C31" s="1806"/>
      <c r="D31" s="1808">
        <v>2022</v>
      </c>
      <c r="E31" s="1809">
        <f t="shared" si="4"/>
        <v>54911</v>
      </c>
      <c r="F31" s="1809">
        <v>38891</v>
      </c>
      <c r="G31" s="1809">
        <v>16020</v>
      </c>
      <c r="H31" s="1809"/>
    </row>
    <row r="32" spans="1:12" ht="20.100000000000001" customHeight="1">
      <c r="A32" s="546"/>
      <c r="B32" s="561"/>
      <c r="C32" s="561"/>
      <c r="D32" s="580"/>
      <c r="E32" s="581"/>
      <c r="F32" s="581"/>
      <c r="G32" s="581"/>
      <c r="H32" s="582"/>
    </row>
    <row r="33" spans="1:12" s="1810" customFormat="1" ht="14.25" customHeight="1">
      <c r="A33" s="1805"/>
      <c r="B33" s="1806" t="s">
        <v>801</v>
      </c>
      <c r="C33" s="1807"/>
      <c r="D33" s="1808">
        <v>2020</v>
      </c>
      <c r="E33" s="1809">
        <f>SUM(F33:G33)</f>
        <v>62643</v>
      </c>
      <c r="F33" s="1809">
        <v>46186</v>
      </c>
      <c r="G33" s="1809">
        <v>16457</v>
      </c>
      <c r="H33" s="1809"/>
      <c r="I33" s="1805"/>
      <c r="J33" s="1805"/>
      <c r="K33" s="1805"/>
      <c r="L33" s="1805"/>
    </row>
    <row r="34" spans="1:12" s="1810" customFormat="1" ht="14.25" customHeight="1">
      <c r="A34" s="1805"/>
      <c r="B34" s="1811" t="s">
        <v>802</v>
      </c>
      <c r="C34" s="1807"/>
      <c r="D34" s="1808">
        <v>2021</v>
      </c>
      <c r="E34" s="1809">
        <f t="shared" ref="E34:E35" si="5">SUM(F34:G34)</f>
        <v>54331</v>
      </c>
      <c r="F34" s="1809">
        <v>39821</v>
      </c>
      <c r="G34" s="1809">
        <v>14510</v>
      </c>
      <c r="H34" s="1812"/>
      <c r="I34" s="1805"/>
      <c r="J34" s="1805"/>
      <c r="K34" s="1805"/>
      <c r="L34" s="1805"/>
    </row>
    <row r="35" spans="1:12" s="1810" customFormat="1" ht="20.100000000000001" customHeight="1">
      <c r="A35" s="1805"/>
      <c r="B35" s="1806"/>
      <c r="C35" s="1814"/>
      <c r="D35" s="1808">
        <v>2022</v>
      </c>
      <c r="E35" s="1809">
        <f t="shared" si="5"/>
        <v>46868</v>
      </c>
      <c r="F35" s="1809">
        <v>34473</v>
      </c>
      <c r="G35" s="1809">
        <v>12395</v>
      </c>
      <c r="H35" s="1809"/>
    </row>
    <row r="36" spans="1:12" ht="20.100000000000001" customHeight="1">
      <c r="A36" s="546"/>
      <c r="B36" s="561"/>
      <c r="C36" s="560"/>
      <c r="D36" s="580"/>
      <c r="E36" s="581"/>
      <c r="F36" s="581"/>
      <c r="G36" s="581"/>
      <c r="H36" s="582"/>
    </row>
    <row r="37" spans="1:12" s="1810" customFormat="1">
      <c r="A37" s="1805"/>
      <c r="B37" s="1806" t="s">
        <v>803</v>
      </c>
      <c r="C37" s="1814"/>
      <c r="D37" s="1808">
        <v>2020</v>
      </c>
      <c r="E37" s="1809">
        <f>SUM(F37:G37)</f>
        <v>1011</v>
      </c>
      <c r="F37" s="1809">
        <v>621</v>
      </c>
      <c r="G37" s="1809">
        <v>390</v>
      </c>
      <c r="H37" s="1809"/>
    </row>
    <row r="38" spans="1:12" s="1810" customFormat="1" ht="14.1" customHeight="1">
      <c r="A38" s="1805"/>
      <c r="B38" s="1811" t="s">
        <v>804</v>
      </c>
      <c r="C38" s="1814"/>
      <c r="D38" s="1808">
        <v>2021</v>
      </c>
      <c r="E38" s="1809">
        <f t="shared" ref="E38:E39" si="6">SUM(F38:G38)</f>
        <v>917</v>
      </c>
      <c r="F38" s="1809">
        <v>566</v>
      </c>
      <c r="G38" s="1809">
        <v>351</v>
      </c>
      <c r="H38" s="1809"/>
    </row>
    <row r="39" spans="1:12" s="1810" customFormat="1" ht="20.100000000000001" customHeight="1">
      <c r="A39" s="1805"/>
      <c r="B39" s="1807"/>
      <c r="C39" s="1814"/>
      <c r="D39" s="1808">
        <v>2022</v>
      </c>
      <c r="E39" s="1809">
        <f t="shared" si="6"/>
        <v>931</v>
      </c>
      <c r="F39" s="1809">
        <v>623</v>
      </c>
      <c r="G39" s="1809">
        <v>308</v>
      </c>
      <c r="H39" s="1809"/>
    </row>
    <row r="40" spans="1:12" ht="20.100000000000001" customHeight="1">
      <c r="A40" s="546"/>
      <c r="B40" s="562"/>
      <c r="C40" s="560"/>
      <c r="D40" s="580"/>
      <c r="E40" s="581"/>
      <c r="F40" s="581"/>
      <c r="G40" s="581"/>
      <c r="H40" s="582"/>
    </row>
    <row r="41" spans="1:12" s="1810" customFormat="1">
      <c r="A41" s="1805"/>
      <c r="B41" s="1806" t="s">
        <v>805</v>
      </c>
      <c r="C41" s="1807"/>
      <c r="D41" s="1808">
        <v>2020</v>
      </c>
      <c r="E41" s="1809">
        <f>SUM(F41:G41)</f>
        <v>45721</v>
      </c>
      <c r="F41" s="1809">
        <v>11207</v>
      </c>
      <c r="G41" s="1809">
        <v>34514</v>
      </c>
      <c r="H41" s="1809"/>
    </row>
    <row r="42" spans="1:12" s="1810" customFormat="1" ht="18" customHeight="1">
      <c r="A42" s="1805"/>
      <c r="B42" s="1811" t="s">
        <v>806</v>
      </c>
      <c r="C42" s="1807"/>
      <c r="D42" s="1808">
        <v>2021</v>
      </c>
      <c r="E42" s="1809">
        <f t="shared" ref="E42:E43" si="7">SUM(F42:G42)</f>
        <v>45391</v>
      </c>
      <c r="F42" s="1809">
        <v>11314</v>
      </c>
      <c r="G42" s="1809">
        <v>34077</v>
      </c>
      <c r="H42" s="1812"/>
    </row>
    <row r="43" spans="1:12" s="1810" customFormat="1" ht="20.100000000000001" customHeight="1">
      <c r="A43" s="1805"/>
      <c r="B43" s="1816"/>
      <c r="C43" s="1814"/>
      <c r="D43" s="1808">
        <v>2022</v>
      </c>
      <c r="E43" s="1809">
        <f t="shared" si="7"/>
        <v>46508</v>
      </c>
      <c r="F43" s="1809">
        <v>11408</v>
      </c>
      <c r="G43" s="1809">
        <v>35100</v>
      </c>
      <c r="H43" s="1809"/>
    </row>
    <row r="44" spans="1:12" ht="20.100000000000001" customHeight="1">
      <c r="A44" s="546"/>
      <c r="B44" s="567"/>
      <c r="C44" s="560"/>
      <c r="D44" s="580"/>
      <c r="E44" s="581"/>
      <c r="F44" s="581"/>
      <c r="G44" s="581"/>
      <c r="H44" s="582"/>
    </row>
    <row r="45" spans="1:12" s="1810" customFormat="1" ht="18" customHeight="1">
      <c r="A45" s="1805"/>
      <c r="B45" s="1806" t="s">
        <v>762</v>
      </c>
      <c r="C45" s="1814"/>
      <c r="D45" s="1808">
        <v>2020</v>
      </c>
      <c r="E45" s="1809">
        <f>SUM(F45:G45)</f>
        <v>43485</v>
      </c>
      <c r="F45" s="1809">
        <v>23013</v>
      </c>
      <c r="G45" s="1809">
        <v>20472</v>
      </c>
      <c r="H45" s="1809"/>
    </row>
    <row r="46" spans="1:12" s="1810" customFormat="1" ht="14.1" customHeight="1">
      <c r="A46" s="1805"/>
      <c r="B46" s="1811" t="s">
        <v>763</v>
      </c>
      <c r="C46" s="1814"/>
      <c r="D46" s="1808">
        <v>2021</v>
      </c>
      <c r="E46" s="1809">
        <f t="shared" ref="E46:E47" si="8">SUM(F46:G46)</f>
        <v>41201</v>
      </c>
      <c r="F46" s="1809">
        <v>22359</v>
      </c>
      <c r="G46" s="1809">
        <v>18842</v>
      </c>
      <c r="H46" s="1817"/>
    </row>
    <row r="47" spans="1:12" s="1810" customFormat="1" ht="20.100000000000001" customHeight="1">
      <c r="A47" s="1805"/>
      <c r="B47" s="1811"/>
      <c r="C47" s="1814"/>
      <c r="D47" s="1808">
        <v>2022</v>
      </c>
      <c r="E47" s="1809">
        <f t="shared" si="8"/>
        <v>38011</v>
      </c>
      <c r="F47" s="1809">
        <v>21349</v>
      </c>
      <c r="G47" s="1809">
        <v>16662</v>
      </c>
      <c r="H47" s="1817"/>
    </row>
    <row r="48" spans="1:12" ht="20.100000000000001" customHeight="1">
      <c r="A48" s="546"/>
      <c r="B48" s="578"/>
      <c r="C48" s="560"/>
      <c r="D48" s="580"/>
      <c r="E48" s="581"/>
      <c r="F48" s="581"/>
      <c r="G48" s="581"/>
      <c r="H48" s="585"/>
    </row>
    <row r="49" spans="1:23" s="1810" customFormat="1">
      <c r="A49" s="1805"/>
      <c r="B49" s="1806" t="s">
        <v>764</v>
      </c>
      <c r="C49" s="1807"/>
      <c r="D49" s="1808">
        <v>2020</v>
      </c>
      <c r="E49" s="1809">
        <f>SUM(F49:G49)</f>
        <v>32156</v>
      </c>
      <c r="F49" s="1809">
        <v>15966</v>
      </c>
      <c r="G49" s="1809">
        <v>16190</v>
      </c>
      <c r="H49" s="1809"/>
    </row>
    <row r="50" spans="1:23" s="1810" customFormat="1" ht="14.1" customHeight="1">
      <c r="A50" s="1805"/>
      <c r="B50" s="1811" t="s">
        <v>765</v>
      </c>
      <c r="C50" s="1807"/>
      <c r="D50" s="1808">
        <v>2021</v>
      </c>
      <c r="E50" s="1809">
        <f t="shared" ref="E50:E51" si="9">SUM(F50:G50)</f>
        <v>30294</v>
      </c>
      <c r="F50" s="1809">
        <v>14873</v>
      </c>
      <c r="G50" s="1809">
        <v>15421</v>
      </c>
      <c r="H50" s="1812"/>
    </row>
    <row r="51" spans="1:23" s="1810" customFormat="1" ht="14.1" customHeight="1">
      <c r="A51" s="1805"/>
      <c r="B51" s="1811"/>
      <c r="C51" s="1807"/>
      <c r="D51" s="1808">
        <v>2022</v>
      </c>
      <c r="E51" s="1809">
        <f t="shared" si="9"/>
        <v>34444</v>
      </c>
      <c r="F51" s="1809">
        <v>16735</v>
      </c>
      <c r="G51" s="1809">
        <v>17709</v>
      </c>
      <c r="H51" s="1812"/>
    </row>
    <row r="52" spans="1:23" ht="14.1" customHeight="1" thickBot="1">
      <c r="A52" s="586"/>
      <c r="B52" s="587"/>
      <c r="C52" s="587"/>
      <c r="D52" s="588"/>
      <c r="E52" s="587"/>
      <c r="F52" s="587"/>
      <c r="G52" s="587"/>
      <c r="H52" s="589"/>
    </row>
    <row r="53" spans="1:23" s="590" customFormat="1" ht="16.5" customHeight="1">
      <c r="B53" s="591"/>
      <c r="C53" s="591"/>
      <c r="D53" s="580"/>
      <c r="E53" s="591"/>
      <c r="F53" s="592"/>
      <c r="G53" s="591"/>
      <c r="H53" s="424" t="s">
        <v>909</v>
      </c>
    </row>
    <row r="54" spans="1:23" s="590" customFormat="1" ht="15" customHeight="1">
      <c r="B54" s="591"/>
      <c r="C54" s="591"/>
      <c r="D54" s="580"/>
      <c r="E54" s="593"/>
      <c r="F54" s="594"/>
      <c r="G54" s="595"/>
      <c r="H54" s="425" t="s">
        <v>885</v>
      </c>
      <c r="J54" s="596"/>
      <c r="K54" s="596"/>
      <c r="L54" s="596"/>
      <c r="M54" s="596"/>
      <c r="N54" s="596"/>
      <c r="O54" s="596"/>
      <c r="P54" s="596"/>
      <c r="Q54" s="596"/>
      <c r="R54" s="596"/>
      <c r="S54" s="596"/>
      <c r="T54" s="596"/>
      <c r="U54" s="596"/>
      <c r="V54" s="596"/>
      <c r="W54" s="596"/>
    </row>
    <row r="55" spans="1:23">
      <c r="B55" s="553"/>
      <c r="C55" s="597"/>
      <c r="D55" s="554"/>
      <c r="E55" s="546"/>
      <c r="F55" s="546"/>
      <c r="G55" s="546"/>
      <c r="H55" s="598"/>
    </row>
    <row r="56" spans="1:23" ht="15" customHeight="1">
      <c r="B56" s="549"/>
      <c r="E56" s="546"/>
      <c r="F56" s="546"/>
      <c r="G56" s="546"/>
      <c r="H56" s="598"/>
    </row>
    <row r="57" spans="1:23">
      <c r="B57" s="553"/>
      <c r="C57" s="597"/>
      <c r="D57" s="554"/>
      <c r="E57" s="546"/>
      <c r="F57" s="546"/>
      <c r="G57" s="546"/>
      <c r="H57" s="598"/>
    </row>
    <row r="58" spans="1:23" ht="15" customHeight="1">
      <c r="B58" s="549"/>
      <c r="E58" s="546"/>
      <c r="F58" s="546"/>
      <c r="G58" s="546"/>
      <c r="H58" s="598"/>
    </row>
    <row r="59" spans="1:23">
      <c r="B59" s="599"/>
      <c r="C59" s="599"/>
      <c r="D59" s="600"/>
      <c r="E59" s="546"/>
      <c r="F59" s="546"/>
      <c r="G59" s="546"/>
      <c r="H59" s="598"/>
    </row>
    <row r="60" spans="1:23" ht="15" customHeight="1">
      <c r="B60" s="549"/>
      <c r="E60" s="546"/>
      <c r="F60" s="546"/>
      <c r="G60" s="546"/>
      <c r="H60" s="598"/>
    </row>
    <row r="61" spans="1:23">
      <c r="B61" s="553"/>
      <c r="C61" s="599"/>
      <c r="D61" s="600"/>
      <c r="E61" s="546"/>
      <c r="F61" s="546"/>
      <c r="G61" s="546"/>
      <c r="H61" s="598"/>
    </row>
    <row r="62" spans="1:23" ht="15" customHeight="1">
      <c r="B62" s="549"/>
      <c r="E62" s="546"/>
      <c r="F62" s="546"/>
      <c r="G62" s="546"/>
      <c r="H62" s="598"/>
    </row>
    <row r="63" spans="1:23">
      <c r="B63" s="553"/>
      <c r="C63" s="553"/>
      <c r="D63" s="554"/>
      <c r="H63" s="598"/>
    </row>
    <row r="64" spans="1:23" ht="15" customHeight="1">
      <c r="B64" s="549"/>
      <c r="H64" s="598"/>
    </row>
    <row r="65" spans="2:8">
      <c r="B65" s="553"/>
      <c r="C65" s="597"/>
      <c r="D65" s="554"/>
      <c r="H65" s="598"/>
    </row>
    <row r="66" spans="2:8" ht="15" customHeight="1">
      <c r="B66" s="549"/>
      <c r="H66" s="598"/>
    </row>
    <row r="67" spans="2:8">
      <c r="B67" s="553"/>
      <c r="C67" s="597"/>
      <c r="D67" s="554"/>
      <c r="H67" s="598"/>
    </row>
    <row r="68" spans="2:8">
      <c r="H68" s="598"/>
    </row>
    <row r="69" spans="2:8">
      <c r="H69" s="598"/>
    </row>
    <row r="70" spans="2:8">
      <c r="H70" s="598"/>
    </row>
    <row r="71" spans="2:8">
      <c r="B71" s="549"/>
      <c r="H71" s="598"/>
    </row>
    <row r="72" spans="2:8">
      <c r="B72" s="553"/>
    </row>
    <row r="75" spans="2:8">
      <c r="H75" s="544"/>
    </row>
    <row r="76" spans="2:8">
      <c r="H76" s="544"/>
    </row>
    <row r="77" spans="2:8">
      <c r="H77" s="544"/>
    </row>
    <row r="78" spans="2:8">
      <c r="H78" s="544"/>
    </row>
    <row r="79" spans="2:8">
      <c r="H79" s="544"/>
    </row>
  </sheetData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  <headerFooter scaleWithDoc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rgb="FF92D050"/>
  </sheetPr>
  <dimension ref="A1:W88"/>
  <sheetViews>
    <sheetView tabSelected="1" view="pageBreakPreview" zoomScaleNormal="100" zoomScaleSheetLayoutView="100" workbookViewId="0">
      <selection activeCell="O48" sqref="O48"/>
    </sheetView>
  </sheetViews>
  <sheetFormatPr defaultColWidth="10.42578125" defaultRowHeight="16.5"/>
  <cols>
    <col min="1" max="1" width="1.140625" style="169" customWidth="1"/>
    <col min="2" max="2" width="12.28515625" style="169" customWidth="1"/>
    <col min="3" max="3" width="6.28515625" style="169" customWidth="1"/>
    <col min="4" max="4" width="7.5703125" style="170" customWidth="1"/>
    <col min="5" max="5" width="1.140625" style="170" customWidth="1"/>
    <col min="6" max="7" width="8.85546875" style="171" customWidth="1"/>
    <col min="8" max="8" width="12.5703125" style="171" customWidth="1"/>
    <col min="9" max="9" width="1.140625" style="170" customWidth="1"/>
    <col min="10" max="11" width="8.85546875" style="171" customWidth="1"/>
    <col min="12" max="12" width="12.5703125" style="171" customWidth="1"/>
    <col min="13" max="13" width="1.140625" style="171" customWidth="1"/>
    <col min="14" max="15" width="8.85546875" style="171" customWidth="1"/>
    <col min="16" max="16" width="12.5703125" style="171" customWidth="1"/>
    <col min="17" max="17" width="1.140625" style="171" customWidth="1"/>
    <col min="18" max="18" width="12.5703125" style="169" customWidth="1"/>
    <col min="19" max="19" width="11" style="169" customWidth="1"/>
    <col min="20" max="20" width="1" style="169" customWidth="1"/>
    <col min="21" max="21" width="11" style="169" customWidth="1"/>
    <col min="22" max="22" width="12.5703125" style="169" customWidth="1"/>
    <col min="23" max="23" width="11" style="169" customWidth="1"/>
    <col min="24" max="16384" width="10.42578125" style="169"/>
  </cols>
  <sheetData>
    <row r="1" spans="1:21" ht="8.1" customHeight="1"/>
    <row r="2" spans="1:21" ht="8.1" customHeight="1"/>
    <row r="3" spans="1:21" s="172" customFormat="1" ht="16.5" customHeight="1">
      <c r="B3" s="173" t="s">
        <v>934</v>
      </c>
      <c r="C3" s="174" t="s">
        <v>1309</v>
      </c>
      <c r="D3" s="175"/>
      <c r="E3" s="175"/>
      <c r="F3" s="176"/>
      <c r="G3" s="176"/>
      <c r="H3" s="176"/>
      <c r="I3" s="175"/>
      <c r="J3" s="176"/>
      <c r="K3" s="176"/>
      <c r="L3" s="176"/>
      <c r="M3" s="176"/>
      <c r="N3" s="176"/>
      <c r="O3" s="176"/>
      <c r="P3" s="176"/>
      <c r="Q3" s="176"/>
      <c r="R3" s="177"/>
      <c r="S3" s="177"/>
      <c r="T3" s="177"/>
      <c r="U3" s="177"/>
    </row>
    <row r="4" spans="1:21" s="447" customFormat="1" ht="16.5" customHeight="1">
      <c r="B4" s="173"/>
      <c r="C4" s="174" t="s">
        <v>1143</v>
      </c>
      <c r="D4" s="448"/>
      <c r="E4" s="448"/>
      <c r="F4" s="173"/>
      <c r="G4" s="173"/>
      <c r="H4" s="173"/>
      <c r="I4" s="448"/>
      <c r="J4" s="173"/>
      <c r="K4" s="173"/>
      <c r="L4" s="173"/>
      <c r="M4" s="173"/>
      <c r="N4" s="173"/>
      <c r="O4" s="173"/>
      <c r="P4" s="173"/>
      <c r="Q4" s="173"/>
      <c r="R4" s="174"/>
      <c r="S4" s="174"/>
      <c r="T4" s="174"/>
      <c r="U4" s="174"/>
    </row>
    <row r="5" spans="1:21" s="178" customFormat="1" ht="16.5" customHeight="1">
      <c r="B5" s="179" t="s">
        <v>935</v>
      </c>
      <c r="C5" s="180" t="s">
        <v>1004</v>
      </c>
      <c r="D5" s="181"/>
      <c r="E5" s="181"/>
      <c r="F5" s="179"/>
      <c r="G5" s="179"/>
      <c r="H5" s="179"/>
      <c r="I5" s="181"/>
      <c r="J5" s="179"/>
      <c r="K5" s="179"/>
      <c r="L5" s="179"/>
      <c r="M5" s="179"/>
      <c r="N5" s="179"/>
      <c r="O5" s="179"/>
      <c r="P5" s="179"/>
      <c r="Q5" s="179"/>
      <c r="R5" s="180"/>
      <c r="S5" s="180"/>
      <c r="T5" s="180"/>
      <c r="U5" s="180"/>
    </row>
    <row r="6" spans="1:21" s="178" customFormat="1" ht="16.5" customHeight="1">
      <c r="B6" s="179"/>
      <c r="C6" s="180" t="s">
        <v>1143</v>
      </c>
      <c r="D6" s="181"/>
      <c r="E6" s="181"/>
      <c r="F6" s="179"/>
      <c r="G6" s="179"/>
      <c r="H6" s="179"/>
      <c r="I6" s="181"/>
      <c r="J6" s="179"/>
      <c r="K6" s="179"/>
      <c r="L6" s="179"/>
      <c r="M6" s="179"/>
      <c r="N6" s="179"/>
      <c r="O6" s="179"/>
      <c r="P6" s="179"/>
      <c r="Q6" s="179"/>
      <c r="R6" s="180"/>
      <c r="S6" s="180"/>
      <c r="T6" s="180"/>
      <c r="U6" s="180"/>
    </row>
    <row r="7" spans="1:21" s="182" customFormat="1" ht="9.9499999999999993" customHeight="1" thickBot="1">
      <c r="B7" s="183"/>
      <c r="C7" s="183"/>
      <c r="D7" s="184"/>
      <c r="E7" s="184"/>
      <c r="F7" s="185"/>
      <c r="G7" s="185"/>
      <c r="H7" s="185"/>
      <c r="I7" s="184"/>
      <c r="J7" s="185"/>
      <c r="K7" s="185"/>
      <c r="L7" s="185"/>
      <c r="M7" s="185"/>
      <c r="N7" s="185"/>
      <c r="O7" s="185"/>
      <c r="P7" s="185"/>
      <c r="Q7" s="185"/>
    </row>
    <row r="8" spans="1:21" s="191" customFormat="1" ht="5.25" customHeight="1" thickTop="1">
      <c r="A8" s="186"/>
      <c r="B8" s="187"/>
      <c r="C8" s="188"/>
      <c r="D8" s="189"/>
      <c r="E8" s="189"/>
      <c r="F8" s="190"/>
      <c r="G8" s="190"/>
      <c r="H8" s="190"/>
      <c r="I8" s="189"/>
      <c r="J8" s="190"/>
      <c r="K8" s="190"/>
      <c r="L8" s="190"/>
      <c r="M8" s="190"/>
      <c r="N8" s="190"/>
      <c r="O8" s="190"/>
      <c r="P8" s="190"/>
      <c r="Q8" s="190"/>
    </row>
    <row r="9" spans="1:21" s="1846" customFormat="1">
      <c r="A9" s="1844"/>
      <c r="B9" s="192" t="s">
        <v>2</v>
      </c>
      <c r="C9" s="193"/>
      <c r="D9" s="1818" t="s">
        <v>3</v>
      </c>
      <c r="E9" s="1845"/>
      <c r="F9" s="1851" t="s">
        <v>4</v>
      </c>
      <c r="G9" s="1851"/>
      <c r="H9" s="1851"/>
      <c r="I9" s="1845"/>
      <c r="J9" s="1851" t="s">
        <v>911</v>
      </c>
      <c r="K9" s="1851"/>
      <c r="L9" s="1851"/>
      <c r="M9" s="1818"/>
      <c r="N9" s="1887" t="s">
        <v>1308</v>
      </c>
      <c r="O9" s="1887"/>
      <c r="P9" s="1887"/>
      <c r="Q9" s="1818"/>
    </row>
    <row r="10" spans="1:21" s="1848" customFormat="1">
      <c r="A10" s="197"/>
      <c r="B10" s="197" t="s">
        <v>7</v>
      </c>
      <c r="C10" s="198"/>
      <c r="D10" s="1819" t="s">
        <v>8</v>
      </c>
      <c r="E10" s="1819"/>
      <c r="F10" s="1855" t="s">
        <v>9</v>
      </c>
      <c r="G10" s="1855"/>
      <c r="H10" s="1855"/>
      <c r="I10" s="1819"/>
      <c r="J10" s="1855" t="s">
        <v>913</v>
      </c>
      <c r="K10" s="1855"/>
      <c r="L10" s="1855"/>
      <c r="M10" s="1847"/>
      <c r="N10" s="1911" t="s">
        <v>932</v>
      </c>
      <c r="O10" s="1911"/>
      <c r="P10" s="1911"/>
      <c r="Q10" s="1847"/>
    </row>
    <row r="11" spans="1:21" s="191" customFormat="1" ht="14.25" customHeight="1">
      <c r="A11" s="197"/>
      <c r="F11" s="1849"/>
      <c r="G11" s="1849"/>
      <c r="H11" s="1849"/>
      <c r="J11" s="1849"/>
      <c r="K11" s="1849"/>
      <c r="L11" s="1849"/>
      <c r="M11" s="1819"/>
      <c r="N11" s="1852" t="s">
        <v>912</v>
      </c>
      <c r="O11" s="1852"/>
      <c r="P11" s="1852"/>
      <c r="Q11" s="1819"/>
    </row>
    <row r="12" spans="1:21" s="191" customFormat="1" ht="17.25" customHeight="1">
      <c r="A12" s="197"/>
      <c r="B12" s="197"/>
      <c r="C12" s="198"/>
      <c r="D12" s="1819"/>
      <c r="E12" s="1819"/>
      <c r="F12" s="195" t="s">
        <v>4</v>
      </c>
      <c r="G12" s="195" t="s">
        <v>37</v>
      </c>
      <c r="H12" s="195" t="s">
        <v>38</v>
      </c>
      <c r="I12" s="1819"/>
      <c r="J12" s="195" t="s">
        <v>4</v>
      </c>
      <c r="K12" s="195" t="s">
        <v>37</v>
      </c>
      <c r="L12" s="195" t="s">
        <v>38</v>
      </c>
      <c r="M12" s="195"/>
      <c r="N12" s="195" t="s">
        <v>4</v>
      </c>
      <c r="O12" s="195" t="s">
        <v>37</v>
      </c>
      <c r="P12" s="195" t="s">
        <v>38</v>
      </c>
      <c r="Q12" s="195"/>
    </row>
    <row r="13" spans="1:21" s="191" customFormat="1">
      <c r="A13" s="197"/>
      <c r="B13" s="197"/>
      <c r="C13" s="198"/>
      <c r="D13" s="1819"/>
      <c r="E13" s="1819"/>
      <c r="F13" s="200" t="s">
        <v>9</v>
      </c>
      <c r="G13" s="200" t="s">
        <v>39</v>
      </c>
      <c r="H13" s="200" t="s">
        <v>40</v>
      </c>
      <c r="I13" s="1819"/>
      <c r="J13" s="200" t="s">
        <v>9</v>
      </c>
      <c r="K13" s="200" t="s">
        <v>39</v>
      </c>
      <c r="L13" s="200" t="s">
        <v>40</v>
      </c>
      <c r="M13" s="200"/>
      <c r="N13" s="200" t="s">
        <v>9</v>
      </c>
      <c r="O13" s="200" t="s">
        <v>39</v>
      </c>
      <c r="P13" s="200" t="s">
        <v>40</v>
      </c>
      <c r="Q13" s="200"/>
    </row>
    <row r="14" spans="1:21" s="191" customFormat="1" ht="7.5" customHeight="1">
      <c r="A14" s="203"/>
      <c r="B14" s="203"/>
      <c r="C14" s="204"/>
      <c r="D14" s="205"/>
      <c r="E14" s="205"/>
      <c r="F14" s="206"/>
      <c r="G14" s="206"/>
      <c r="H14" s="206"/>
      <c r="I14" s="205"/>
      <c r="J14" s="206"/>
      <c r="K14" s="206"/>
      <c r="L14" s="206"/>
      <c r="M14" s="206"/>
      <c r="N14" s="206"/>
      <c r="O14" s="206"/>
      <c r="P14" s="206"/>
      <c r="Q14" s="206"/>
    </row>
    <row r="15" spans="1:21" ht="6.95" customHeight="1">
      <c r="B15" s="309"/>
      <c r="C15" s="309"/>
      <c r="D15" s="310"/>
      <c r="E15" s="310"/>
      <c r="F15" s="311"/>
      <c r="G15" s="311"/>
      <c r="H15" s="311"/>
      <c r="I15" s="310"/>
      <c r="J15" s="311"/>
      <c r="K15" s="311"/>
      <c r="L15" s="311"/>
      <c r="M15" s="311"/>
      <c r="N15" s="311"/>
      <c r="O15" s="311"/>
      <c r="P15" s="311"/>
      <c r="Q15" s="311"/>
    </row>
    <row r="16" spans="1:21" s="207" customFormat="1" ht="15" customHeight="1">
      <c r="B16" s="213" t="s">
        <v>14</v>
      </c>
      <c r="C16" s="213"/>
      <c r="D16" s="214">
        <v>2020</v>
      </c>
      <c r="E16" s="214"/>
      <c r="F16" s="216">
        <f t="shared" ref="F16:H18" si="0">SUM(F20,F24,F28,F32,F36,F40,F44,F48,F52,F56,F60,F64,F68,F72,F76,F80)</f>
        <v>537434</v>
      </c>
      <c r="G16" s="216">
        <f t="shared" si="0"/>
        <v>252908</v>
      </c>
      <c r="H16" s="216">
        <f t="shared" si="0"/>
        <v>284526</v>
      </c>
      <c r="I16" s="216"/>
      <c r="J16" s="216">
        <f t="shared" ref="J16:L18" si="1">SUM(J20,J24,J28,J32,J36,J40,J44,J48,J52,J56,J60,J64,J68,J72,J76,J80)</f>
        <v>271854</v>
      </c>
      <c r="K16" s="216">
        <f t="shared" si="1"/>
        <v>134448</v>
      </c>
      <c r="L16" s="216">
        <f t="shared" si="1"/>
        <v>137406</v>
      </c>
      <c r="M16" s="216"/>
      <c r="N16" s="216">
        <f t="shared" ref="N16:P18" si="2">SUM(N20,N24,N28,N32,N36,N40,N44,N48,N52,N56,N60,N64,N68,N72,N76,N80)</f>
        <v>29207</v>
      </c>
      <c r="O16" s="216">
        <f t="shared" si="2"/>
        <v>15483</v>
      </c>
      <c r="P16" s="216">
        <f t="shared" si="2"/>
        <v>13724</v>
      </c>
      <c r="Q16" s="216">
        <v>28553</v>
      </c>
    </row>
    <row r="17" spans="2:22" s="207" customFormat="1" ht="15" customHeight="1">
      <c r="B17" s="213"/>
      <c r="C17" s="213"/>
      <c r="D17" s="214">
        <v>2021</v>
      </c>
      <c r="E17" s="214"/>
      <c r="F17" s="216">
        <f t="shared" si="0"/>
        <v>517580</v>
      </c>
      <c r="G17" s="216">
        <f t="shared" si="0"/>
        <v>241618</v>
      </c>
      <c r="H17" s="216">
        <f t="shared" si="0"/>
        <v>275962</v>
      </c>
      <c r="I17" s="216"/>
      <c r="J17" s="216">
        <f t="shared" si="1"/>
        <v>269305</v>
      </c>
      <c r="K17" s="216">
        <f t="shared" si="1"/>
        <v>130792</v>
      </c>
      <c r="L17" s="216">
        <f t="shared" si="1"/>
        <v>138513</v>
      </c>
      <c r="M17" s="216"/>
      <c r="N17" s="216">
        <f t="shared" si="2"/>
        <v>27814</v>
      </c>
      <c r="O17" s="216">
        <f t="shared" si="2"/>
        <v>14502</v>
      </c>
      <c r="P17" s="216">
        <f t="shared" si="2"/>
        <v>13312</v>
      </c>
      <c r="Q17" s="216">
        <v>28103</v>
      </c>
    </row>
    <row r="18" spans="2:22" s="207" customFormat="1" ht="15" customHeight="1">
      <c r="B18" s="213"/>
      <c r="C18" s="213"/>
      <c r="D18" s="214">
        <v>2022</v>
      </c>
      <c r="E18" s="219"/>
      <c r="F18" s="216">
        <f t="shared" si="0"/>
        <v>513523</v>
      </c>
      <c r="G18" s="216">
        <f t="shared" si="0"/>
        <v>237839</v>
      </c>
      <c r="H18" s="216">
        <f t="shared" si="0"/>
        <v>275684</v>
      </c>
      <c r="I18" s="216"/>
      <c r="J18" s="216">
        <f t="shared" si="1"/>
        <v>301957</v>
      </c>
      <c r="K18" s="216">
        <f t="shared" si="1"/>
        <v>145182</v>
      </c>
      <c r="L18" s="216">
        <f t="shared" si="1"/>
        <v>156775</v>
      </c>
      <c r="M18" s="216"/>
      <c r="N18" s="216">
        <f t="shared" si="2"/>
        <v>28187</v>
      </c>
      <c r="O18" s="216">
        <f t="shared" si="2"/>
        <v>14366</v>
      </c>
      <c r="P18" s="216">
        <f t="shared" si="2"/>
        <v>13821</v>
      </c>
      <c r="Q18" s="216">
        <v>29207</v>
      </c>
    </row>
    <row r="19" spans="2:22" s="207" customFormat="1" ht="8.1" customHeight="1">
      <c r="B19" s="213"/>
      <c r="C19" s="213"/>
      <c r="D19" s="219"/>
      <c r="E19" s="219"/>
      <c r="F19" s="451"/>
      <c r="G19" s="451"/>
      <c r="H19" s="451"/>
      <c r="I19" s="451"/>
      <c r="J19" s="451"/>
      <c r="K19" s="451"/>
      <c r="L19" s="451"/>
      <c r="M19" s="451"/>
      <c r="N19" s="451"/>
      <c r="O19" s="451"/>
      <c r="P19" s="451"/>
      <c r="Q19" s="216"/>
      <c r="R19" s="216"/>
      <c r="S19" s="215"/>
      <c r="T19" s="212"/>
      <c r="U19" s="216"/>
      <c r="V19" s="216"/>
    </row>
    <row r="20" spans="2:22" s="207" customFormat="1" ht="15" customHeight="1">
      <c r="B20" s="220" t="s">
        <v>15</v>
      </c>
      <c r="C20" s="220"/>
      <c r="D20" s="219">
        <v>2020</v>
      </c>
      <c r="E20" s="219"/>
      <c r="F20" s="451">
        <f>SUM(J20,N20,'6.36 (2)'!F19,'6.36 (2)'!J19)</f>
        <v>18036</v>
      </c>
      <c r="G20" s="451">
        <f>SUM(K20,O20,'6.36 (2)'!G19,'6.36 (2)'!K19)</f>
        <v>7768</v>
      </c>
      <c r="H20" s="451">
        <f>SUM(L20,P20,'6.36 (2)'!H19,'6.36 (2)'!L19)</f>
        <v>10268</v>
      </c>
      <c r="I20" s="451"/>
      <c r="J20" s="451">
        <v>2297</v>
      </c>
      <c r="K20" s="451">
        <v>1239</v>
      </c>
      <c r="L20" s="451">
        <v>1058</v>
      </c>
      <c r="M20" s="451"/>
      <c r="N20" s="451">
        <v>1863</v>
      </c>
      <c r="O20" s="451">
        <v>838</v>
      </c>
      <c r="P20" s="451">
        <v>1025</v>
      </c>
      <c r="Q20" s="56">
        <v>1784</v>
      </c>
      <c r="R20" s="56"/>
      <c r="S20" s="223"/>
      <c r="T20" s="224"/>
    </row>
    <row r="21" spans="2:22" s="207" customFormat="1" ht="15" customHeight="1">
      <c r="B21" s="220"/>
      <c r="C21" s="220"/>
      <c r="D21" s="219">
        <v>2021</v>
      </c>
      <c r="E21" s="219"/>
      <c r="F21" s="451">
        <f>SUM(J21,N21,'6.36 (2)'!F20,'6.36 (2)'!J20)</f>
        <v>18066</v>
      </c>
      <c r="G21" s="451">
        <f>SUM(K21,O21,'6.36 (2)'!G20,'6.36 (2)'!K20)</f>
        <v>7857</v>
      </c>
      <c r="H21" s="451">
        <f>SUM(L21,P21,'6.36 (2)'!H20,'6.36 (2)'!L20)</f>
        <v>10209</v>
      </c>
      <c r="I21" s="451"/>
      <c r="J21" s="451">
        <v>3201</v>
      </c>
      <c r="K21" s="451">
        <v>1598</v>
      </c>
      <c r="L21" s="451">
        <v>1603</v>
      </c>
      <c r="M21" s="451"/>
      <c r="N21" s="451">
        <v>1975</v>
      </c>
      <c r="O21" s="451">
        <v>903</v>
      </c>
      <c r="P21" s="451">
        <v>1072</v>
      </c>
      <c r="Q21" s="56">
        <v>2131</v>
      </c>
      <c r="R21" s="56"/>
      <c r="S21" s="223"/>
      <c r="T21" s="224"/>
      <c r="U21" s="56"/>
      <c r="V21" s="56"/>
    </row>
    <row r="22" spans="2:22" s="207" customFormat="1" ht="15" customHeight="1">
      <c r="B22" s="220"/>
      <c r="C22" s="220"/>
      <c r="D22" s="219">
        <v>2022</v>
      </c>
      <c r="E22" s="219"/>
      <c r="F22" s="451">
        <f>SUM(J22,N22,'6.36 (2)'!F21,'6.36 (2)'!J21)</f>
        <v>17728</v>
      </c>
      <c r="G22" s="451">
        <f>SUM(K22,O22,'6.36 (2)'!G21,'6.36 (2)'!K21)</f>
        <v>7891</v>
      </c>
      <c r="H22" s="451">
        <f>SUM(L22,P22,'6.36 (2)'!H21,'6.36 (2)'!L21)</f>
        <v>9837</v>
      </c>
      <c r="I22" s="451"/>
      <c r="J22" s="451">
        <v>3083</v>
      </c>
      <c r="K22" s="451">
        <v>1614</v>
      </c>
      <c r="L22" s="451">
        <v>1469</v>
      </c>
      <c r="M22" s="451"/>
      <c r="N22" s="451">
        <v>1978</v>
      </c>
      <c r="O22" s="451">
        <v>881</v>
      </c>
      <c r="P22" s="451">
        <v>1097</v>
      </c>
      <c r="Q22" s="56">
        <v>1863</v>
      </c>
      <c r="R22" s="56"/>
      <c r="S22" s="223"/>
      <c r="T22" s="224"/>
      <c r="U22" s="56"/>
      <c r="V22" s="56"/>
    </row>
    <row r="23" spans="2:22" s="207" customFormat="1" ht="8.1" customHeight="1">
      <c r="B23" s="220"/>
      <c r="C23" s="220"/>
      <c r="D23" s="219"/>
      <c r="E23" s="219"/>
      <c r="F23" s="451"/>
      <c r="G23" s="451"/>
      <c r="H23" s="451"/>
      <c r="I23" s="451"/>
      <c r="J23" s="451"/>
      <c r="K23" s="451"/>
      <c r="L23" s="451"/>
      <c r="M23" s="451"/>
      <c r="N23" s="1275"/>
      <c r="O23" s="1275"/>
      <c r="P23" s="1275"/>
      <c r="Q23" s="56"/>
      <c r="R23" s="56"/>
      <c r="S23" s="223"/>
      <c r="T23" s="224"/>
      <c r="U23" s="56"/>
      <c r="V23" s="56"/>
    </row>
    <row r="24" spans="2:22" s="207" customFormat="1" ht="15" customHeight="1">
      <c r="B24" s="220" t="s">
        <v>16</v>
      </c>
      <c r="C24" s="220"/>
      <c r="D24" s="219">
        <v>2020</v>
      </c>
      <c r="E24" s="219"/>
      <c r="F24" s="451">
        <f>SUM(J24,N24,'6.36 (2)'!F23,'6.36 (2)'!J23)</f>
        <v>11643</v>
      </c>
      <c r="G24" s="451">
        <f>SUM(K24,O24,'6.36 (2)'!G23,'6.36 (2)'!K23)</f>
        <v>4937</v>
      </c>
      <c r="H24" s="451">
        <f>SUM(L24,P24,'6.36 (2)'!H23,'6.36 (2)'!L23)</f>
        <v>6706</v>
      </c>
      <c r="I24" s="451"/>
      <c r="J24" s="451">
        <v>10073</v>
      </c>
      <c r="K24" s="451">
        <v>4475</v>
      </c>
      <c r="L24" s="451">
        <v>5598</v>
      </c>
      <c r="M24" s="451"/>
      <c r="N24" s="1275" t="s">
        <v>31</v>
      </c>
      <c r="O24" s="1275" t="s">
        <v>31</v>
      </c>
      <c r="P24" s="1275" t="s">
        <v>31</v>
      </c>
      <c r="Q24" s="56" t="s">
        <v>31</v>
      </c>
      <c r="R24" s="56"/>
      <c r="S24" s="223"/>
      <c r="T24" s="224"/>
    </row>
    <row r="25" spans="2:22" s="207" customFormat="1" ht="15" customHeight="1">
      <c r="B25" s="220"/>
      <c r="C25" s="220"/>
      <c r="D25" s="219">
        <v>2021</v>
      </c>
      <c r="E25" s="219"/>
      <c r="F25" s="451">
        <f>SUM(J25,N25,'6.36 (2)'!F24,'6.36 (2)'!J24)</f>
        <v>11678</v>
      </c>
      <c r="G25" s="451">
        <f>SUM(K25,O25,'6.36 (2)'!G24,'6.36 (2)'!K24)</f>
        <v>4941</v>
      </c>
      <c r="H25" s="451">
        <f>SUM(L25,P25,'6.36 (2)'!H24,'6.36 (2)'!L24)</f>
        <v>6737</v>
      </c>
      <c r="I25" s="451"/>
      <c r="J25" s="451">
        <v>9950</v>
      </c>
      <c r="K25" s="451">
        <v>4411</v>
      </c>
      <c r="L25" s="451">
        <v>5539</v>
      </c>
      <c r="M25" s="451"/>
      <c r="N25" s="1275" t="s">
        <v>31</v>
      </c>
      <c r="O25" s="1275" t="s">
        <v>31</v>
      </c>
      <c r="P25" s="1275" t="s">
        <v>31</v>
      </c>
      <c r="Q25" s="56" t="s">
        <v>31</v>
      </c>
      <c r="R25" s="56"/>
      <c r="S25" s="223"/>
      <c r="T25" s="224"/>
      <c r="U25" s="56"/>
      <c r="V25" s="56"/>
    </row>
    <row r="26" spans="2:22" s="207" customFormat="1" ht="15" customHeight="1">
      <c r="B26" s="220"/>
      <c r="C26" s="220"/>
      <c r="D26" s="219">
        <v>2022</v>
      </c>
      <c r="E26" s="219"/>
      <c r="F26" s="451">
        <f>SUM(J26,N26,'6.36 (2)'!F25,'6.36 (2)'!J25)</f>
        <v>11079</v>
      </c>
      <c r="G26" s="451">
        <f>SUM(K26,O26,'6.36 (2)'!G25,'6.36 (2)'!K25)</f>
        <v>4696</v>
      </c>
      <c r="H26" s="451">
        <f>SUM(L26,P26,'6.36 (2)'!H25,'6.36 (2)'!L25)</f>
        <v>6383</v>
      </c>
      <c r="I26" s="451"/>
      <c r="J26" s="451">
        <v>9559</v>
      </c>
      <c r="K26" s="451">
        <v>4291</v>
      </c>
      <c r="L26" s="451">
        <v>5268</v>
      </c>
      <c r="M26" s="451"/>
      <c r="N26" s="1275" t="s">
        <v>31</v>
      </c>
      <c r="O26" s="1275" t="s">
        <v>31</v>
      </c>
      <c r="P26" s="1275" t="s">
        <v>31</v>
      </c>
      <c r="Q26" s="56" t="s">
        <v>31</v>
      </c>
      <c r="R26" s="56"/>
      <c r="S26" s="223"/>
      <c r="T26" s="224"/>
      <c r="U26" s="56"/>
      <c r="V26" s="56"/>
    </row>
    <row r="27" spans="2:22" s="207" customFormat="1" ht="8.1" customHeight="1">
      <c r="B27" s="220"/>
      <c r="C27" s="220"/>
      <c r="D27" s="219"/>
      <c r="E27" s="219"/>
      <c r="F27" s="451"/>
      <c r="G27" s="451"/>
      <c r="H27" s="451"/>
      <c r="I27" s="451"/>
      <c r="J27" s="1275"/>
      <c r="K27" s="1275"/>
      <c r="L27" s="1275"/>
      <c r="M27" s="451"/>
      <c r="N27" s="1275"/>
      <c r="O27" s="1275"/>
      <c r="P27" s="1275"/>
      <c r="Q27" s="56"/>
      <c r="R27" s="56"/>
      <c r="S27" s="223"/>
      <c r="T27" s="224"/>
      <c r="U27" s="56"/>
      <c r="V27" s="56"/>
    </row>
    <row r="28" spans="2:22" s="207" customFormat="1" ht="15" customHeight="1">
      <c r="B28" s="220" t="s">
        <v>17</v>
      </c>
      <c r="C28" s="220"/>
      <c r="D28" s="219">
        <v>2020</v>
      </c>
      <c r="E28" s="219"/>
      <c r="F28" s="451">
        <f>SUM(J28,N28,'6.36 (2)'!F27,'6.36 (2)'!J27)</f>
        <v>5640</v>
      </c>
      <c r="G28" s="451">
        <f>SUM(K28,O28,'6.36 (2)'!G27,'6.36 (2)'!K27)</f>
        <v>1465</v>
      </c>
      <c r="H28" s="451">
        <f>SUM(L28,P28,'6.36 (2)'!H27,'6.36 (2)'!L27)</f>
        <v>4175</v>
      </c>
      <c r="I28" s="451"/>
      <c r="J28" s="1275" t="s">
        <v>31</v>
      </c>
      <c r="K28" s="1275" t="s">
        <v>31</v>
      </c>
      <c r="L28" s="1275" t="s">
        <v>31</v>
      </c>
      <c r="M28" s="451"/>
      <c r="N28" s="1275" t="s">
        <v>31</v>
      </c>
      <c r="O28" s="1275" t="s">
        <v>31</v>
      </c>
      <c r="P28" s="1275" t="s">
        <v>31</v>
      </c>
      <c r="Q28" s="56" t="s">
        <v>31</v>
      </c>
      <c r="R28" s="56"/>
      <c r="S28" s="223"/>
      <c r="T28" s="224"/>
    </row>
    <row r="29" spans="2:22" s="207" customFormat="1" ht="15" customHeight="1">
      <c r="B29" s="220"/>
      <c r="C29" s="220"/>
      <c r="D29" s="219">
        <v>2021</v>
      </c>
      <c r="E29" s="219"/>
      <c r="F29" s="451">
        <f>SUM(J29,N29,'6.36 (2)'!F49,'6.36 (2)'!J28)</f>
        <v>5889</v>
      </c>
      <c r="G29" s="451">
        <f>SUM(K29,O29,'6.36 (2)'!G49,'6.36 (2)'!K28)</f>
        <v>1440</v>
      </c>
      <c r="H29" s="451">
        <f>SUM(L29,P29,'6.36 (2)'!H49,'6.36 (2)'!L28)</f>
        <v>4449</v>
      </c>
      <c r="I29" s="451"/>
      <c r="J29" s="1275" t="s">
        <v>31</v>
      </c>
      <c r="K29" s="1275" t="s">
        <v>31</v>
      </c>
      <c r="L29" s="1275" t="s">
        <v>31</v>
      </c>
      <c r="M29" s="451"/>
      <c r="N29" s="1275" t="s">
        <v>31</v>
      </c>
      <c r="O29" s="1275" t="s">
        <v>31</v>
      </c>
      <c r="P29" s="1275" t="s">
        <v>31</v>
      </c>
      <c r="Q29" s="56" t="s">
        <v>31</v>
      </c>
      <c r="R29" s="56"/>
      <c r="S29" s="223"/>
      <c r="T29" s="224"/>
      <c r="U29" s="56"/>
      <c r="V29" s="56"/>
    </row>
    <row r="30" spans="2:22" s="207" customFormat="1" ht="15" customHeight="1">
      <c r="B30" s="220"/>
      <c r="C30" s="220"/>
      <c r="D30" s="219">
        <v>2022</v>
      </c>
      <c r="E30" s="219"/>
      <c r="F30" s="451">
        <f>SUM(J30,N30,'6.36 (2)'!F29,'6.36 (2)'!J29)</f>
        <v>5719</v>
      </c>
      <c r="G30" s="451">
        <f>SUM(K30,O30,'6.36 (2)'!G29,'6.36 (2)'!K29)</f>
        <v>1393</v>
      </c>
      <c r="H30" s="451">
        <f>SUM(L30,P30,'6.36 (2)'!H29,'6.36 (2)'!L29)</f>
        <v>4326</v>
      </c>
      <c r="I30" s="451"/>
      <c r="J30" s="1275" t="s">
        <v>31</v>
      </c>
      <c r="K30" s="1275" t="s">
        <v>31</v>
      </c>
      <c r="L30" s="1275" t="s">
        <v>31</v>
      </c>
      <c r="M30" s="451"/>
      <c r="N30" s="1275" t="s">
        <v>31</v>
      </c>
      <c r="O30" s="1275" t="s">
        <v>31</v>
      </c>
      <c r="P30" s="1275" t="s">
        <v>31</v>
      </c>
      <c r="Q30" s="56" t="s">
        <v>31</v>
      </c>
      <c r="R30" s="56"/>
      <c r="S30" s="223"/>
      <c r="T30" s="224"/>
      <c r="U30" s="56"/>
      <c r="V30" s="56"/>
    </row>
    <row r="31" spans="2:22" s="207" customFormat="1" ht="8.1" customHeight="1">
      <c r="B31" s="220"/>
      <c r="C31" s="220"/>
      <c r="D31" s="219"/>
      <c r="E31" s="219"/>
      <c r="F31" s="451"/>
      <c r="G31" s="451"/>
      <c r="H31" s="451"/>
      <c r="I31" s="451"/>
      <c r="J31" s="451"/>
      <c r="K31" s="451"/>
      <c r="L31" s="451"/>
      <c r="M31" s="451"/>
      <c r="N31" s="1275"/>
      <c r="O31" s="1275"/>
      <c r="P31" s="1275"/>
      <c r="Q31" s="56"/>
      <c r="R31" s="56"/>
      <c r="S31" s="223"/>
      <c r="T31" s="224"/>
      <c r="U31" s="56"/>
      <c r="V31" s="56"/>
    </row>
    <row r="32" spans="2:22" s="207" customFormat="1" ht="15" customHeight="1">
      <c r="B32" s="220" t="s">
        <v>18</v>
      </c>
      <c r="C32" s="226"/>
      <c r="D32" s="219">
        <v>2020</v>
      </c>
      <c r="E32" s="219"/>
      <c r="F32" s="451">
        <f>SUM(J32,N32,'6.36 (2)'!F31,'6.36 (2)'!J31)</f>
        <v>18504</v>
      </c>
      <c r="G32" s="451">
        <f>SUM(K32,O32,'6.36 (2)'!G31,'6.36 (2)'!K31)</f>
        <v>8009</v>
      </c>
      <c r="H32" s="451">
        <f>SUM(L32,P32,'6.36 (2)'!H31,'6.36 (2)'!L31)</f>
        <v>10495</v>
      </c>
      <c r="I32" s="451"/>
      <c r="J32" s="451">
        <v>7931</v>
      </c>
      <c r="K32" s="451">
        <v>3992</v>
      </c>
      <c r="L32" s="451">
        <v>3939</v>
      </c>
      <c r="M32" s="451"/>
      <c r="N32" s="1275" t="s">
        <v>31</v>
      </c>
      <c r="O32" s="1275" t="s">
        <v>31</v>
      </c>
      <c r="P32" s="1275" t="s">
        <v>31</v>
      </c>
      <c r="Q32" s="56" t="s">
        <v>31</v>
      </c>
      <c r="R32" s="56"/>
      <c r="S32" s="223"/>
      <c r="T32" s="227"/>
    </row>
    <row r="33" spans="2:22" s="207" customFormat="1" ht="15" customHeight="1">
      <c r="B33" s="220"/>
      <c r="C33" s="226"/>
      <c r="D33" s="219">
        <v>2021</v>
      </c>
      <c r="E33" s="219"/>
      <c r="F33" s="451">
        <f>SUM(J33,N33,'6.36 (2)'!F32,'6.36 (2)'!J32)</f>
        <v>17000</v>
      </c>
      <c r="G33" s="451">
        <f>SUM(K33,O33,'6.36 (2)'!G32,'6.36 (2)'!K32)</f>
        <v>7797</v>
      </c>
      <c r="H33" s="451">
        <f>SUM(L33,P33,'6.36 (2)'!H32,'6.36 (2)'!L32)</f>
        <v>9203</v>
      </c>
      <c r="I33" s="451"/>
      <c r="J33" s="451">
        <v>7825</v>
      </c>
      <c r="K33" s="451">
        <v>3952</v>
      </c>
      <c r="L33" s="451">
        <v>3873</v>
      </c>
      <c r="M33" s="451"/>
      <c r="N33" s="1275" t="s">
        <v>31</v>
      </c>
      <c r="O33" s="1275" t="s">
        <v>31</v>
      </c>
      <c r="P33" s="1275" t="s">
        <v>31</v>
      </c>
      <c r="Q33" s="56" t="s">
        <v>31</v>
      </c>
      <c r="R33" s="56"/>
      <c r="S33" s="223"/>
      <c r="T33" s="227"/>
      <c r="U33" s="56"/>
      <c r="V33" s="56"/>
    </row>
    <row r="34" spans="2:22" s="207" customFormat="1" ht="15" customHeight="1">
      <c r="B34" s="220"/>
      <c r="C34" s="226"/>
      <c r="D34" s="219">
        <v>2022</v>
      </c>
      <c r="E34" s="219"/>
      <c r="F34" s="451">
        <f>SUM(J34,N34,'6.36 (2)'!F33,'6.36 (2)'!J33)</f>
        <v>17217</v>
      </c>
      <c r="G34" s="451">
        <f>SUM(K34,O34,'6.36 (2)'!G33,'6.36 (2)'!K33)</f>
        <v>7934</v>
      </c>
      <c r="H34" s="451">
        <f>SUM(L34,P34,'6.36 (2)'!H33,'6.36 (2)'!L33)</f>
        <v>9283</v>
      </c>
      <c r="I34" s="451"/>
      <c r="J34" s="451">
        <v>11272</v>
      </c>
      <c r="K34" s="451">
        <v>5071</v>
      </c>
      <c r="L34" s="451">
        <v>6201</v>
      </c>
      <c r="M34" s="451"/>
      <c r="N34" s="1275" t="s">
        <v>31</v>
      </c>
      <c r="O34" s="1275" t="s">
        <v>31</v>
      </c>
      <c r="P34" s="1275" t="s">
        <v>31</v>
      </c>
      <c r="Q34" s="56" t="s">
        <v>31</v>
      </c>
      <c r="R34" s="56"/>
      <c r="S34" s="223"/>
      <c r="T34" s="227"/>
      <c r="U34" s="56"/>
      <c r="V34" s="56"/>
    </row>
    <row r="35" spans="2:22" s="207" customFormat="1" ht="8.1" customHeight="1">
      <c r="B35" s="220"/>
      <c r="C35" s="226"/>
      <c r="D35" s="219"/>
      <c r="E35" s="219"/>
      <c r="F35" s="451"/>
      <c r="G35" s="451"/>
      <c r="H35" s="451"/>
      <c r="I35" s="451"/>
      <c r="J35" s="451"/>
      <c r="K35" s="451"/>
      <c r="L35" s="451"/>
      <c r="M35" s="451"/>
      <c r="N35" s="1275"/>
      <c r="O35" s="1275"/>
      <c r="P35" s="1275"/>
      <c r="Q35" s="56"/>
      <c r="R35" s="56"/>
      <c r="S35" s="223"/>
      <c r="T35" s="227"/>
      <c r="U35" s="56"/>
      <c r="V35" s="56"/>
    </row>
    <row r="36" spans="2:22" s="207" customFormat="1" ht="15" customHeight="1">
      <c r="B36" s="220" t="s">
        <v>19</v>
      </c>
      <c r="C36" s="208"/>
      <c r="D36" s="219">
        <v>2020</v>
      </c>
      <c r="E36" s="219"/>
      <c r="F36" s="451">
        <f>SUM(J36,N36,'6.36 (2)'!F35,'6.36 (2)'!J35)</f>
        <v>12331</v>
      </c>
      <c r="G36" s="451">
        <f>SUM(K36,O36,'6.36 (2)'!G35,'6.36 (2)'!K35)</f>
        <v>5444</v>
      </c>
      <c r="H36" s="451">
        <f>SUM(L36,P36,'6.36 (2)'!H35,'6.36 (2)'!L35)</f>
        <v>6887</v>
      </c>
      <c r="I36" s="451"/>
      <c r="J36" s="451">
        <v>6296</v>
      </c>
      <c r="K36" s="451">
        <v>3587</v>
      </c>
      <c r="L36" s="451">
        <v>2709</v>
      </c>
      <c r="M36" s="451"/>
      <c r="N36" s="1275" t="s">
        <v>31</v>
      </c>
      <c r="O36" s="1275" t="s">
        <v>31</v>
      </c>
      <c r="P36" s="1275" t="s">
        <v>31</v>
      </c>
      <c r="Q36" s="56" t="s">
        <v>31</v>
      </c>
      <c r="R36" s="56"/>
      <c r="S36" s="223"/>
      <c r="T36" s="224"/>
    </row>
    <row r="37" spans="2:22" s="207" customFormat="1" ht="15" customHeight="1">
      <c r="B37" s="220"/>
      <c r="C37" s="208"/>
      <c r="D37" s="219">
        <v>2021</v>
      </c>
      <c r="E37" s="219"/>
      <c r="F37" s="451">
        <f>SUM(J37,N37,'6.36 (2)'!F36,'6.36 (2)'!J36)</f>
        <v>14392</v>
      </c>
      <c r="G37" s="451">
        <f>SUM(K37,O37,'6.36 (2)'!G36,'6.36 (2)'!K36)</f>
        <v>6307</v>
      </c>
      <c r="H37" s="451">
        <f>SUM(L37,P37,'6.36 (2)'!H36,'6.36 (2)'!L36)</f>
        <v>8085</v>
      </c>
      <c r="I37" s="451"/>
      <c r="J37" s="451">
        <v>7068</v>
      </c>
      <c r="K37" s="451">
        <v>3904</v>
      </c>
      <c r="L37" s="451">
        <v>3164</v>
      </c>
      <c r="M37" s="451"/>
      <c r="N37" s="1275" t="s">
        <v>31</v>
      </c>
      <c r="O37" s="1275" t="s">
        <v>31</v>
      </c>
      <c r="P37" s="1275" t="s">
        <v>31</v>
      </c>
      <c r="Q37" s="56" t="s">
        <v>31</v>
      </c>
      <c r="R37" s="56"/>
      <c r="S37" s="223"/>
      <c r="T37" s="224"/>
      <c r="U37" s="56"/>
      <c r="V37" s="56"/>
    </row>
    <row r="38" spans="2:22" s="207" customFormat="1" ht="15" customHeight="1">
      <c r="B38" s="220"/>
      <c r="C38" s="208"/>
      <c r="D38" s="219">
        <v>2022</v>
      </c>
      <c r="E38" s="219"/>
      <c r="F38" s="451">
        <f>SUM(J38,N38,'6.36 (2)'!F37,'6.36 (2)'!J37)</f>
        <v>14787</v>
      </c>
      <c r="G38" s="451">
        <f>SUM(K38,O38,'6.36 (2)'!G37,'6.36 (2)'!K37)</f>
        <v>6348</v>
      </c>
      <c r="H38" s="451">
        <f>SUM(L38,P38,'6.36 (2)'!H37,'6.36 (2)'!L37)</f>
        <v>8439</v>
      </c>
      <c r="I38" s="451"/>
      <c r="J38" s="451">
        <v>7338</v>
      </c>
      <c r="K38" s="451">
        <v>3941</v>
      </c>
      <c r="L38" s="451">
        <v>3397</v>
      </c>
      <c r="M38" s="451"/>
      <c r="N38" s="1275" t="s">
        <v>31</v>
      </c>
      <c r="O38" s="1275" t="s">
        <v>31</v>
      </c>
      <c r="P38" s="1275" t="s">
        <v>31</v>
      </c>
      <c r="Q38" s="56" t="s">
        <v>31</v>
      </c>
      <c r="R38" s="56"/>
      <c r="S38" s="223"/>
      <c r="T38" s="224"/>
      <c r="U38" s="56"/>
      <c r="V38" s="56"/>
    </row>
    <row r="39" spans="2:22" s="207" customFormat="1" ht="8.1" customHeight="1">
      <c r="B39" s="220"/>
      <c r="C39" s="208"/>
      <c r="D39" s="219"/>
      <c r="E39" s="219"/>
      <c r="F39" s="451"/>
      <c r="G39" s="451"/>
      <c r="H39" s="451"/>
      <c r="I39" s="451"/>
      <c r="J39" s="451"/>
      <c r="K39" s="451"/>
      <c r="L39" s="451"/>
      <c r="M39" s="451"/>
      <c r="N39" s="1275"/>
      <c r="O39" s="1275"/>
      <c r="P39" s="1275"/>
      <c r="Q39" s="56"/>
      <c r="R39" s="56"/>
      <c r="S39" s="223"/>
      <c r="T39" s="224"/>
      <c r="U39" s="56"/>
      <c r="V39" s="56"/>
    </row>
    <row r="40" spans="2:22" s="207" customFormat="1" ht="15" customHeight="1">
      <c r="B40" s="220" t="s">
        <v>20</v>
      </c>
      <c r="C40" s="208"/>
      <c r="D40" s="219">
        <v>2020</v>
      </c>
      <c r="E40" s="219"/>
      <c r="F40" s="451">
        <f>SUM(J40,N40,'6.36 (2)'!F39,'6.36 (2)'!J39)</f>
        <v>9126</v>
      </c>
      <c r="G40" s="451">
        <f>SUM(K40,O40,'6.36 (2)'!G39,'6.36 (2)'!K39)</f>
        <v>3694</v>
      </c>
      <c r="H40" s="451">
        <f>SUM(L40,P40,'6.36 (2)'!H39,'6.36 (2)'!L39)</f>
        <v>5432</v>
      </c>
      <c r="I40" s="451"/>
      <c r="J40" s="451">
        <v>2117</v>
      </c>
      <c r="K40" s="451">
        <v>1136</v>
      </c>
      <c r="L40" s="451">
        <v>981</v>
      </c>
      <c r="M40" s="451"/>
      <c r="N40" s="1275" t="s">
        <v>31</v>
      </c>
      <c r="O40" s="1275" t="s">
        <v>31</v>
      </c>
      <c r="P40" s="1275" t="s">
        <v>31</v>
      </c>
      <c r="Q40" s="56" t="s">
        <v>31</v>
      </c>
      <c r="R40" s="56"/>
      <c r="S40" s="223"/>
      <c r="T40" s="224"/>
    </row>
    <row r="41" spans="2:22" s="207" customFormat="1" ht="15" customHeight="1">
      <c r="B41" s="220"/>
      <c r="C41" s="208"/>
      <c r="D41" s="219">
        <v>2021</v>
      </c>
      <c r="E41" s="219"/>
      <c r="F41" s="451">
        <f>SUM(J41,N41,'6.36 (2)'!F40,'6.36 (2)'!J40)</f>
        <v>8484</v>
      </c>
      <c r="G41" s="451">
        <f>SUM(K41,O41,'6.36 (2)'!G40,'6.36 (2)'!K40)</f>
        <v>3413</v>
      </c>
      <c r="H41" s="451">
        <f>SUM(L41,P41,'6.36 (2)'!H40,'6.36 (2)'!L40)</f>
        <v>5071</v>
      </c>
      <c r="I41" s="451"/>
      <c r="J41" s="451">
        <v>3895</v>
      </c>
      <c r="K41" s="451">
        <v>1848</v>
      </c>
      <c r="L41" s="451">
        <v>2047</v>
      </c>
      <c r="M41" s="451"/>
      <c r="N41" s="1275" t="s">
        <v>31</v>
      </c>
      <c r="O41" s="1275" t="s">
        <v>31</v>
      </c>
      <c r="P41" s="1275" t="s">
        <v>31</v>
      </c>
      <c r="Q41" s="56" t="s">
        <v>31</v>
      </c>
      <c r="R41" s="56"/>
      <c r="S41" s="223"/>
      <c r="T41" s="224"/>
      <c r="U41" s="56"/>
      <c r="V41" s="56"/>
    </row>
    <row r="42" spans="2:22" s="207" customFormat="1" ht="15" customHeight="1">
      <c r="B42" s="220"/>
      <c r="C42" s="208"/>
      <c r="D42" s="219">
        <v>2022</v>
      </c>
      <c r="E42" s="219"/>
      <c r="F42" s="451">
        <f>SUM(J42,N42,'6.36 (2)'!F41,'6.36 (2)'!J41)</f>
        <v>7610</v>
      </c>
      <c r="G42" s="451">
        <f>SUM(K42,O42,'6.36 (2)'!G41,'6.36 (2)'!K41)</f>
        <v>3018</v>
      </c>
      <c r="H42" s="451">
        <f>SUM(L42,P42,'6.36 (2)'!H41,'6.36 (2)'!L41)</f>
        <v>4592</v>
      </c>
      <c r="I42" s="451"/>
      <c r="J42" s="451">
        <v>3614</v>
      </c>
      <c r="K42" s="451">
        <v>1706</v>
      </c>
      <c r="L42" s="451">
        <v>1908</v>
      </c>
      <c r="M42" s="451"/>
      <c r="N42" s="1275" t="s">
        <v>31</v>
      </c>
      <c r="O42" s="1275" t="s">
        <v>31</v>
      </c>
      <c r="P42" s="1275" t="s">
        <v>31</v>
      </c>
      <c r="Q42" s="56" t="s">
        <v>31</v>
      </c>
      <c r="R42" s="56"/>
      <c r="S42" s="223"/>
      <c r="T42" s="224"/>
      <c r="U42" s="56"/>
      <c r="V42" s="56"/>
    </row>
    <row r="43" spans="2:22" s="207" customFormat="1" ht="8.1" customHeight="1">
      <c r="B43" s="220"/>
      <c r="C43" s="208"/>
      <c r="D43" s="219"/>
      <c r="E43" s="219"/>
      <c r="F43" s="451"/>
      <c r="G43" s="451"/>
      <c r="H43" s="451"/>
      <c r="I43" s="451"/>
      <c r="J43" s="451"/>
      <c r="K43" s="451"/>
      <c r="L43" s="451"/>
      <c r="M43" s="451"/>
      <c r="N43" s="1275"/>
      <c r="O43" s="1275"/>
      <c r="P43" s="1275"/>
      <c r="Q43" s="56"/>
      <c r="R43" s="56"/>
      <c r="S43" s="223"/>
      <c r="T43" s="224"/>
      <c r="U43" s="56"/>
      <c r="V43" s="56"/>
    </row>
    <row r="44" spans="2:22" s="207" customFormat="1" ht="15" customHeight="1">
      <c r="B44" s="220" t="s">
        <v>21</v>
      </c>
      <c r="C44" s="208"/>
      <c r="D44" s="219">
        <v>2020</v>
      </c>
      <c r="E44" s="219"/>
      <c r="F44" s="451">
        <f>SUM(J44,N44,'6.36 (2)'!F43,'6.36 (2)'!J43)</f>
        <v>34587</v>
      </c>
      <c r="G44" s="451">
        <f>SUM(K44,O44,'6.36 (2)'!G43,'6.36 (2)'!K43)</f>
        <v>17236</v>
      </c>
      <c r="H44" s="451">
        <f>SUM(L44,P44,'6.36 (2)'!H43,'6.36 (2)'!L43)</f>
        <v>17351</v>
      </c>
      <c r="I44" s="451"/>
      <c r="J44" s="451">
        <v>17604</v>
      </c>
      <c r="K44" s="451">
        <v>9442</v>
      </c>
      <c r="L44" s="451">
        <v>8162</v>
      </c>
      <c r="M44" s="451"/>
      <c r="N44" s="1275" t="s">
        <v>31</v>
      </c>
      <c r="O44" s="1275" t="s">
        <v>31</v>
      </c>
      <c r="P44" s="1275" t="s">
        <v>31</v>
      </c>
      <c r="Q44" s="56" t="s">
        <v>31</v>
      </c>
      <c r="R44" s="56"/>
      <c r="S44" s="223"/>
      <c r="T44" s="224"/>
    </row>
    <row r="45" spans="2:22" s="207" customFormat="1" ht="15" customHeight="1">
      <c r="B45" s="220"/>
      <c r="C45" s="208"/>
      <c r="D45" s="219">
        <v>2021</v>
      </c>
      <c r="E45" s="219"/>
      <c r="F45" s="451">
        <f>SUM(J45,N45,'6.36 (2)'!F44,'6.36 (2)'!J44)</f>
        <v>21476</v>
      </c>
      <c r="G45" s="451">
        <f>SUM(K45,O45,'6.36 (2)'!G44,'6.36 (2)'!K44)</f>
        <v>9970</v>
      </c>
      <c r="H45" s="451">
        <f>SUM(L45,P45,'6.36 (2)'!H44,'6.36 (2)'!L44)</f>
        <v>11506</v>
      </c>
      <c r="I45" s="451"/>
      <c r="J45" s="451">
        <v>9118</v>
      </c>
      <c r="K45" s="451">
        <v>4271</v>
      </c>
      <c r="L45" s="451">
        <v>4847</v>
      </c>
      <c r="M45" s="451"/>
      <c r="N45" s="451">
        <v>252</v>
      </c>
      <c r="O45" s="451">
        <v>86</v>
      </c>
      <c r="P45" s="451">
        <v>166</v>
      </c>
      <c r="Q45" s="56" t="s">
        <v>31</v>
      </c>
      <c r="R45" s="56"/>
      <c r="S45" s="223"/>
      <c r="T45" s="224"/>
      <c r="U45" s="56"/>
      <c r="V45" s="56"/>
    </row>
    <row r="46" spans="2:22" s="207" customFormat="1" ht="15" customHeight="1">
      <c r="B46" s="220"/>
      <c r="C46" s="208"/>
      <c r="D46" s="219">
        <v>2022</v>
      </c>
      <c r="E46" s="219"/>
      <c r="F46" s="451">
        <f>SUM(J46,N46,'6.36 (2)'!F45,'6.36 (2)'!J45)</f>
        <v>20707</v>
      </c>
      <c r="G46" s="451">
        <f>SUM(K46,O46,'6.36 (2)'!G45,'6.36 (2)'!K45)</f>
        <v>9755</v>
      </c>
      <c r="H46" s="451">
        <f>SUM(L46,P46,'6.36 (2)'!H45,'6.36 (2)'!L45)</f>
        <v>10952</v>
      </c>
      <c r="I46" s="451"/>
      <c r="J46" s="451">
        <v>9486</v>
      </c>
      <c r="K46" s="451">
        <v>4514</v>
      </c>
      <c r="L46" s="451">
        <v>4972</v>
      </c>
      <c r="M46" s="451"/>
      <c r="N46" s="451">
        <v>236</v>
      </c>
      <c r="O46" s="451">
        <v>80</v>
      </c>
      <c r="P46" s="451">
        <v>156</v>
      </c>
      <c r="Q46" s="56">
        <v>532</v>
      </c>
      <c r="R46" s="56"/>
      <c r="S46" s="223"/>
      <c r="T46" s="224"/>
      <c r="U46" s="56"/>
      <c r="V46" s="56"/>
    </row>
    <row r="47" spans="2:22" s="207" customFormat="1" ht="8.1" customHeight="1">
      <c r="B47" s="220"/>
      <c r="C47" s="208"/>
      <c r="D47" s="219"/>
      <c r="E47" s="219"/>
      <c r="F47" s="451"/>
      <c r="G47" s="451"/>
      <c r="H47" s="451"/>
      <c r="I47" s="451"/>
      <c r="J47" s="451"/>
      <c r="K47" s="451"/>
      <c r="L47" s="451"/>
      <c r="M47" s="451"/>
      <c r="N47" s="1275"/>
      <c r="O47" s="1275"/>
      <c r="P47" s="1275"/>
      <c r="Q47" s="56"/>
      <c r="R47" s="56"/>
      <c r="S47" s="223"/>
      <c r="T47" s="224"/>
      <c r="U47" s="56"/>
      <c r="V47" s="56"/>
    </row>
    <row r="48" spans="2:22" s="207" customFormat="1" ht="15" customHeight="1">
      <c r="B48" s="220" t="s">
        <v>22</v>
      </c>
      <c r="C48" s="208"/>
      <c r="D48" s="219">
        <v>2020</v>
      </c>
      <c r="E48" s="219"/>
      <c r="F48" s="451">
        <f>SUM(J48,N48,'6.36 (2)'!F47,'6.36 (2)'!J47)</f>
        <v>35357</v>
      </c>
      <c r="G48" s="451">
        <f>SUM(K48,O48,'6.36 (2)'!G47,'6.36 (2)'!K47)</f>
        <v>16772</v>
      </c>
      <c r="H48" s="451">
        <f>SUM(L48,P48,'6.36 (2)'!H47,'6.36 (2)'!L47)</f>
        <v>18585</v>
      </c>
      <c r="I48" s="451"/>
      <c r="J48" s="451">
        <v>30419</v>
      </c>
      <c r="K48" s="451">
        <v>14807</v>
      </c>
      <c r="L48" s="451">
        <v>15612</v>
      </c>
      <c r="M48" s="451"/>
      <c r="N48" s="1275">
        <v>532</v>
      </c>
      <c r="O48" s="1275">
        <v>202</v>
      </c>
      <c r="P48" s="1275">
        <v>330</v>
      </c>
      <c r="Q48" s="56" t="s">
        <v>31</v>
      </c>
      <c r="R48" s="56"/>
      <c r="S48" s="223"/>
      <c r="T48" s="224"/>
    </row>
    <row r="49" spans="2:22" s="207" customFormat="1" ht="15" customHeight="1">
      <c r="B49" s="220"/>
      <c r="C49" s="208"/>
      <c r="D49" s="219">
        <v>2021</v>
      </c>
      <c r="E49" s="219"/>
      <c r="F49" s="451">
        <f>SUM(J49,N49,'6.36 (2)'!F48,'6.36 (2)'!J48)</f>
        <v>33708</v>
      </c>
      <c r="G49" s="451">
        <f>SUM(K49,O49,'6.36 (2)'!G48,'6.36 (2)'!K48)</f>
        <v>15978</v>
      </c>
      <c r="H49" s="451">
        <f>SUM(L49,P49,'6.36 (2)'!H48,'6.36 (2)'!L48)</f>
        <v>17730</v>
      </c>
      <c r="I49" s="451"/>
      <c r="J49" s="451">
        <v>29685</v>
      </c>
      <c r="K49" s="451">
        <v>14351</v>
      </c>
      <c r="L49" s="451">
        <v>15334</v>
      </c>
      <c r="M49" s="451"/>
      <c r="N49" s="1275" t="s">
        <v>31</v>
      </c>
      <c r="O49" s="1275" t="s">
        <v>31</v>
      </c>
      <c r="P49" s="1275" t="s">
        <v>31</v>
      </c>
      <c r="Q49" s="56" t="s">
        <v>31</v>
      </c>
      <c r="R49" s="56"/>
      <c r="S49" s="223"/>
      <c r="T49" s="224"/>
      <c r="U49" s="56"/>
      <c r="V49" s="56"/>
    </row>
    <row r="50" spans="2:22" s="207" customFormat="1" ht="15" customHeight="1">
      <c r="B50" s="220"/>
      <c r="C50" s="208"/>
      <c r="D50" s="219">
        <v>2022</v>
      </c>
      <c r="E50" s="219"/>
      <c r="F50" s="451">
        <f>SUM(J50,N50,'6.36 (2)'!F49,'6.36 (2)'!J49)</f>
        <v>34027</v>
      </c>
      <c r="G50" s="451">
        <f>SUM(K50,O50,'6.36 (2)'!G49,'6.36 (2)'!K49)</f>
        <v>16123</v>
      </c>
      <c r="H50" s="451">
        <f>SUM(L50,P50,'6.36 (2)'!H49,'6.36 (2)'!L49)</f>
        <v>17904</v>
      </c>
      <c r="I50" s="451"/>
      <c r="J50" s="451">
        <v>30614</v>
      </c>
      <c r="K50" s="451">
        <v>14794</v>
      </c>
      <c r="L50" s="451">
        <v>15820</v>
      </c>
      <c r="M50" s="451"/>
      <c r="N50" s="1275" t="s">
        <v>31</v>
      </c>
      <c r="O50" s="1275" t="s">
        <v>31</v>
      </c>
      <c r="P50" s="1275" t="s">
        <v>31</v>
      </c>
      <c r="Q50" s="56" t="s">
        <v>31</v>
      </c>
      <c r="R50" s="56"/>
      <c r="S50" s="223"/>
      <c r="T50" s="224"/>
      <c r="U50" s="56"/>
      <c r="V50" s="56"/>
    </row>
    <row r="51" spans="2:22" s="207" customFormat="1" ht="8.1" customHeight="1">
      <c r="B51" s="220"/>
      <c r="C51" s="208"/>
      <c r="D51" s="219"/>
      <c r="E51" s="219"/>
      <c r="F51" s="451"/>
      <c r="G51" s="451"/>
      <c r="H51" s="451"/>
      <c r="I51" s="451"/>
      <c r="J51" s="1275"/>
      <c r="K51" s="1275"/>
      <c r="L51" s="1275"/>
      <c r="M51" s="451"/>
      <c r="N51" s="1275"/>
      <c r="O51" s="1275"/>
      <c r="P51" s="1275"/>
      <c r="Q51" s="56"/>
      <c r="R51" s="56"/>
      <c r="S51" s="223"/>
      <c r="T51" s="224"/>
      <c r="U51" s="56"/>
      <c r="V51" s="56"/>
    </row>
    <row r="52" spans="2:22" s="207" customFormat="1" ht="15" customHeight="1">
      <c r="B52" s="220" t="s">
        <v>23</v>
      </c>
      <c r="C52" s="226"/>
      <c r="D52" s="219">
        <v>2020</v>
      </c>
      <c r="E52" s="219"/>
      <c r="F52" s="451">
        <f>SUM(J52,N52,'6.36 (2)'!F51,'6.36 (2)'!J51)</f>
        <v>1075</v>
      </c>
      <c r="G52" s="451">
        <f>SUM(K52,O52,'6.36 (2)'!G51,'6.36 (2)'!K51)</f>
        <v>391</v>
      </c>
      <c r="H52" s="451">
        <f>SUM(L52,P52,'6.36 (2)'!H51,'6.36 (2)'!L51)</f>
        <v>684</v>
      </c>
      <c r="I52" s="451"/>
      <c r="J52" s="1275" t="s">
        <v>31</v>
      </c>
      <c r="K52" s="1275" t="s">
        <v>31</v>
      </c>
      <c r="L52" s="1275" t="s">
        <v>31</v>
      </c>
      <c r="M52" s="451"/>
      <c r="N52" s="1275" t="s">
        <v>31</v>
      </c>
      <c r="O52" s="1275" t="s">
        <v>31</v>
      </c>
      <c r="P52" s="1275" t="s">
        <v>31</v>
      </c>
      <c r="Q52" s="56" t="s">
        <v>31</v>
      </c>
      <c r="R52" s="56"/>
      <c r="S52" s="223"/>
      <c r="T52" s="227"/>
    </row>
    <row r="53" spans="2:22" s="207" customFormat="1" ht="15" customHeight="1">
      <c r="B53" s="220"/>
      <c r="C53" s="226"/>
      <c r="D53" s="219">
        <v>2021</v>
      </c>
      <c r="E53" s="219"/>
      <c r="F53" s="451">
        <f>SUM(J53,N53,'6.36 (2)'!F52,'6.36 (2)'!J52)</f>
        <v>1439</v>
      </c>
      <c r="G53" s="451">
        <f>SUM(K53,O53,'6.36 (2)'!G52,'6.36 (2)'!K52)</f>
        <v>624</v>
      </c>
      <c r="H53" s="451">
        <f>SUM(L53,P53,'6.36 (2)'!H52,'6.36 (2)'!L52)</f>
        <v>815</v>
      </c>
      <c r="I53" s="451"/>
      <c r="J53" s="1275" t="s">
        <v>31</v>
      </c>
      <c r="K53" s="1275" t="s">
        <v>31</v>
      </c>
      <c r="L53" s="1275" t="s">
        <v>31</v>
      </c>
      <c r="M53" s="451"/>
      <c r="N53" s="1275" t="s">
        <v>31</v>
      </c>
      <c r="O53" s="1275" t="s">
        <v>31</v>
      </c>
      <c r="P53" s="1275" t="s">
        <v>31</v>
      </c>
      <c r="Q53" s="56">
        <v>822</v>
      </c>
      <c r="R53" s="56"/>
      <c r="S53" s="223"/>
      <c r="T53" s="227"/>
      <c r="U53" s="56"/>
      <c r="V53" s="56"/>
    </row>
    <row r="54" spans="2:22" s="207" customFormat="1" ht="15" customHeight="1">
      <c r="B54" s="220"/>
      <c r="C54" s="226"/>
      <c r="D54" s="219">
        <v>2022</v>
      </c>
      <c r="E54" s="219"/>
      <c r="F54" s="451">
        <f>SUM(J54,N54,'6.36 (2)'!F53,'6.36 (2)'!J53)</f>
        <v>1381</v>
      </c>
      <c r="G54" s="451">
        <f>SUM(K54,O54,'6.36 (2)'!G53,'6.36 (2)'!K53)</f>
        <v>631</v>
      </c>
      <c r="H54" s="451">
        <f>SUM(L54,P54,'6.36 (2)'!H53,'6.36 (2)'!L53)</f>
        <v>750</v>
      </c>
      <c r="I54" s="451"/>
      <c r="J54" s="1275" t="s">
        <v>31</v>
      </c>
      <c r="K54" s="1275" t="s">
        <v>31</v>
      </c>
      <c r="L54" s="1275" t="s">
        <v>31</v>
      </c>
      <c r="M54" s="451"/>
      <c r="N54" s="1275" t="s">
        <v>31</v>
      </c>
      <c r="O54" s="1275" t="s">
        <v>31</v>
      </c>
      <c r="P54" s="1275" t="s">
        <v>31</v>
      </c>
      <c r="Q54" s="56" t="s">
        <v>31</v>
      </c>
      <c r="R54" s="56"/>
      <c r="S54" s="223"/>
      <c r="T54" s="227"/>
      <c r="U54" s="56"/>
      <c r="V54" s="56"/>
    </row>
    <row r="55" spans="2:22" s="207" customFormat="1" ht="8.1" customHeight="1">
      <c r="B55" s="220"/>
      <c r="C55" s="226"/>
      <c r="D55" s="219"/>
      <c r="E55" s="219"/>
      <c r="F55" s="451"/>
      <c r="G55" s="451"/>
      <c r="H55" s="451"/>
      <c r="I55" s="451"/>
      <c r="J55" s="451"/>
      <c r="K55" s="451"/>
      <c r="L55" s="451"/>
      <c r="M55" s="451"/>
      <c r="N55" s="451"/>
      <c r="O55" s="451"/>
      <c r="P55" s="451"/>
      <c r="Q55" s="56"/>
      <c r="R55" s="56"/>
      <c r="S55" s="223"/>
      <c r="T55" s="227"/>
      <c r="U55" s="56"/>
    </row>
    <row r="56" spans="2:22" s="207" customFormat="1" ht="15" customHeight="1">
      <c r="B56" s="220" t="s">
        <v>24</v>
      </c>
      <c r="C56" s="208"/>
      <c r="D56" s="219">
        <v>2020</v>
      </c>
      <c r="E56" s="219"/>
      <c r="F56" s="451">
        <f>SUM(J56,N56,'6.36 (2)'!F55,'6.36 (2)'!J55)</f>
        <v>196831</v>
      </c>
      <c r="G56" s="451">
        <f>SUM(K56,O56,'6.36 (2)'!G55,'6.36 (2)'!K55)</f>
        <v>96555</v>
      </c>
      <c r="H56" s="451">
        <f>SUM(L56,P56,'6.36 (2)'!H55,'6.36 (2)'!L55)</f>
        <v>100276</v>
      </c>
      <c r="I56" s="451"/>
      <c r="J56" s="451">
        <v>109274</v>
      </c>
      <c r="K56" s="451">
        <v>54561</v>
      </c>
      <c r="L56" s="451">
        <v>54713</v>
      </c>
      <c r="M56" s="451"/>
      <c r="N56" s="451">
        <v>17974</v>
      </c>
      <c r="O56" s="451">
        <v>9109</v>
      </c>
      <c r="P56" s="451">
        <v>8865</v>
      </c>
      <c r="Q56" s="56" t="s">
        <v>31</v>
      </c>
      <c r="R56" s="56"/>
      <c r="S56" s="223"/>
      <c r="T56" s="224"/>
    </row>
    <row r="57" spans="2:22" s="207" customFormat="1" ht="15" customHeight="1">
      <c r="B57" s="220"/>
      <c r="C57" s="208"/>
      <c r="D57" s="219">
        <v>2021</v>
      </c>
      <c r="E57" s="219"/>
      <c r="F57" s="451">
        <f>SUM(J57,N57,'6.36 (2)'!F56,'6.36 (2)'!J56)</f>
        <v>236879</v>
      </c>
      <c r="G57" s="451">
        <f>SUM(K57,O57,'6.36 (2)'!G56,'6.36 (2)'!K56)</f>
        <v>113010</v>
      </c>
      <c r="H57" s="451">
        <f>SUM(L57,P57,'6.36 (2)'!H56,'6.36 (2)'!L56)</f>
        <v>123869</v>
      </c>
      <c r="I57" s="451"/>
      <c r="J57" s="451">
        <v>149503</v>
      </c>
      <c r="K57" s="451">
        <v>70506</v>
      </c>
      <c r="L57" s="451">
        <v>78997</v>
      </c>
      <c r="M57" s="451"/>
      <c r="N57" s="451">
        <v>18272</v>
      </c>
      <c r="O57" s="451">
        <v>9248</v>
      </c>
      <c r="P57" s="451">
        <v>9024</v>
      </c>
      <c r="Q57" s="56" t="s">
        <v>31</v>
      </c>
      <c r="R57" s="56"/>
      <c r="S57" s="223"/>
      <c r="T57" s="224"/>
      <c r="U57" s="56"/>
      <c r="V57" s="56"/>
    </row>
    <row r="58" spans="2:22" s="207" customFormat="1" ht="15" customHeight="1">
      <c r="B58" s="220"/>
      <c r="C58" s="208"/>
      <c r="D58" s="219">
        <v>2022</v>
      </c>
      <c r="E58" s="219"/>
      <c r="F58" s="451">
        <f>SUM(J58,N58,'6.36 (2)'!F57,'6.36 (2)'!J57)</f>
        <v>239775</v>
      </c>
      <c r="G58" s="451">
        <f>SUM(K58,O58,'6.36 (2)'!G57,'6.36 (2)'!K57)</f>
        <v>111840</v>
      </c>
      <c r="H58" s="451">
        <f>SUM(L58,P58,'6.36 (2)'!H57,'6.36 (2)'!L57)</f>
        <v>127935</v>
      </c>
      <c r="I58" s="451"/>
      <c r="J58" s="451">
        <v>151125</v>
      </c>
      <c r="K58" s="451">
        <v>69420</v>
      </c>
      <c r="L58" s="451">
        <v>81705</v>
      </c>
      <c r="M58" s="451"/>
      <c r="N58" s="451">
        <v>19220</v>
      </c>
      <c r="O58" s="451">
        <v>9507</v>
      </c>
      <c r="P58" s="451">
        <v>9713</v>
      </c>
      <c r="Q58" s="56" t="s">
        <v>31</v>
      </c>
      <c r="R58" s="56"/>
      <c r="S58" s="223"/>
      <c r="T58" s="224"/>
      <c r="U58" s="56"/>
      <c r="V58" s="56"/>
    </row>
    <row r="59" spans="2:22" s="207" customFormat="1" ht="8.1" customHeight="1">
      <c r="B59" s="220"/>
      <c r="C59" s="208"/>
      <c r="D59" s="219"/>
      <c r="E59" s="219"/>
      <c r="F59" s="451"/>
      <c r="G59" s="451"/>
      <c r="H59" s="451"/>
      <c r="I59" s="451"/>
      <c r="J59" s="451"/>
      <c r="K59" s="451"/>
      <c r="L59" s="451"/>
      <c r="M59" s="451"/>
      <c r="N59" s="1275"/>
      <c r="O59" s="1275"/>
      <c r="P59" s="1275"/>
      <c r="Q59" s="56"/>
      <c r="R59" s="56"/>
      <c r="S59" s="223"/>
      <c r="T59" s="224"/>
      <c r="U59" s="56"/>
      <c r="V59" s="56"/>
    </row>
    <row r="60" spans="2:22" s="207" customFormat="1" ht="15" customHeight="1">
      <c r="B60" s="220" t="s">
        <v>25</v>
      </c>
      <c r="C60" s="208"/>
      <c r="D60" s="219">
        <v>2020</v>
      </c>
      <c r="E60" s="219"/>
      <c r="F60" s="451">
        <f>SUM(J60,N60,'6.36 (2)'!F59,'6.36 (2)'!J59)</f>
        <v>4842</v>
      </c>
      <c r="G60" s="451">
        <f>SUM(K60,O60,'6.36 (2)'!G59,'6.36 (2)'!K59)</f>
        <v>2502</v>
      </c>
      <c r="H60" s="451">
        <f>SUM(L60,P60,'6.36 (2)'!H59,'6.36 (2)'!L59)</f>
        <v>2340</v>
      </c>
      <c r="I60" s="451"/>
      <c r="J60" s="451">
        <v>18</v>
      </c>
      <c r="K60" s="451">
        <v>14</v>
      </c>
      <c r="L60" s="451">
        <v>4</v>
      </c>
      <c r="M60" s="451"/>
      <c r="N60" s="1275" t="s">
        <v>31</v>
      </c>
      <c r="O60" s="1275" t="s">
        <v>31</v>
      </c>
      <c r="P60" s="1275" t="s">
        <v>31</v>
      </c>
      <c r="Q60" s="56">
        <v>6869</v>
      </c>
      <c r="R60" s="56"/>
      <c r="S60" s="223"/>
      <c r="T60" s="224"/>
    </row>
    <row r="61" spans="2:22" s="207" customFormat="1" ht="15" customHeight="1">
      <c r="B61" s="220"/>
      <c r="C61" s="208"/>
      <c r="D61" s="219">
        <v>2021</v>
      </c>
      <c r="E61" s="219"/>
      <c r="F61" s="451">
        <f>SUM(J61,N61,'6.36 (2)'!F60,'6.36 (2)'!J60)</f>
        <v>4594</v>
      </c>
      <c r="G61" s="451">
        <f>SUM(K61,O61,'6.36 (2)'!G60,'6.36 (2)'!K60)</f>
        <v>2303</v>
      </c>
      <c r="H61" s="451">
        <f>SUM(L61,P61,'6.36 (2)'!H60,'6.36 (2)'!L60)</f>
        <v>2291</v>
      </c>
      <c r="I61" s="451"/>
      <c r="J61" s="451">
        <v>12</v>
      </c>
      <c r="K61" s="451">
        <v>7</v>
      </c>
      <c r="L61" s="451">
        <v>5</v>
      </c>
      <c r="M61" s="451"/>
      <c r="N61" s="1275" t="s">
        <v>31</v>
      </c>
      <c r="O61" s="1275" t="s">
        <v>31</v>
      </c>
      <c r="P61" s="1275" t="s">
        <v>31</v>
      </c>
      <c r="Q61" s="56">
        <v>6856</v>
      </c>
      <c r="R61" s="56"/>
      <c r="S61" s="223"/>
      <c r="T61" s="224"/>
      <c r="U61" s="56"/>
      <c r="V61" s="56"/>
    </row>
    <row r="62" spans="2:22" s="207" customFormat="1" ht="15" customHeight="1">
      <c r="B62" s="220"/>
      <c r="C62" s="208"/>
      <c r="D62" s="219">
        <v>2022</v>
      </c>
      <c r="E62" s="219"/>
      <c r="F62" s="451">
        <f>SUM(J62,N62,'6.36 (2)'!F61,'6.36 (2)'!J61)</f>
        <v>4391</v>
      </c>
      <c r="G62" s="451">
        <f>SUM(K62,O62,'6.36 (2)'!G61,'6.36 (2)'!K61)</f>
        <v>2108</v>
      </c>
      <c r="H62" s="451">
        <f>SUM(L62,P62,'6.36 (2)'!H61,'6.36 (2)'!L61)</f>
        <v>2283</v>
      </c>
      <c r="I62" s="451"/>
      <c r="J62" s="451">
        <v>12</v>
      </c>
      <c r="K62" s="451">
        <v>7</v>
      </c>
      <c r="L62" s="451">
        <v>5</v>
      </c>
      <c r="M62" s="451"/>
      <c r="N62" s="1275" t="s">
        <v>31</v>
      </c>
      <c r="O62" s="1275" t="s">
        <v>31</v>
      </c>
      <c r="P62" s="1275" t="s">
        <v>31</v>
      </c>
      <c r="Q62" s="56">
        <v>6588</v>
      </c>
      <c r="R62" s="56"/>
      <c r="S62" s="223"/>
      <c r="T62" s="224"/>
      <c r="U62" s="56"/>
      <c r="V62" s="56"/>
    </row>
    <row r="63" spans="2:22" s="207" customFormat="1" ht="8.1" customHeight="1">
      <c r="B63" s="220"/>
      <c r="C63" s="208"/>
      <c r="D63" s="219"/>
      <c r="E63" s="219"/>
      <c r="F63" s="451"/>
      <c r="G63" s="451"/>
      <c r="H63" s="451"/>
      <c r="I63" s="451"/>
      <c r="J63" s="1275"/>
      <c r="K63" s="1275"/>
      <c r="L63" s="1275"/>
      <c r="M63" s="451"/>
      <c r="N63" s="1275"/>
      <c r="O63" s="1275"/>
      <c r="P63" s="1275"/>
      <c r="Q63" s="56"/>
      <c r="R63" s="56"/>
      <c r="S63" s="223"/>
      <c r="T63" s="224"/>
      <c r="U63" s="56"/>
      <c r="V63" s="56"/>
    </row>
    <row r="64" spans="2:22" s="207" customFormat="1" ht="15" customHeight="1">
      <c r="B64" s="220" t="s">
        <v>26</v>
      </c>
      <c r="C64" s="208"/>
      <c r="D64" s="219">
        <v>2020</v>
      </c>
      <c r="E64" s="219"/>
      <c r="F64" s="451">
        <f>SUM(J64,N64,'6.36 (2)'!F63,'6.36 (2)'!J63)</f>
        <v>11583</v>
      </c>
      <c r="G64" s="451">
        <f>SUM(K64,O64,'6.36 (2)'!G63,'6.36 (2)'!K63)</f>
        <v>4220</v>
      </c>
      <c r="H64" s="451">
        <f>SUM(L64,P64,'6.36 (2)'!H63,'6.36 (2)'!L63)</f>
        <v>7363</v>
      </c>
      <c r="I64" s="451"/>
      <c r="J64" s="1275" t="s">
        <v>31</v>
      </c>
      <c r="K64" s="1275" t="s">
        <v>31</v>
      </c>
      <c r="L64" s="1275" t="s">
        <v>31</v>
      </c>
      <c r="M64" s="451"/>
      <c r="N64" s="1275" t="s">
        <v>31</v>
      </c>
      <c r="O64" s="1275" t="s">
        <v>31</v>
      </c>
      <c r="P64" s="1275" t="s">
        <v>31</v>
      </c>
      <c r="Q64" s="56">
        <v>17827</v>
      </c>
      <c r="R64" s="56"/>
      <c r="S64" s="223"/>
      <c r="T64" s="224"/>
    </row>
    <row r="65" spans="2:22" s="207" customFormat="1" ht="15" customHeight="1">
      <c r="B65" s="220"/>
      <c r="C65" s="208"/>
      <c r="D65" s="219">
        <v>2021</v>
      </c>
      <c r="E65" s="219"/>
      <c r="F65" s="451">
        <f>SUM(J65,N65,'6.36 (2)'!F64,'6.36 (2)'!J64)</f>
        <v>12061</v>
      </c>
      <c r="G65" s="451">
        <f>SUM(K65,O65,'6.36 (2)'!G64,'6.36 (2)'!K64)</f>
        <v>4868</v>
      </c>
      <c r="H65" s="451">
        <f>SUM(L65,P65,'6.36 (2)'!H64,'6.36 (2)'!L64)</f>
        <v>7193</v>
      </c>
      <c r="I65" s="451"/>
      <c r="J65" s="1275" t="s">
        <v>31</v>
      </c>
      <c r="K65" s="1275" t="s">
        <v>31</v>
      </c>
      <c r="L65" s="1275" t="s">
        <v>31</v>
      </c>
      <c r="M65" s="451"/>
      <c r="N65" s="1275" t="s">
        <v>31</v>
      </c>
      <c r="O65" s="1275" t="s">
        <v>31</v>
      </c>
      <c r="P65" s="1275" t="s">
        <v>31</v>
      </c>
      <c r="Q65" s="56">
        <v>11640</v>
      </c>
      <c r="R65" s="56"/>
      <c r="S65" s="223"/>
      <c r="T65" s="224"/>
      <c r="U65" s="56"/>
      <c r="V65" s="56"/>
    </row>
    <row r="66" spans="2:22" s="207" customFormat="1" ht="15" customHeight="1">
      <c r="B66" s="220"/>
      <c r="C66" s="208"/>
      <c r="D66" s="219">
        <v>2022</v>
      </c>
      <c r="E66" s="219"/>
      <c r="F66" s="451">
        <f>SUM(J66,N66,'6.36 (2)'!F65,'6.36 (2)'!J65)</f>
        <v>11713</v>
      </c>
      <c r="G66" s="451">
        <f>SUM(K66,O66,'6.36 (2)'!G65,'6.36 (2)'!K65)</f>
        <v>4566</v>
      </c>
      <c r="H66" s="451">
        <f>SUM(L66,P66,'6.36 (2)'!H65,'6.36 (2)'!L65)</f>
        <v>7147</v>
      </c>
      <c r="I66" s="451"/>
      <c r="J66" s="451">
        <v>515</v>
      </c>
      <c r="K66" s="451">
        <v>264</v>
      </c>
      <c r="L66" s="451">
        <v>251</v>
      </c>
      <c r="M66" s="451"/>
      <c r="N66" s="1275" t="s">
        <v>31</v>
      </c>
      <c r="O66" s="1275" t="s">
        <v>31</v>
      </c>
      <c r="P66" s="1275" t="s">
        <v>31</v>
      </c>
      <c r="Q66" s="56">
        <v>17974</v>
      </c>
      <c r="R66" s="56"/>
      <c r="S66" s="223"/>
      <c r="T66" s="224"/>
      <c r="U66" s="56"/>
      <c r="V66" s="56"/>
    </row>
    <row r="67" spans="2:22" s="207" customFormat="1" ht="8.1" customHeight="1">
      <c r="B67" s="220"/>
      <c r="C67" s="208"/>
      <c r="D67" s="219"/>
      <c r="E67" s="219"/>
      <c r="F67" s="451"/>
      <c r="G67" s="451"/>
      <c r="H67" s="451"/>
      <c r="I67" s="451"/>
      <c r="J67" s="451"/>
      <c r="K67" s="451"/>
      <c r="L67" s="451"/>
      <c r="M67" s="451"/>
      <c r="N67" s="451"/>
      <c r="O67" s="451"/>
      <c r="P67" s="451"/>
      <c r="Q67" s="56"/>
      <c r="R67" s="56"/>
      <c r="S67" s="223"/>
      <c r="T67" s="224"/>
      <c r="U67" s="56"/>
      <c r="V67" s="56"/>
    </row>
    <row r="68" spans="2:22" s="207" customFormat="1" ht="15" customHeight="1">
      <c r="B68" s="220" t="s">
        <v>27</v>
      </c>
      <c r="C68" s="208"/>
      <c r="D68" s="219">
        <v>2020</v>
      </c>
      <c r="E68" s="219"/>
      <c r="F68" s="451">
        <f>SUM(J68,N68,'6.36 (2)'!F67,'6.36 (2)'!J67)</f>
        <v>17174</v>
      </c>
      <c r="G68" s="451">
        <f>SUM(K68,O68,'6.36 (2)'!G67,'6.36 (2)'!K67)</f>
        <v>8398</v>
      </c>
      <c r="H68" s="451">
        <f>SUM(L68,P68,'6.36 (2)'!H67,'6.36 (2)'!L67)</f>
        <v>8776</v>
      </c>
      <c r="I68" s="451"/>
      <c r="J68" s="451">
        <v>481</v>
      </c>
      <c r="K68" s="451">
        <v>217</v>
      </c>
      <c r="L68" s="451">
        <v>264</v>
      </c>
      <c r="M68" s="451"/>
      <c r="N68" s="451">
        <v>6588</v>
      </c>
      <c r="O68" s="451">
        <v>4093</v>
      </c>
      <c r="P68" s="451">
        <v>2495</v>
      </c>
      <c r="Q68" s="56" t="s">
        <v>31</v>
      </c>
      <c r="R68" s="56"/>
      <c r="S68" s="223"/>
      <c r="T68" s="224"/>
    </row>
    <row r="69" spans="2:22" s="207" customFormat="1" ht="15" customHeight="1">
      <c r="B69" s="220"/>
      <c r="C69" s="208"/>
      <c r="D69" s="219">
        <v>2021</v>
      </c>
      <c r="E69" s="219"/>
      <c r="F69" s="451">
        <f>SUM(J69,N69,'6.36 (2)'!F68,'6.36 (2)'!J68)</f>
        <v>14742</v>
      </c>
      <c r="G69" s="451">
        <f>SUM(K69,O69,'6.36 (2)'!G68,'6.36 (2)'!K68)</f>
        <v>7085</v>
      </c>
      <c r="H69" s="451">
        <f>SUM(L69,P69,'6.36 (2)'!H68,'6.36 (2)'!L68)</f>
        <v>7657</v>
      </c>
      <c r="I69" s="451"/>
      <c r="J69" s="451">
        <v>2085</v>
      </c>
      <c r="K69" s="451">
        <v>1073</v>
      </c>
      <c r="L69" s="451">
        <v>1012</v>
      </c>
      <c r="M69" s="451"/>
      <c r="N69" s="451">
        <v>5188</v>
      </c>
      <c r="O69" s="451">
        <v>3115</v>
      </c>
      <c r="P69" s="451">
        <v>2073</v>
      </c>
      <c r="Q69" s="56" t="s">
        <v>31</v>
      </c>
      <c r="R69" s="56"/>
      <c r="S69" s="223"/>
      <c r="T69" s="224"/>
      <c r="U69" s="56"/>
      <c r="V69" s="56"/>
    </row>
    <row r="70" spans="2:22" s="207" customFormat="1" ht="15" customHeight="1">
      <c r="B70" s="220"/>
      <c r="C70" s="208"/>
      <c r="D70" s="219">
        <v>2022</v>
      </c>
      <c r="E70" s="219"/>
      <c r="F70" s="451">
        <f>SUM(J70,N70,'6.36 (2)'!F69,'6.36 (2)'!J69)</f>
        <v>15431</v>
      </c>
      <c r="G70" s="451">
        <f>SUM(K70,O70,'6.36 (2)'!G69,'6.36 (2)'!K69)</f>
        <v>7331</v>
      </c>
      <c r="H70" s="451">
        <f>SUM(L70,P70,'6.36 (2)'!H69,'6.36 (2)'!L69)</f>
        <v>8100</v>
      </c>
      <c r="I70" s="451"/>
      <c r="J70" s="451">
        <v>3106</v>
      </c>
      <c r="K70" s="451">
        <v>1581</v>
      </c>
      <c r="L70" s="451">
        <v>1525</v>
      </c>
      <c r="M70" s="451"/>
      <c r="N70" s="451">
        <v>4967</v>
      </c>
      <c r="O70" s="451">
        <v>2920</v>
      </c>
      <c r="P70" s="451">
        <v>2047</v>
      </c>
      <c r="Q70" s="56" t="s">
        <v>31</v>
      </c>
      <c r="R70" s="56"/>
      <c r="S70" s="223"/>
      <c r="T70" s="224"/>
      <c r="U70" s="56"/>
      <c r="V70" s="56"/>
    </row>
    <row r="71" spans="2:22" s="207" customFormat="1" ht="8.1" customHeight="1">
      <c r="B71" s="220"/>
      <c r="C71" s="208"/>
      <c r="D71" s="219"/>
      <c r="E71" s="219"/>
      <c r="F71" s="451"/>
      <c r="G71" s="451"/>
      <c r="H71" s="451"/>
      <c r="I71" s="451"/>
      <c r="J71" s="451"/>
      <c r="K71" s="451"/>
      <c r="L71" s="451"/>
      <c r="M71" s="451"/>
      <c r="N71" s="1275"/>
      <c r="O71" s="1275"/>
      <c r="P71" s="1275"/>
      <c r="Q71" s="56"/>
      <c r="T71" s="224"/>
      <c r="U71" s="56"/>
      <c r="V71" s="56"/>
    </row>
    <row r="72" spans="2:22" s="207" customFormat="1" ht="15" customHeight="1">
      <c r="B72" s="220" t="s">
        <v>28</v>
      </c>
      <c r="C72" s="226"/>
      <c r="D72" s="219">
        <v>2020</v>
      </c>
      <c r="E72" s="219"/>
      <c r="F72" s="1275" t="s">
        <v>31</v>
      </c>
      <c r="G72" s="1275" t="s">
        <v>31</v>
      </c>
      <c r="H72" s="1275" t="s">
        <v>31</v>
      </c>
      <c r="I72" s="451"/>
      <c r="J72" s="1275" t="s">
        <v>31</v>
      </c>
      <c r="K72" s="1275" t="s">
        <v>31</v>
      </c>
      <c r="L72" s="1275" t="s">
        <v>31</v>
      </c>
      <c r="M72" s="451"/>
      <c r="N72" s="1275" t="s">
        <v>31</v>
      </c>
      <c r="O72" s="1275" t="s">
        <v>31</v>
      </c>
      <c r="P72" s="1275" t="s">
        <v>31</v>
      </c>
      <c r="Q72" s="56" t="s">
        <v>31</v>
      </c>
      <c r="R72" s="56"/>
      <c r="S72" s="223"/>
      <c r="T72" s="227"/>
    </row>
    <row r="73" spans="2:22" s="207" customFormat="1" ht="15" customHeight="1">
      <c r="B73" s="220"/>
      <c r="C73" s="226"/>
      <c r="D73" s="219">
        <v>2021</v>
      </c>
      <c r="E73" s="219"/>
      <c r="F73" s="451">
        <f>SUM(J73,N73,'6.36 (2)'!F72,'6.36 (2)'!J72)</f>
        <v>15</v>
      </c>
      <c r="G73" s="451">
        <f>SUM(K73,O73,'6.36 (2)'!G72,'6.36 (2)'!K72)</f>
        <v>7</v>
      </c>
      <c r="H73" s="451">
        <f>SUM(L73,P73,'6.36 (2)'!H72,'6.36 (2)'!L72)</f>
        <v>8</v>
      </c>
      <c r="I73" s="451"/>
      <c r="J73" s="1275" t="s">
        <v>31</v>
      </c>
      <c r="K73" s="1275" t="s">
        <v>31</v>
      </c>
      <c r="L73" s="1275" t="s">
        <v>31</v>
      </c>
      <c r="M73" s="451"/>
      <c r="N73" s="1275" t="s">
        <v>31</v>
      </c>
      <c r="O73" s="1275" t="s">
        <v>31</v>
      </c>
      <c r="P73" s="1275" t="s">
        <v>31</v>
      </c>
      <c r="Q73" s="56">
        <v>4521</v>
      </c>
      <c r="R73" s="56"/>
      <c r="S73" s="223"/>
      <c r="T73" s="227"/>
    </row>
    <row r="74" spans="2:22" s="207" customFormat="1" ht="15" customHeight="1">
      <c r="B74" s="220"/>
      <c r="C74" s="226"/>
      <c r="D74" s="219">
        <v>2022</v>
      </c>
      <c r="E74" s="219"/>
      <c r="F74" s="451">
        <f>SUM(J74,N74,'6.36 (2)'!F73,'6.36 (2)'!J73)</f>
        <v>15</v>
      </c>
      <c r="G74" s="451">
        <f>SUM(K74,O74,'6.36 (2)'!G73,'6.36 (2)'!K73)</f>
        <v>7</v>
      </c>
      <c r="H74" s="451">
        <f>SUM(L74,P74,'6.36 (2)'!H73,'6.36 (2)'!L73)</f>
        <v>8</v>
      </c>
      <c r="I74" s="451"/>
      <c r="J74" s="1275" t="s">
        <v>31</v>
      </c>
      <c r="K74" s="1275" t="s">
        <v>31</v>
      </c>
      <c r="L74" s="1275" t="s">
        <v>31</v>
      </c>
      <c r="M74" s="451"/>
      <c r="N74" s="1275" t="s">
        <v>31</v>
      </c>
      <c r="O74" s="1275" t="s">
        <v>31</v>
      </c>
      <c r="P74" s="1275" t="s">
        <v>31</v>
      </c>
      <c r="Q74" s="56" t="s">
        <v>31</v>
      </c>
      <c r="R74" s="56"/>
      <c r="S74" s="223"/>
      <c r="T74" s="227"/>
    </row>
    <row r="75" spans="2:22" s="207" customFormat="1" ht="8.1" customHeight="1">
      <c r="B75" s="220"/>
      <c r="C75" s="226"/>
      <c r="D75" s="219"/>
      <c r="E75" s="219"/>
      <c r="F75" s="1275"/>
      <c r="G75" s="1275"/>
      <c r="H75" s="1275"/>
      <c r="I75" s="451"/>
      <c r="J75" s="1275"/>
      <c r="K75" s="1275"/>
      <c r="L75" s="1275"/>
      <c r="M75" s="451"/>
      <c r="N75" s="1275"/>
      <c r="O75" s="1275"/>
      <c r="P75" s="1275"/>
      <c r="Q75" s="56"/>
      <c r="R75" s="56"/>
      <c r="S75" s="223"/>
      <c r="T75" s="227"/>
    </row>
    <row r="76" spans="2:22" s="207" customFormat="1" ht="15" customHeight="1">
      <c r="B76" s="220" t="s">
        <v>29</v>
      </c>
      <c r="C76" s="226"/>
      <c r="D76" s="219">
        <v>2020</v>
      </c>
      <c r="E76" s="219"/>
      <c r="F76" s="451">
        <f>SUM(J76,N76,'6.36 (2)'!F75,'6.36 (2)'!J75)</f>
        <v>158455</v>
      </c>
      <c r="G76" s="451">
        <f>SUM(K76,O76,'6.36 (2)'!G75,'6.36 (2)'!K75)</f>
        <v>74276</v>
      </c>
      <c r="H76" s="451">
        <f>SUM(L76,P76,'6.36 (2)'!H75,'6.36 (2)'!L75)</f>
        <v>84179</v>
      </c>
      <c r="I76" s="451"/>
      <c r="J76" s="1275">
        <v>85344</v>
      </c>
      <c r="K76" s="1275">
        <v>40978</v>
      </c>
      <c r="L76" s="1275">
        <v>44366</v>
      </c>
      <c r="M76" s="451"/>
      <c r="N76" s="1275" t="s">
        <v>31</v>
      </c>
      <c r="O76" s="1275" t="s">
        <v>31</v>
      </c>
      <c r="P76" s="1275" t="s">
        <v>31</v>
      </c>
      <c r="Q76" s="56" t="s">
        <v>31</v>
      </c>
      <c r="R76" s="56"/>
      <c r="S76" s="223"/>
      <c r="T76" s="227"/>
    </row>
    <row r="77" spans="2:22" s="207" customFormat="1" ht="15" customHeight="1">
      <c r="B77" s="220"/>
      <c r="C77" s="226"/>
      <c r="D77" s="219">
        <v>2021</v>
      </c>
      <c r="E77" s="219"/>
      <c r="F77" s="451">
        <f>SUM(J77,N77,'6.36 (2)'!F76,'6.36 (2)'!J76)</f>
        <v>115030</v>
      </c>
      <c r="G77" s="451">
        <f>SUM(K77,O77,'6.36 (2)'!G76,'6.36 (2)'!K76)</f>
        <v>54868</v>
      </c>
      <c r="H77" s="451">
        <f>SUM(L77,P77,'6.36 (2)'!H76,'6.36 (2)'!L76)</f>
        <v>60162</v>
      </c>
      <c r="I77" s="451"/>
      <c r="J77" s="1275">
        <v>46963</v>
      </c>
      <c r="K77" s="1275">
        <v>24871</v>
      </c>
      <c r="L77" s="1275">
        <v>22092</v>
      </c>
      <c r="M77" s="451"/>
      <c r="N77" s="1275" t="s">
        <v>31</v>
      </c>
      <c r="O77" s="1275" t="s">
        <v>31</v>
      </c>
      <c r="P77" s="1275" t="s">
        <v>31</v>
      </c>
      <c r="Q77" s="56" t="s">
        <v>31</v>
      </c>
      <c r="R77" s="56"/>
      <c r="S77" s="223"/>
      <c r="T77" s="227"/>
    </row>
    <row r="78" spans="2:22" s="207" customFormat="1" ht="15" customHeight="1">
      <c r="B78" s="220"/>
      <c r="C78" s="226"/>
      <c r="D78" s="219">
        <v>2022</v>
      </c>
      <c r="E78" s="219"/>
      <c r="F78" s="451">
        <f>SUM(J78,N78,'6.36 (2)'!F77,'6.36 (2)'!J77)</f>
        <v>110157</v>
      </c>
      <c r="G78" s="451">
        <f>SUM(K78,O78,'6.36 (2)'!G77,'6.36 (2)'!K77)</f>
        <v>53220</v>
      </c>
      <c r="H78" s="451">
        <f>SUM(L78,P78,'6.36 (2)'!H77,'6.36 (2)'!L77)</f>
        <v>56937</v>
      </c>
      <c r="I78" s="451"/>
      <c r="J78" s="451">
        <v>72233</v>
      </c>
      <c r="K78" s="451">
        <v>37979</v>
      </c>
      <c r="L78" s="451">
        <v>34254</v>
      </c>
      <c r="M78" s="451"/>
      <c r="N78" s="1275" t="s">
        <v>31</v>
      </c>
      <c r="O78" s="1275" t="s">
        <v>31</v>
      </c>
      <c r="P78" s="1275" t="s">
        <v>31</v>
      </c>
      <c r="Q78" s="56" t="s">
        <v>31</v>
      </c>
      <c r="R78" s="56"/>
      <c r="S78" s="223"/>
      <c r="T78" s="227"/>
    </row>
    <row r="79" spans="2:22" s="207" customFormat="1" ht="8.1" customHeight="1">
      <c r="B79" s="220"/>
      <c r="C79" s="226"/>
      <c r="D79" s="219"/>
      <c r="E79" s="219"/>
      <c r="F79" s="451"/>
      <c r="G79" s="451"/>
      <c r="H79" s="451"/>
      <c r="I79" s="451"/>
      <c r="J79" s="1275"/>
      <c r="K79" s="1275"/>
      <c r="L79" s="1275"/>
      <c r="M79" s="451"/>
      <c r="N79" s="451"/>
      <c r="O79" s="451"/>
      <c r="P79" s="451"/>
      <c r="Q79" s="56"/>
      <c r="R79" s="56"/>
      <c r="S79" s="223"/>
      <c r="T79" s="227"/>
    </row>
    <row r="80" spans="2:22" s="207" customFormat="1" ht="15" customHeight="1">
      <c r="B80" s="220" t="s">
        <v>30</v>
      </c>
      <c r="C80" s="226"/>
      <c r="D80" s="219">
        <v>2020</v>
      </c>
      <c r="F80" s="451">
        <f>SUM(J80,N80,'6.36 (2)'!F79,'6.36 (2)'!J79)</f>
        <v>2250</v>
      </c>
      <c r="G80" s="451">
        <f>SUM(K80,O80,'6.36 (2)'!G79,'6.36 (2)'!K79)</f>
        <v>1241</v>
      </c>
      <c r="H80" s="451">
        <f>SUM(L80,P80,'6.36 (2)'!H79,'6.36 (2)'!L79)</f>
        <v>1009</v>
      </c>
      <c r="I80" s="451"/>
      <c r="J80" s="1275" t="s">
        <v>31</v>
      </c>
      <c r="K80" s="1275" t="s">
        <v>31</v>
      </c>
      <c r="L80" s="1275" t="s">
        <v>31</v>
      </c>
      <c r="M80" s="451"/>
      <c r="N80" s="451">
        <v>2250</v>
      </c>
      <c r="O80" s="451">
        <v>1241</v>
      </c>
      <c r="P80" s="451">
        <v>1009</v>
      </c>
      <c r="Q80" s="56">
        <v>2073</v>
      </c>
      <c r="R80" s="56"/>
      <c r="S80" s="223"/>
      <c r="T80" s="227"/>
    </row>
    <row r="81" spans="1:23" s="207" customFormat="1" ht="15" customHeight="1">
      <c r="B81" s="220"/>
      <c r="C81" s="226"/>
      <c r="D81" s="219">
        <v>2021</v>
      </c>
      <c r="F81" s="451">
        <f>SUM(J81,N81,'6.36 (2)'!F80,'6.36 (2)'!J80)</f>
        <v>2127</v>
      </c>
      <c r="G81" s="451">
        <f>SUM(K81,O81,'6.36 (2)'!G80,'6.36 (2)'!K80)</f>
        <v>1150</v>
      </c>
      <c r="H81" s="451">
        <f>SUM(L81,P81,'6.36 (2)'!H80,'6.36 (2)'!L80)</f>
        <v>977</v>
      </c>
      <c r="I81" s="451"/>
      <c r="J81" s="1275" t="s">
        <v>31</v>
      </c>
      <c r="K81" s="1275" t="s">
        <v>31</v>
      </c>
      <c r="L81" s="1275" t="s">
        <v>31</v>
      </c>
      <c r="M81" s="451"/>
      <c r="N81" s="451">
        <v>2127</v>
      </c>
      <c r="O81" s="451">
        <v>1150</v>
      </c>
      <c r="P81" s="451">
        <v>977</v>
      </c>
      <c r="Q81" s="56">
        <v>2133</v>
      </c>
      <c r="R81" s="56"/>
      <c r="S81" s="223"/>
      <c r="T81" s="227"/>
      <c r="U81" s="56"/>
      <c r="V81" s="56"/>
    </row>
    <row r="82" spans="1:23" s="207" customFormat="1" ht="15" customHeight="1">
      <c r="B82" s="220"/>
      <c r="C82" s="226"/>
      <c r="D82" s="219">
        <v>2022</v>
      </c>
      <c r="F82" s="451">
        <f>SUM(J82,N82,'6.36 (2)'!F81,'6.36 (2)'!J81)</f>
        <v>1786</v>
      </c>
      <c r="G82" s="451">
        <f>SUM(K82,O82,'6.36 (2)'!G81,'6.36 (2)'!K81)</f>
        <v>978</v>
      </c>
      <c r="H82" s="451">
        <f>SUM(L82,P82,'6.36 (2)'!H81,'6.36 (2)'!L81)</f>
        <v>808</v>
      </c>
      <c r="J82" s="1275" t="s">
        <v>31</v>
      </c>
      <c r="K82" s="1275" t="s">
        <v>31</v>
      </c>
      <c r="L82" s="1275" t="s">
        <v>31</v>
      </c>
      <c r="M82" s="229"/>
      <c r="N82" s="451">
        <v>1786</v>
      </c>
      <c r="O82" s="451">
        <v>978</v>
      </c>
      <c r="P82" s="451">
        <v>808</v>
      </c>
      <c r="Q82" s="56">
        <v>2250</v>
      </c>
      <c r="R82" s="56"/>
      <c r="S82" s="223"/>
      <c r="T82" s="227"/>
      <c r="U82" s="56"/>
      <c r="V82" s="56"/>
      <c r="W82" s="230"/>
    </row>
    <row r="83" spans="1:23" s="207" customFormat="1" ht="6.95" customHeight="1" thickBot="1">
      <c r="B83" s="232"/>
      <c r="C83" s="233"/>
      <c r="D83" s="234"/>
      <c r="E83" s="234"/>
      <c r="F83" s="235"/>
      <c r="G83" s="235"/>
      <c r="H83" s="235"/>
      <c r="I83" s="234"/>
      <c r="J83" s="235"/>
      <c r="K83" s="235"/>
      <c r="L83" s="235"/>
      <c r="M83" s="235"/>
      <c r="N83" s="235"/>
      <c r="O83" s="235"/>
      <c r="P83" s="235"/>
      <c r="Q83" s="235"/>
      <c r="R83" s="237"/>
      <c r="S83" s="223"/>
      <c r="T83" s="227"/>
      <c r="U83" s="237"/>
      <c r="V83" s="237"/>
      <c r="W83" s="221"/>
    </row>
    <row r="84" spans="1:23" s="238" customFormat="1" ht="15.75" customHeight="1">
      <c r="A84" s="314"/>
      <c r="B84" s="239"/>
      <c r="D84" s="240"/>
      <c r="E84" s="315"/>
      <c r="F84" s="243"/>
      <c r="G84" s="243"/>
      <c r="H84" s="243"/>
      <c r="I84" s="244"/>
      <c r="J84" s="244"/>
      <c r="K84" s="244"/>
      <c r="Q84" s="424" t="s">
        <v>909</v>
      </c>
    </row>
    <row r="85" spans="1:23" s="238" customFormat="1" ht="15.75" customHeight="1">
      <c r="D85" s="240"/>
      <c r="E85" s="315"/>
      <c r="F85" s="243"/>
      <c r="G85" s="243"/>
      <c r="H85" s="243"/>
      <c r="I85" s="247"/>
      <c r="J85" s="247"/>
      <c r="K85" s="247"/>
      <c r="Q85" s="425" t="s">
        <v>885</v>
      </c>
    </row>
    <row r="86" spans="1:23">
      <c r="B86" s="249"/>
      <c r="C86" s="261"/>
      <c r="D86" s="262"/>
      <c r="E86" s="258"/>
      <c r="F86" s="258"/>
      <c r="G86" s="258"/>
      <c r="H86" s="258"/>
      <c r="I86" s="258"/>
      <c r="J86" s="258"/>
      <c r="K86" s="258"/>
      <c r="L86" s="169"/>
      <c r="M86" s="169"/>
      <c r="N86" s="169"/>
      <c r="O86" s="169"/>
      <c r="P86" s="169"/>
      <c r="Q86" s="169"/>
    </row>
    <row r="87" spans="1:23">
      <c r="B87" s="252"/>
      <c r="E87" s="171"/>
      <c r="I87" s="171"/>
      <c r="L87" s="169"/>
      <c r="M87" s="169"/>
      <c r="N87" s="169"/>
      <c r="O87" s="169"/>
      <c r="P87" s="169"/>
      <c r="Q87" s="169"/>
    </row>
    <row r="88" spans="1:23">
      <c r="B88" s="260"/>
      <c r="C88" s="261"/>
      <c r="D88" s="262"/>
      <c r="E88" s="262"/>
      <c r="F88" s="258"/>
      <c r="G88" s="258"/>
      <c r="H88" s="258"/>
      <c r="I88" s="262"/>
      <c r="J88" s="258"/>
      <c r="K88" s="258"/>
      <c r="L88" s="258"/>
      <c r="M88" s="258"/>
      <c r="N88" s="258"/>
      <c r="O88" s="258"/>
      <c r="P88" s="258"/>
      <c r="Q88" s="258"/>
    </row>
  </sheetData>
  <mergeCells count="7">
    <mergeCell ref="N11:P11"/>
    <mergeCell ref="F9:H9"/>
    <mergeCell ref="J9:L9"/>
    <mergeCell ref="N9:P9"/>
    <mergeCell ref="F10:H10"/>
    <mergeCell ref="J10:L10"/>
    <mergeCell ref="N10:P10"/>
  </mergeCells>
  <printOptions horizontalCentered="1"/>
  <pageMargins left="0.55118110236220474" right="0.55118110236220474" top="0.39370078740157483" bottom="0.59055118110236227" header="0.39370078740157483" footer="0.39370078740157483"/>
  <pageSetup paperSize="9" scale="70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rgb="FF92D050"/>
  </sheetPr>
  <dimension ref="A1:T89"/>
  <sheetViews>
    <sheetView tabSelected="1" view="pageBreakPreview" topLeftCell="A43" zoomScaleNormal="100" zoomScaleSheetLayoutView="100" workbookViewId="0">
      <selection activeCell="O48" sqref="O48"/>
    </sheetView>
  </sheetViews>
  <sheetFormatPr defaultColWidth="10.42578125" defaultRowHeight="16.5"/>
  <cols>
    <col min="1" max="1" width="1.140625" style="169" customWidth="1"/>
    <col min="2" max="2" width="12.28515625" style="169" customWidth="1"/>
    <col min="3" max="3" width="11" style="169" customWidth="1"/>
    <col min="4" max="4" width="14.140625" style="170" customWidth="1"/>
    <col min="5" max="5" width="1.140625" style="170" customWidth="1"/>
    <col min="6" max="6" width="12.42578125" style="171" customWidth="1"/>
    <col min="7" max="7" width="11.85546875" style="171" customWidth="1"/>
    <col min="8" max="8" width="15" style="171" customWidth="1"/>
    <col min="9" max="9" width="1.140625" style="171" customWidth="1"/>
    <col min="10" max="10" width="12.42578125" style="171" customWidth="1"/>
    <col min="11" max="11" width="11.85546875" style="171" customWidth="1"/>
    <col min="12" max="12" width="15" style="171" customWidth="1"/>
    <col min="13" max="13" width="1.140625" style="171" customWidth="1"/>
    <col min="14" max="14" width="11" style="169" customWidth="1"/>
    <col min="15" max="15" width="12.5703125" style="169" customWidth="1"/>
    <col min="16" max="16" width="11" style="169" customWidth="1"/>
    <col min="17" max="17" width="1" style="169" customWidth="1"/>
    <col min="18" max="18" width="11" style="169" customWidth="1"/>
    <col min="19" max="19" width="12.5703125" style="169" customWidth="1"/>
    <col min="20" max="20" width="11" style="169" customWidth="1"/>
    <col min="21" max="16384" width="10.42578125" style="169"/>
  </cols>
  <sheetData>
    <row r="1" spans="1:18" ht="8.1" customHeight="1"/>
    <row r="2" spans="1:18" ht="8.1" customHeight="1"/>
    <row r="3" spans="1:18" s="172" customFormat="1" ht="16.5" customHeight="1">
      <c r="B3" s="173" t="s">
        <v>934</v>
      </c>
      <c r="C3" s="174" t="s">
        <v>1309</v>
      </c>
      <c r="D3" s="175"/>
      <c r="E3" s="175"/>
      <c r="F3" s="176"/>
      <c r="G3" s="176"/>
      <c r="H3" s="176"/>
      <c r="I3" s="176"/>
      <c r="J3" s="176"/>
      <c r="K3" s="176"/>
      <c r="L3" s="176"/>
      <c r="M3" s="176"/>
      <c r="N3" s="177"/>
      <c r="O3" s="177"/>
      <c r="P3" s="177"/>
      <c r="Q3" s="177"/>
      <c r="R3" s="177"/>
    </row>
    <row r="4" spans="1:18" s="447" customFormat="1" ht="16.5" customHeight="1">
      <c r="B4" s="173"/>
      <c r="C4" s="174" t="s">
        <v>1134</v>
      </c>
      <c r="D4" s="448"/>
      <c r="E4" s="448"/>
      <c r="F4" s="173"/>
      <c r="G4" s="173"/>
      <c r="H4" s="173"/>
      <c r="I4" s="173"/>
      <c r="J4" s="173"/>
      <c r="K4" s="173"/>
      <c r="L4" s="173"/>
      <c r="M4" s="173"/>
      <c r="N4" s="174"/>
      <c r="O4" s="174"/>
      <c r="P4" s="174"/>
      <c r="Q4" s="174"/>
      <c r="R4" s="174"/>
    </row>
    <row r="5" spans="1:18" s="178" customFormat="1" ht="16.5" customHeight="1">
      <c r="B5" s="179" t="s">
        <v>935</v>
      </c>
      <c r="C5" s="180" t="s">
        <v>1310</v>
      </c>
      <c r="D5" s="181"/>
      <c r="E5" s="181"/>
      <c r="F5" s="179"/>
      <c r="G5" s="179"/>
      <c r="H5" s="179"/>
      <c r="I5" s="179"/>
      <c r="J5" s="179"/>
      <c r="K5" s="179"/>
      <c r="L5" s="179"/>
      <c r="M5" s="179"/>
      <c r="N5" s="180"/>
      <c r="O5" s="180"/>
      <c r="P5" s="180"/>
      <c r="Q5" s="180"/>
      <c r="R5" s="180"/>
    </row>
    <row r="6" spans="1:18" s="178" customFormat="1" ht="16.5" customHeight="1">
      <c r="B6" s="179"/>
      <c r="C6" s="180" t="s">
        <v>1135</v>
      </c>
      <c r="D6" s="181"/>
      <c r="E6" s="181"/>
      <c r="F6" s="179"/>
      <c r="G6" s="179"/>
      <c r="H6" s="179"/>
      <c r="I6" s="179"/>
      <c r="J6" s="179"/>
      <c r="K6" s="179"/>
      <c r="L6" s="179"/>
      <c r="M6" s="179"/>
      <c r="N6" s="180"/>
      <c r="O6" s="180"/>
      <c r="P6" s="180"/>
      <c r="Q6" s="180"/>
      <c r="R6" s="180"/>
    </row>
    <row r="7" spans="1:18" s="182" customFormat="1" ht="9.9499999999999993" customHeight="1" thickBot="1">
      <c r="B7" s="183"/>
      <c r="C7" s="183"/>
      <c r="D7" s="184"/>
      <c r="E7" s="184"/>
      <c r="F7" s="185"/>
      <c r="G7" s="185"/>
      <c r="H7" s="185"/>
      <c r="I7" s="185"/>
      <c r="J7" s="185"/>
      <c r="K7" s="185"/>
      <c r="L7" s="185"/>
      <c r="M7" s="185"/>
    </row>
    <row r="8" spans="1:18" s="191" customFormat="1" ht="5.25" customHeight="1" thickTop="1">
      <c r="A8" s="186"/>
      <c r="B8" s="187"/>
      <c r="C8" s="188"/>
      <c r="D8" s="189"/>
      <c r="E8" s="189"/>
      <c r="F8" s="190"/>
      <c r="G8" s="190"/>
      <c r="H8" s="190"/>
      <c r="I8" s="190"/>
      <c r="J8" s="190"/>
      <c r="K8" s="190"/>
      <c r="L8" s="190"/>
      <c r="M8" s="190"/>
    </row>
    <row r="9" spans="1:18" s="191" customFormat="1" ht="12.75" customHeight="1">
      <c r="A9" s="197"/>
      <c r="B9" s="192" t="s">
        <v>2</v>
      </c>
      <c r="C9" s="193"/>
      <c r="D9" s="1820" t="s">
        <v>3</v>
      </c>
      <c r="E9" s="202"/>
      <c r="F9" s="1851" t="s">
        <v>915</v>
      </c>
      <c r="G9" s="1851"/>
      <c r="H9" s="1851"/>
      <c r="I9" s="196"/>
      <c r="J9" s="1851" t="s">
        <v>917</v>
      </c>
      <c r="K9" s="1851"/>
      <c r="L9" s="1851"/>
      <c r="M9" s="196"/>
    </row>
    <row r="10" spans="1:18" s="191" customFormat="1" ht="14.25" customHeight="1">
      <c r="A10" s="197"/>
      <c r="B10" s="197" t="s">
        <v>7</v>
      </c>
      <c r="C10" s="198"/>
      <c r="D10" s="202" t="s">
        <v>8</v>
      </c>
      <c r="E10" s="202"/>
      <c r="F10" s="1852" t="s">
        <v>916</v>
      </c>
      <c r="G10" s="1852"/>
      <c r="H10" s="1852"/>
      <c r="I10" s="202"/>
      <c r="J10" s="1852" t="s">
        <v>918</v>
      </c>
      <c r="K10" s="1852"/>
      <c r="L10" s="1852"/>
      <c r="M10" s="202"/>
    </row>
    <row r="11" spans="1:18" s="191" customFormat="1">
      <c r="A11" s="197"/>
      <c r="B11" s="197"/>
      <c r="C11" s="198"/>
      <c r="D11" s="202"/>
      <c r="E11" s="202"/>
      <c r="F11" s="195" t="s">
        <v>4</v>
      </c>
      <c r="G11" s="195" t="s">
        <v>37</v>
      </c>
      <c r="H11" s="195" t="s">
        <v>38</v>
      </c>
      <c r="I11" s="202"/>
      <c r="J11" s="195" t="s">
        <v>4</v>
      </c>
      <c r="K11" s="195" t="s">
        <v>37</v>
      </c>
      <c r="L11" s="195" t="s">
        <v>38</v>
      </c>
      <c r="M11" s="195"/>
    </row>
    <row r="12" spans="1:18" s="191" customFormat="1">
      <c r="A12" s="197"/>
      <c r="B12" s="197"/>
      <c r="C12" s="198"/>
      <c r="D12" s="202"/>
      <c r="E12" s="202"/>
      <c r="F12" s="200" t="s">
        <v>9</v>
      </c>
      <c r="G12" s="200" t="s">
        <v>39</v>
      </c>
      <c r="H12" s="200" t="s">
        <v>40</v>
      </c>
      <c r="I12" s="202"/>
      <c r="J12" s="200" t="s">
        <v>9</v>
      </c>
      <c r="K12" s="200" t="s">
        <v>39</v>
      </c>
      <c r="L12" s="200" t="s">
        <v>40</v>
      </c>
      <c r="M12" s="200"/>
    </row>
    <row r="13" spans="1:18" s="191" customFormat="1" ht="7.5" customHeight="1">
      <c r="A13" s="203"/>
      <c r="B13" s="203"/>
      <c r="C13" s="204"/>
      <c r="D13" s="205"/>
      <c r="E13" s="205"/>
      <c r="F13" s="206"/>
      <c r="G13" s="206"/>
      <c r="H13" s="206"/>
      <c r="I13" s="206"/>
      <c r="J13" s="206"/>
      <c r="K13" s="206"/>
      <c r="L13" s="206"/>
      <c r="M13" s="206"/>
    </row>
    <row r="14" spans="1:18" ht="6.95" customHeight="1">
      <c r="B14" s="309"/>
      <c r="C14" s="309"/>
      <c r="D14" s="310"/>
      <c r="E14" s="310"/>
      <c r="F14" s="311"/>
      <c r="G14" s="311"/>
      <c r="H14" s="311"/>
      <c r="I14" s="311"/>
      <c r="J14" s="311"/>
      <c r="K14" s="311"/>
      <c r="L14" s="311"/>
      <c r="M14" s="311"/>
    </row>
    <row r="15" spans="1:18" s="207" customFormat="1" ht="15" customHeight="1">
      <c r="B15" s="213" t="s">
        <v>14</v>
      </c>
      <c r="C15" s="213"/>
      <c r="D15" s="214">
        <v>2020</v>
      </c>
      <c r="E15" s="214"/>
      <c r="F15" s="216">
        <f t="shared" ref="F15:H15" si="0">SUM(F19,F23,F27,F31,F35,F39,F43,F47,F51,F55,F59,F63,F67,F71,F75,F79)</f>
        <v>77660</v>
      </c>
      <c r="G15" s="216">
        <f t="shared" si="0"/>
        <v>34786</v>
      </c>
      <c r="H15" s="216">
        <f t="shared" si="0"/>
        <v>42874</v>
      </c>
      <c r="I15" s="216"/>
      <c r="J15" s="216">
        <f t="shared" ref="J15:L17" si="1">SUM(J19,J23,J27,J31,J35,J39,J43,J47,J51,J55,J59,J63,J67,J71,J75,J79)</f>
        <v>158713</v>
      </c>
      <c r="K15" s="216">
        <f t="shared" si="1"/>
        <v>68191</v>
      </c>
      <c r="L15" s="216">
        <f t="shared" si="1"/>
        <v>90522</v>
      </c>
      <c r="M15" s="216"/>
    </row>
    <row r="16" spans="1:18" s="207" customFormat="1" ht="15" customHeight="1">
      <c r="B16" s="213"/>
      <c r="C16" s="213"/>
      <c r="D16" s="214">
        <v>2021</v>
      </c>
      <c r="E16" s="214"/>
      <c r="F16" s="216">
        <f>SUM(F20,F24,F49,F32,F36,F40,F44,F48,F52,F56,F60,F64,F68,F72,F76,F80)</f>
        <v>73338</v>
      </c>
      <c r="G16" s="216">
        <f>SUM(G20,G24,G49,G32,G36,G40,G44,G48,G52,G56,G60,G64,G68,G72,G76,G80)</f>
        <v>33261</v>
      </c>
      <c r="H16" s="216">
        <f>SUM(H20,H24,H49,H32,H36,H40,H44,H48,H52,H56,H60,H64,H68,H72,H76,H80)</f>
        <v>40077</v>
      </c>
      <c r="I16" s="216"/>
      <c r="J16" s="216">
        <f t="shared" si="1"/>
        <v>147123</v>
      </c>
      <c r="K16" s="216">
        <f t="shared" si="1"/>
        <v>63063</v>
      </c>
      <c r="L16" s="216">
        <f t="shared" si="1"/>
        <v>84060</v>
      </c>
      <c r="M16" s="216"/>
    </row>
    <row r="17" spans="2:19" s="207" customFormat="1" ht="15" customHeight="1">
      <c r="B17" s="213"/>
      <c r="C17" s="213"/>
      <c r="D17" s="214">
        <v>2022</v>
      </c>
      <c r="E17" s="219"/>
      <c r="F17" s="216">
        <f>SUM(F21,F25,F29,F33,F37,F41,F45,F49,F53,F57,F61,F65,F69,F73,F77,F81)</f>
        <v>49797</v>
      </c>
      <c r="G17" s="216">
        <f t="shared" ref="G17:H17" si="2">SUM(G21,G25,G29,G33,G37,G41,G45,G49,G53,G57,G61,G65,G69,G73,G77,G81)</f>
        <v>21989</v>
      </c>
      <c r="H17" s="216">
        <f t="shared" si="2"/>
        <v>27808</v>
      </c>
      <c r="I17" s="216"/>
      <c r="J17" s="216">
        <f t="shared" si="1"/>
        <v>133582</v>
      </c>
      <c r="K17" s="216">
        <f t="shared" si="1"/>
        <v>56302</v>
      </c>
      <c r="L17" s="216">
        <f t="shared" si="1"/>
        <v>77280</v>
      </c>
      <c r="M17" s="216"/>
      <c r="N17" s="216"/>
      <c r="O17" s="216"/>
      <c r="P17" s="215"/>
    </row>
    <row r="18" spans="2:19" s="207" customFormat="1" ht="8.1" customHeight="1">
      <c r="B18" s="213"/>
      <c r="C18" s="213"/>
      <c r="D18" s="219"/>
      <c r="E18" s="219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223"/>
      <c r="Q18" s="212"/>
      <c r="R18" s="216"/>
      <c r="S18" s="216"/>
    </row>
    <row r="19" spans="2:19" s="207" customFormat="1" ht="15" customHeight="1">
      <c r="B19" s="220" t="s">
        <v>15</v>
      </c>
      <c r="C19" s="220"/>
      <c r="D19" s="219">
        <v>2020</v>
      </c>
      <c r="E19" s="219"/>
      <c r="F19" s="56">
        <v>3390</v>
      </c>
      <c r="G19" s="56">
        <v>1683</v>
      </c>
      <c r="H19" s="56">
        <v>1707</v>
      </c>
      <c r="I19" s="56"/>
      <c r="J19" s="56">
        <v>10486</v>
      </c>
      <c r="K19" s="56">
        <v>4008</v>
      </c>
      <c r="L19" s="56">
        <v>6478</v>
      </c>
      <c r="M19" s="56"/>
      <c r="N19" s="56"/>
      <c r="O19" s="56"/>
      <c r="P19" s="223"/>
      <c r="Q19" s="224"/>
    </row>
    <row r="20" spans="2:19" s="207" customFormat="1" ht="15" customHeight="1">
      <c r="B20" s="220"/>
      <c r="C20" s="220"/>
      <c r="D20" s="219">
        <v>2021</v>
      </c>
      <c r="E20" s="219"/>
      <c r="F20" s="56">
        <v>3533</v>
      </c>
      <c r="G20" s="56">
        <v>1833</v>
      </c>
      <c r="H20" s="56">
        <v>1700</v>
      </c>
      <c r="I20" s="56"/>
      <c r="J20" s="56">
        <v>9357</v>
      </c>
      <c r="K20" s="56">
        <v>3523</v>
      </c>
      <c r="L20" s="56">
        <v>5834</v>
      </c>
      <c r="M20" s="56"/>
      <c r="N20" s="56"/>
      <c r="O20" s="56"/>
      <c r="P20" s="223"/>
      <c r="Q20" s="224"/>
      <c r="R20" s="56"/>
      <c r="S20" s="56"/>
    </row>
    <row r="21" spans="2:19" s="207" customFormat="1" ht="15" customHeight="1">
      <c r="B21" s="220"/>
      <c r="C21" s="220"/>
      <c r="D21" s="219">
        <v>2022</v>
      </c>
      <c r="E21" s="219"/>
      <c r="F21" s="56">
        <v>3488</v>
      </c>
      <c r="G21" s="56">
        <v>1949</v>
      </c>
      <c r="H21" s="56">
        <v>1539</v>
      </c>
      <c r="I21" s="56"/>
      <c r="J21" s="56">
        <v>9179</v>
      </c>
      <c r="K21" s="56">
        <v>3447</v>
      </c>
      <c r="L21" s="56">
        <v>5732</v>
      </c>
      <c r="M21" s="56"/>
      <c r="N21" s="56"/>
      <c r="O21" s="56"/>
      <c r="P21" s="223"/>
      <c r="Q21" s="224"/>
      <c r="R21" s="56"/>
      <c r="S21" s="56"/>
    </row>
    <row r="22" spans="2:19" s="207" customFormat="1" ht="8.1" customHeight="1">
      <c r="B22" s="220"/>
      <c r="C22" s="220"/>
      <c r="D22" s="219"/>
      <c r="E22" s="219"/>
      <c r="F22" s="449"/>
      <c r="G22" s="449"/>
      <c r="H22" s="449"/>
      <c r="I22" s="56"/>
      <c r="J22" s="56"/>
      <c r="K22" s="56"/>
      <c r="L22" s="56"/>
      <c r="M22" s="56"/>
      <c r="N22" s="56"/>
      <c r="O22" s="56"/>
      <c r="P22" s="223"/>
      <c r="Q22" s="224"/>
      <c r="R22" s="56"/>
      <c r="S22" s="56"/>
    </row>
    <row r="23" spans="2:19" s="207" customFormat="1" ht="15" customHeight="1">
      <c r="B23" s="220" t="s">
        <v>16</v>
      </c>
      <c r="C23" s="220"/>
      <c r="D23" s="219">
        <v>2020</v>
      </c>
      <c r="E23" s="219"/>
      <c r="F23" s="449" t="s">
        <v>31</v>
      </c>
      <c r="G23" s="449" t="s">
        <v>31</v>
      </c>
      <c r="H23" s="449" t="s">
        <v>31</v>
      </c>
      <c r="I23" s="56"/>
      <c r="J23" s="56">
        <v>1570</v>
      </c>
      <c r="K23" s="56">
        <v>462</v>
      </c>
      <c r="L23" s="56">
        <v>1108</v>
      </c>
      <c r="M23" s="56"/>
      <c r="N23" s="56"/>
      <c r="O23" s="56"/>
      <c r="P23" s="223"/>
      <c r="Q23" s="224"/>
    </row>
    <row r="24" spans="2:19" s="207" customFormat="1" ht="15" customHeight="1">
      <c r="B24" s="220"/>
      <c r="C24" s="220"/>
      <c r="D24" s="219">
        <v>2021</v>
      </c>
      <c r="E24" s="219"/>
      <c r="F24" s="449" t="s">
        <v>31</v>
      </c>
      <c r="G24" s="449" t="s">
        <v>31</v>
      </c>
      <c r="H24" s="449" t="s">
        <v>31</v>
      </c>
      <c r="I24" s="56"/>
      <c r="J24" s="56">
        <v>1728</v>
      </c>
      <c r="K24" s="56">
        <v>530</v>
      </c>
      <c r="L24" s="56">
        <v>1198</v>
      </c>
      <c r="M24" s="56"/>
      <c r="N24" s="56"/>
      <c r="O24" s="56"/>
      <c r="P24" s="223"/>
      <c r="Q24" s="224"/>
      <c r="R24" s="56"/>
      <c r="S24" s="56"/>
    </row>
    <row r="25" spans="2:19" s="207" customFormat="1" ht="15" customHeight="1">
      <c r="B25" s="220"/>
      <c r="C25" s="220"/>
      <c r="D25" s="219">
        <v>2022</v>
      </c>
      <c r="E25" s="219"/>
      <c r="F25" s="449" t="s">
        <v>31</v>
      </c>
      <c r="G25" s="449" t="s">
        <v>31</v>
      </c>
      <c r="H25" s="449" t="s">
        <v>31</v>
      </c>
      <c r="I25" s="56"/>
      <c r="J25" s="56">
        <v>1520</v>
      </c>
      <c r="K25" s="56">
        <v>405</v>
      </c>
      <c r="L25" s="56">
        <v>1115</v>
      </c>
      <c r="M25" s="56"/>
      <c r="N25" s="56"/>
      <c r="O25" s="56"/>
      <c r="P25" s="223"/>
      <c r="Q25" s="224"/>
      <c r="R25" s="56"/>
      <c r="S25" s="56"/>
    </row>
    <row r="26" spans="2:19" s="207" customFormat="1" ht="8.1" customHeight="1">
      <c r="B26" s="220"/>
      <c r="C26" s="220"/>
      <c r="D26" s="219"/>
      <c r="E26" s="219"/>
      <c r="F26" s="449"/>
      <c r="G26" s="449"/>
      <c r="H26" s="449"/>
      <c r="I26" s="56"/>
      <c r="J26" s="56"/>
      <c r="K26" s="56"/>
      <c r="L26" s="56"/>
      <c r="M26" s="56"/>
      <c r="N26" s="56"/>
      <c r="O26" s="56"/>
      <c r="P26" s="223"/>
      <c r="Q26" s="224"/>
      <c r="R26" s="56"/>
      <c r="S26" s="56"/>
    </row>
    <row r="27" spans="2:19" s="207" customFormat="1" ht="15" customHeight="1">
      <c r="B27" s="220" t="s">
        <v>17</v>
      </c>
      <c r="C27" s="220"/>
      <c r="D27" s="219">
        <v>2020</v>
      </c>
      <c r="E27" s="219"/>
      <c r="F27" s="449" t="s">
        <v>31</v>
      </c>
      <c r="G27" s="449" t="s">
        <v>31</v>
      </c>
      <c r="H27" s="449" t="s">
        <v>31</v>
      </c>
      <c r="I27" s="56"/>
      <c r="J27" s="56">
        <v>5640</v>
      </c>
      <c r="K27" s="56">
        <v>1465</v>
      </c>
      <c r="L27" s="56">
        <v>4175</v>
      </c>
      <c r="M27" s="56"/>
      <c r="N27" s="56"/>
      <c r="O27" s="56"/>
      <c r="P27" s="223"/>
      <c r="Q27" s="224"/>
    </row>
    <row r="28" spans="2:19" s="207" customFormat="1" ht="15" customHeight="1">
      <c r="B28" s="220"/>
      <c r="C28" s="220"/>
      <c r="D28" s="219">
        <v>2021</v>
      </c>
      <c r="E28" s="219"/>
      <c r="I28" s="56"/>
      <c r="J28" s="56">
        <v>5889</v>
      </c>
      <c r="K28" s="56">
        <v>1440</v>
      </c>
      <c r="L28" s="56">
        <v>4449</v>
      </c>
      <c r="M28" s="56"/>
      <c r="N28" s="56"/>
      <c r="O28" s="56"/>
      <c r="P28" s="223"/>
      <c r="Q28" s="224"/>
      <c r="R28" s="56"/>
      <c r="S28" s="56"/>
    </row>
    <row r="29" spans="2:19" s="207" customFormat="1" ht="15" customHeight="1">
      <c r="B29" s="220"/>
      <c r="C29" s="220"/>
      <c r="D29" s="219">
        <v>2022</v>
      </c>
      <c r="E29" s="219"/>
      <c r="F29" s="56">
        <v>1293</v>
      </c>
      <c r="G29" s="56">
        <v>636</v>
      </c>
      <c r="H29" s="56">
        <v>657</v>
      </c>
      <c r="I29" s="56"/>
      <c r="J29" s="56">
        <v>4426</v>
      </c>
      <c r="K29" s="56">
        <v>757</v>
      </c>
      <c r="L29" s="56">
        <v>3669</v>
      </c>
      <c r="M29" s="56"/>
      <c r="N29" s="56"/>
      <c r="O29" s="56"/>
      <c r="P29" s="223"/>
      <c r="Q29" s="224"/>
      <c r="R29" s="56"/>
      <c r="S29" s="56"/>
    </row>
    <row r="30" spans="2:19" s="207" customFormat="1" ht="8.1" customHeight="1">
      <c r="B30" s="220"/>
      <c r="C30" s="220"/>
      <c r="D30" s="219"/>
      <c r="E30" s="219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223"/>
      <c r="Q30" s="224"/>
      <c r="R30" s="56"/>
      <c r="S30" s="56"/>
    </row>
    <row r="31" spans="2:19" s="207" customFormat="1" ht="15" customHeight="1">
      <c r="B31" s="220" t="s">
        <v>18</v>
      </c>
      <c r="C31" s="226"/>
      <c r="D31" s="219">
        <v>2020</v>
      </c>
      <c r="E31" s="219"/>
      <c r="F31" s="56">
        <v>3823</v>
      </c>
      <c r="G31" s="56">
        <v>1235</v>
      </c>
      <c r="H31" s="56">
        <v>2588</v>
      </c>
      <c r="I31" s="56"/>
      <c r="J31" s="56">
        <v>6750</v>
      </c>
      <c r="K31" s="56">
        <v>2782</v>
      </c>
      <c r="L31" s="56">
        <v>3968</v>
      </c>
      <c r="M31" s="56"/>
      <c r="N31" s="56"/>
      <c r="O31" s="56"/>
      <c r="P31" s="223"/>
      <c r="Q31" s="227"/>
    </row>
    <row r="32" spans="2:19" s="207" customFormat="1" ht="15" customHeight="1">
      <c r="B32" s="220"/>
      <c r="C32" s="226"/>
      <c r="D32" s="219">
        <v>2021</v>
      </c>
      <c r="E32" s="219"/>
      <c r="F32" s="56">
        <v>5010</v>
      </c>
      <c r="G32" s="56">
        <v>1678</v>
      </c>
      <c r="H32" s="56">
        <v>3332</v>
      </c>
      <c r="I32" s="56"/>
      <c r="J32" s="56">
        <v>4165</v>
      </c>
      <c r="K32" s="56">
        <v>2167</v>
      </c>
      <c r="L32" s="56">
        <v>1998</v>
      </c>
      <c r="M32" s="56"/>
      <c r="N32" s="56"/>
      <c r="O32" s="56"/>
      <c r="P32" s="223"/>
      <c r="Q32" s="227"/>
      <c r="R32" s="56"/>
      <c r="S32" s="56"/>
    </row>
    <row r="33" spans="2:19" s="207" customFormat="1" ht="15" customHeight="1">
      <c r="B33" s="220"/>
      <c r="C33" s="226"/>
      <c r="D33" s="219">
        <v>2022</v>
      </c>
      <c r="E33" s="219"/>
      <c r="F33" s="56">
        <v>1972</v>
      </c>
      <c r="G33" s="56">
        <v>821</v>
      </c>
      <c r="H33" s="56">
        <v>1151</v>
      </c>
      <c r="I33" s="56"/>
      <c r="J33" s="56">
        <v>3973</v>
      </c>
      <c r="K33" s="56">
        <v>2042</v>
      </c>
      <c r="L33" s="56">
        <v>1931</v>
      </c>
      <c r="M33" s="56"/>
      <c r="N33" s="56"/>
      <c r="O33" s="56"/>
      <c r="P33" s="223"/>
      <c r="Q33" s="227"/>
      <c r="R33" s="56"/>
      <c r="S33" s="56"/>
    </row>
    <row r="34" spans="2:19" s="207" customFormat="1" ht="8.1" customHeight="1">
      <c r="B34" s="220"/>
      <c r="C34" s="226"/>
      <c r="D34" s="219"/>
      <c r="E34" s="219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223"/>
      <c r="Q34" s="227"/>
      <c r="R34" s="56"/>
      <c r="S34" s="56"/>
    </row>
    <row r="35" spans="2:19" s="207" customFormat="1" ht="15" customHeight="1">
      <c r="B35" s="220" t="s">
        <v>19</v>
      </c>
      <c r="C35" s="208"/>
      <c r="D35" s="219">
        <v>2020</v>
      </c>
      <c r="E35" s="219"/>
      <c r="F35" s="56">
        <v>1713</v>
      </c>
      <c r="G35" s="56">
        <v>241</v>
      </c>
      <c r="H35" s="56">
        <v>1472</v>
      </c>
      <c r="I35" s="56"/>
      <c r="J35" s="56">
        <v>4322</v>
      </c>
      <c r="K35" s="56">
        <v>1616</v>
      </c>
      <c r="L35" s="56">
        <v>2706</v>
      </c>
      <c r="M35" s="56"/>
      <c r="N35" s="56"/>
      <c r="O35" s="56"/>
      <c r="P35" s="223"/>
      <c r="Q35" s="224"/>
    </row>
    <row r="36" spans="2:19" s="207" customFormat="1" ht="15" customHeight="1">
      <c r="B36" s="220"/>
      <c r="C36" s="208"/>
      <c r="D36" s="219">
        <v>2021</v>
      </c>
      <c r="E36" s="219"/>
      <c r="F36" s="56">
        <v>2245</v>
      </c>
      <c r="G36" s="56">
        <v>475</v>
      </c>
      <c r="H36" s="56">
        <v>1770</v>
      </c>
      <c r="I36" s="56"/>
      <c r="J36" s="56">
        <v>5079</v>
      </c>
      <c r="K36" s="56">
        <v>1928</v>
      </c>
      <c r="L36" s="56">
        <v>3151</v>
      </c>
      <c r="M36" s="56"/>
      <c r="N36" s="56"/>
      <c r="O36" s="56"/>
      <c r="P36" s="223"/>
      <c r="Q36" s="224"/>
      <c r="R36" s="56"/>
      <c r="S36" s="56"/>
    </row>
    <row r="37" spans="2:19" s="207" customFormat="1" ht="15" customHeight="1">
      <c r="B37" s="220"/>
      <c r="C37" s="208"/>
      <c r="D37" s="219">
        <v>2022</v>
      </c>
      <c r="E37" s="219"/>
      <c r="F37" s="56">
        <v>2588</v>
      </c>
      <c r="G37" s="56">
        <v>539</v>
      </c>
      <c r="H37" s="56">
        <v>2049</v>
      </c>
      <c r="I37" s="56"/>
      <c r="J37" s="56">
        <v>4861</v>
      </c>
      <c r="K37" s="56">
        <v>1868</v>
      </c>
      <c r="L37" s="56">
        <v>2993</v>
      </c>
      <c r="M37" s="56"/>
      <c r="N37" s="56"/>
      <c r="O37" s="56"/>
      <c r="P37" s="223"/>
      <c r="Q37" s="224"/>
      <c r="R37" s="56"/>
      <c r="S37" s="56"/>
    </row>
    <row r="38" spans="2:19" s="207" customFormat="1" ht="8.1" customHeight="1">
      <c r="B38" s="220"/>
      <c r="C38" s="208"/>
      <c r="D38" s="219"/>
      <c r="E38" s="219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223"/>
      <c r="Q38" s="224"/>
      <c r="R38" s="56"/>
      <c r="S38" s="56"/>
    </row>
    <row r="39" spans="2:19" s="207" customFormat="1" ht="15" customHeight="1">
      <c r="B39" s="220" t="s">
        <v>20</v>
      </c>
      <c r="C39" s="208"/>
      <c r="D39" s="219">
        <v>2020</v>
      </c>
      <c r="E39" s="219"/>
      <c r="F39" s="56">
        <v>4185</v>
      </c>
      <c r="G39" s="56">
        <v>1543</v>
      </c>
      <c r="H39" s="56">
        <v>2642</v>
      </c>
      <c r="I39" s="56"/>
      <c r="J39" s="56">
        <v>2824</v>
      </c>
      <c r="K39" s="56">
        <v>1015</v>
      </c>
      <c r="L39" s="56">
        <v>1809</v>
      </c>
      <c r="M39" s="56"/>
      <c r="N39" s="56"/>
      <c r="O39" s="56"/>
      <c r="P39" s="223"/>
      <c r="Q39" s="224"/>
    </row>
    <row r="40" spans="2:19" s="207" customFormat="1" ht="15" customHeight="1">
      <c r="B40" s="220"/>
      <c r="C40" s="208"/>
      <c r="D40" s="219">
        <v>2021</v>
      </c>
      <c r="E40" s="219"/>
      <c r="F40" s="56">
        <v>2073</v>
      </c>
      <c r="G40" s="56">
        <v>674</v>
      </c>
      <c r="H40" s="56">
        <v>1399</v>
      </c>
      <c r="I40" s="56"/>
      <c r="J40" s="56">
        <v>2516</v>
      </c>
      <c r="K40" s="56">
        <v>891</v>
      </c>
      <c r="L40" s="56">
        <v>1625</v>
      </c>
      <c r="M40" s="56"/>
      <c r="N40" s="56"/>
      <c r="O40" s="56"/>
      <c r="P40" s="223"/>
      <c r="Q40" s="224"/>
      <c r="R40" s="56"/>
      <c r="S40" s="56"/>
    </row>
    <row r="41" spans="2:19" s="207" customFormat="1" ht="15" customHeight="1">
      <c r="B41" s="220"/>
      <c r="C41" s="208"/>
      <c r="D41" s="219">
        <v>2022</v>
      </c>
      <c r="E41" s="219"/>
      <c r="F41" s="56">
        <v>1502</v>
      </c>
      <c r="G41" s="56">
        <v>405</v>
      </c>
      <c r="H41" s="56">
        <v>1097</v>
      </c>
      <c r="I41" s="56"/>
      <c r="J41" s="56">
        <v>2494</v>
      </c>
      <c r="K41" s="56">
        <v>907</v>
      </c>
      <c r="L41" s="56">
        <v>1587</v>
      </c>
      <c r="M41" s="56"/>
      <c r="N41" s="56"/>
      <c r="O41" s="56"/>
      <c r="P41" s="223"/>
      <c r="Q41" s="224"/>
      <c r="R41" s="56"/>
      <c r="S41" s="56"/>
    </row>
    <row r="42" spans="2:19" s="207" customFormat="1" ht="8.1" customHeight="1">
      <c r="B42" s="220"/>
      <c r="C42" s="208"/>
      <c r="D42" s="219"/>
      <c r="E42" s="219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223"/>
      <c r="Q42" s="224"/>
      <c r="R42" s="56"/>
      <c r="S42" s="56"/>
    </row>
    <row r="43" spans="2:19" s="207" customFormat="1" ht="15" customHeight="1">
      <c r="B43" s="220" t="s">
        <v>21</v>
      </c>
      <c r="C43" s="208"/>
      <c r="D43" s="219">
        <v>2020</v>
      </c>
      <c r="E43" s="219"/>
      <c r="F43" s="56">
        <v>6389</v>
      </c>
      <c r="G43" s="56">
        <v>3049</v>
      </c>
      <c r="H43" s="56">
        <v>3340</v>
      </c>
      <c r="I43" s="56"/>
      <c r="J43" s="56">
        <v>10594</v>
      </c>
      <c r="K43" s="56">
        <v>4745</v>
      </c>
      <c r="L43" s="56">
        <v>5849</v>
      </c>
      <c r="M43" s="56"/>
      <c r="N43" s="56"/>
      <c r="O43" s="56"/>
      <c r="P43" s="223"/>
      <c r="Q43" s="224"/>
    </row>
    <row r="44" spans="2:19" s="207" customFormat="1" ht="15" customHeight="1">
      <c r="B44" s="220"/>
      <c r="C44" s="208"/>
      <c r="D44" s="219">
        <v>2021</v>
      </c>
      <c r="E44" s="219"/>
      <c r="F44" s="56">
        <v>2570</v>
      </c>
      <c r="G44" s="56">
        <v>1282</v>
      </c>
      <c r="H44" s="56">
        <v>1288</v>
      </c>
      <c r="I44" s="56"/>
      <c r="J44" s="56">
        <v>9536</v>
      </c>
      <c r="K44" s="56">
        <v>4331</v>
      </c>
      <c r="L44" s="56">
        <v>5205</v>
      </c>
      <c r="M44" s="56"/>
      <c r="N44" s="56"/>
      <c r="O44" s="56"/>
      <c r="P44" s="223"/>
      <c r="Q44" s="224"/>
      <c r="R44" s="56"/>
      <c r="S44" s="56"/>
    </row>
    <row r="45" spans="2:19" s="207" customFormat="1" ht="15" customHeight="1">
      <c r="B45" s="220"/>
      <c r="C45" s="208"/>
      <c r="D45" s="219">
        <v>2022</v>
      </c>
      <c r="E45" s="219"/>
      <c r="F45" s="56">
        <v>2431</v>
      </c>
      <c r="G45" s="56">
        <v>1200</v>
      </c>
      <c r="H45" s="56">
        <v>1231</v>
      </c>
      <c r="I45" s="56"/>
      <c r="J45" s="56">
        <v>8554</v>
      </c>
      <c r="K45" s="56">
        <v>3961</v>
      </c>
      <c r="L45" s="56">
        <v>4593</v>
      </c>
      <c r="M45" s="56"/>
      <c r="N45" s="56"/>
      <c r="O45" s="56"/>
      <c r="P45" s="223"/>
      <c r="Q45" s="224"/>
      <c r="R45" s="56"/>
      <c r="S45" s="56"/>
    </row>
    <row r="46" spans="2:19" s="207" customFormat="1" ht="8.1" customHeight="1">
      <c r="B46" s="220"/>
      <c r="C46" s="208"/>
      <c r="D46" s="219"/>
      <c r="E46" s="219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223"/>
      <c r="Q46" s="224"/>
      <c r="R46" s="56"/>
      <c r="S46" s="56"/>
    </row>
    <row r="47" spans="2:19" s="207" customFormat="1" ht="15" customHeight="1">
      <c r="B47" s="220" t="s">
        <v>22</v>
      </c>
      <c r="C47" s="208"/>
      <c r="D47" s="219">
        <v>2020</v>
      </c>
      <c r="E47" s="219"/>
      <c r="F47" s="56">
        <v>1062</v>
      </c>
      <c r="G47" s="56">
        <v>493</v>
      </c>
      <c r="H47" s="56">
        <v>569</v>
      </c>
      <c r="I47" s="56"/>
      <c r="J47" s="56">
        <v>3344</v>
      </c>
      <c r="K47" s="56">
        <v>1270</v>
      </c>
      <c r="L47" s="56">
        <v>2074</v>
      </c>
      <c r="M47" s="56"/>
      <c r="N47" s="56"/>
      <c r="O47" s="56"/>
      <c r="P47" s="223"/>
      <c r="Q47" s="224"/>
    </row>
    <row r="48" spans="2:19" s="207" customFormat="1" ht="15" customHeight="1">
      <c r="B48" s="220"/>
      <c r="C48" s="208"/>
      <c r="D48" s="219">
        <v>2021</v>
      </c>
      <c r="E48" s="219"/>
      <c r="F48" s="56">
        <v>1063</v>
      </c>
      <c r="G48" s="56">
        <v>443</v>
      </c>
      <c r="H48" s="56">
        <v>620</v>
      </c>
      <c r="I48" s="56"/>
      <c r="J48" s="56">
        <v>2960</v>
      </c>
      <c r="K48" s="56">
        <v>1184</v>
      </c>
      <c r="L48" s="56">
        <v>1776</v>
      </c>
      <c r="M48" s="56"/>
      <c r="N48" s="56"/>
      <c r="O48" s="56"/>
      <c r="P48" s="223"/>
      <c r="Q48" s="224"/>
      <c r="R48" s="56"/>
      <c r="S48" s="56"/>
    </row>
    <row r="49" spans="2:19" s="207" customFormat="1" ht="15" customHeight="1">
      <c r="B49" s="220"/>
      <c r="C49" s="208"/>
      <c r="D49" s="219">
        <v>2022</v>
      </c>
      <c r="E49" s="219"/>
      <c r="F49" s="449" t="s">
        <v>31</v>
      </c>
      <c r="G49" s="449" t="s">
        <v>31</v>
      </c>
      <c r="H49" s="449" t="s">
        <v>31</v>
      </c>
      <c r="I49" s="56"/>
      <c r="J49" s="56">
        <v>3413</v>
      </c>
      <c r="K49" s="56">
        <v>1329</v>
      </c>
      <c r="L49" s="56">
        <v>2084</v>
      </c>
      <c r="M49" s="56"/>
      <c r="N49" s="56"/>
      <c r="O49" s="56"/>
      <c r="P49" s="223"/>
      <c r="Q49" s="224"/>
      <c r="R49" s="56"/>
      <c r="S49" s="56"/>
    </row>
    <row r="50" spans="2:19" s="207" customFormat="1" ht="8.1" customHeight="1">
      <c r="B50" s="220"/>
      <c r="C50" s="208"/>
      <c r="D50" s="219"/>
      <c r="E50" s="219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223"/>
      <c r="Q50" s="224"/>
      <c r="R50" s="56"/>
      <c r="S50" s="56"/>
    </row>
    <row r="51" spans="2:19" s="207" customFormat="1" ht="15" customHeight="1">
      <c r="B51" s="220" t="s">
        <v>23</v>
      </c>
      <c r="C51" s="226"/>
      <c r="D51" s="219">
        <v>2020</v>
      </c>
      <c r="E51" s="219"/>
      <c r="F51" s="56">
        <v>946</v>
      </c>
      <c r="G51" s="56">
        <v>348</v>
      </c>
      <c r="H51" s="56">
        <v>598</v>
      </c>
      <c r="I51" s="56"/>
      <c r="J51" s="56">
        <v>129</v>
      </c>
      <c r="K51" s="56">
        <v>43</v>
      </c>
      <c r="L51" s="56">
        <v>86</v>
      </c>
      <c r="M51" s="56"/>
      <c r="N51" s="56"/>
      <c r="O51" s="56"/>
      <c r="P51" s="223"/>
      <c r="Q51" s="227"/>
    </row>
    <row r="52" spans="2:19" s="207" customFormat="1" ht="15" customHeight="1">
      <c r="B52" s="220"/>
      <c r="C52" s="226"/>
      <c r="D52" s="219">
        <v>2021</v>
      </c>
      <c r="E52" s="219"/>
      <c r="F52" s="56">
        <v>1313</v>
      </c>
      <c r="G52" s="56">
        <v>585</v>
      </c>
      <c r="H52" s="56">
        <v>728</v>
      </c>
      <c r="I52" s="56"/>
      <c r="J52" s="56">
        <v>126</v>
      </c>
      <c r="K52" s="56">
        <v>39</v>
      </c>
      <c r="L52" s="56">
        <v>87</v>
      </c>
      <c r="M52" s="56"/>
      <c r="N52" s="56"/>
      <c r="O52" s="56"/>
      <c r="P52" s="223"/>
      <c r="Q52" s="227"/>
      <c r="R52" s="56"/>
      <c r="S52" s="56"/>
    </row>
    <row r="53" spans="2:19" s="207" customFormat="1" ht="15" customHeight="1">
      <c r="B53" s="220"/>
      <c r="C53" s="226"/>
      <c r="D53" s="219">
        <v>2022</v>
      </c>
      <c r="E53" s="219"/>
      <c r="F53" s="56">
        <v>1254</v>
      </c>
      <c r="G53" s="56">
        <v>596</v>
      </c>
      <c r="H53" s="56">
        <v>658</v>
      </c>
      <c r="I53" s="56"/>
      <c r="J53" s="56">
        <v>127</v>
      </c>
      <c r="K53" s="56">
        <v>35</v>
      </c>
      <c r="L53" s="56">
        <v>92</v>
      </c>
      <c r="M53" s="56"/>
      <c r="N53" s="56"/>
      <c r="O53" s="56"/>
      <c r="P53" s="223"/>
      <c r="Q53" s="227"/>
      <c r="R53" s="56"/>
      <c r="S53" s="56"/>
    </row>
    <row r="54" spans="2:19" s="207" customFormat="1" ht="8.1" customHeight="1">
      <c r="B54" s="220"/>
      <c r="C54" s="226"/>
      <c r="D54" s="219"/>
      <c r="E54" s="219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223"/>
      <c r="Q54" s="227"/>
      <c r="R54" s="56"/>
    </row>
    <row r="55" spans="2:19" s="207" customFormat="1" ht="15" customHeight="1">
      <c r="B55" s="220" t="s">
        <v>24</v>
      </c>
      <c r="C55" s="208"/>
      <c r="D55" s="219">
        <v>2020</v>
      </c>
      <c r="E55" s="219"/>
      <c r="F55" s="56">
        <v>18689</v>
      </c>
      <c r="G55" s="56">
        <v>8981</v>
      </c>
      <c r="H55" s="56">
        <v>9708</v>
      </c>
      <c r="I55" s="56"/>
      <c r="J55" s="56">
        <v>50894</v>
      </c>
      <c r="K55" s="56">
        <v>23904</v>
      </c>
      <c r="L55" s="56">
        <v>26990</v>
      </c>
      <c r="M55" s="56"/>
      <c r="N55" s="56"/>
      <c r="O55" s="56"/>
      <c r="P55" s="223"/>
      <c r="Q55" s="224"/>
    </row>
    <row r="56" spans="2:19" s="207" customFormat="1" ht="15" customHeight="1">
      <c r="B56" s="220"/>
      <c r="C56" s="208"/>
      <c r="D56" s="219">
        <v>2021</v>
      </c>
      <c r="E56" s="219"/>
      <c r="F56" s="56">
        <v>17728</v>
      </c>
      <c r="G56" s="56">
        <v>8496</v>
      </c>
      <c r="H56" s="56">
        <v>9232</v>
      </c>
      <c r="I56" s="56"/>
      <c r="J56" s="56">
        <v>51376</v>
      </c>
      <c r="K56" s="56">
        <v>24760</v>
      </c>
      <c r="L56" s="56">
        <v>26616</v>
      </c>
      <c r="M56" s="56"/>
      <c r="N56" s="56"/>
      <c r="O56" s="56"/>
      <c r="P56" s="223"/>
      <c r="Q56" s="224"/>
      <c r="R56" s="56"/>
      <c r="S56" s="56"/>
    </row>
    <row r="57" spans="2:19" s="207" customFormat="1" ht="15" customHeight="1">
      <c r="B57" s="220"/>
      <c r="C57" s="208"/>
      <c r="D57" s="219">
        <v>2022</v>
      </c>
      <c r="E57" s="219"/>
      <c r="F57" s="56">
        <v>18876</v>
      </c>
      <c r="G57" s="56">
        <v>9314</v>
      </c>
      <c r="H57" s="56">
        <v>9562</v>
      </c>
      <c r="I57" s="56"/>
      <c r="J57" s="56">
        <v>50554</v>
      </c>
      <c r="K57" s="56">
        <v>23599</v>
      </c>
      <c r="L57" s="56">
        <v>26955</v>
      </c>
      <c r="M57" s="56"/>
      <c r="N57" s="56"/>
      <c r="O57" s="56"/>
      <c r="P57" s="223"/>
      <c r="Q57" s="224"/>
      <c r="R57" s="56"/>
      <c r="S57" s="56"/>
    </row>
    <row r="58" spans="2:19" s="207" customFormat="1" ht="8.1" customHeight="1">
      <c r="B58" s="220"/>
      <c r="C58" s="208"/>
      <c r="D58" s="219"/>
      <c r="E58" s="219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223"/>
      <c r="Q58" s="224"/>
      <c r="R58" s="56"/>
      <c r="S58" s="56"/>
    </row>
    <row r="59" spans="2:19" s="207" customFormat="1" ht="15" customHeight="1">
      <c r="B59" s="220" t="s">
        <v>25</v>
      </c>
      <c r="C59" s="208"/>
      <c r="D59" s="219">
        <v>2020</v>
      </c>
      <c r="E59" s="219"/>
      <c r="F59" s="56">
        <v>2000</v>
      </c>
      <c r="G59" s="56">
        <v>1016</v>
      </c>
      <c r="H59" s="56">
        <v>984</v>
      </c>
      <c r="I59" s="56"/>
      <c r="J59" s="56">
        <v>2824</v>
      </c>
      <c r="K59" s="56">
        <v>1472</v>
      </c>
      <c r="L59" s="56">
        <v>1352</v>
      </c>
      <c r="M59" s="56"/>
      <c r="N59" s="56"/>
      <c r="O59" s="56"/>
      <c r="P59" s="223"/>
      <c r="Q59" s="224"/>
    </row>
    <row r="60" spans="2:19" s="207" customFormat="1" ht="15" customHeight="1">
      <c r="B60" s="220"/>
      <c r="C60" s="208"/>
      <c r="D60" s="219">
        <v>2021</v>
      </c>
      <c r="E60" s="219"/>
      <c r="F60" s="56">
        <v>1889</v>
      </c>
      <c r="G60" s="56">
        <v>967</v>
      </c>
      <c r="H60" s="56">
        <v>922</v>
      </c>
      <c r="I60" s="56"/>
      <c r="J60" s="56">
        <v>2693</v>
      </c>
      <c r="K60" s="56">
        <v>1329</v>
      </c>
      <c r="L60" s="56">
        <v>1364</v>
      </c>
      <c r="M60" s="56"/>
      <c r="N60" s="56"/>
      <c r="O60" s="56"/>
      <c r="P60" s="223"/>
      <c r="Q60" s="224"/>
      <c r="R60" s="56"/>
      <c r="S60" s="56"/>
    </row>
    <row r="61" spans="2:19" s="207" customFormat="1" ht="15" customHeight="1">
      <c r="B61" s="220"/>
      <c r="C61" s="208"/>
      <c r="D61" s="219">
        <v>2022</v>
      </c>
      <c r="E61" s="219"/>
      <c r="F61" s="56">
        <v>1964</v>
      </c>
      <c r="G61" s="56">
        <v>1055</v>
      </c>
      <c r="H61" s="56">
        <v>909</v>
      </c>
      <c r="I61" s="56"/>
      <c r="J61" s="56">
        <v>2415</v>
      </c>
      <c r="K61" s="56">
        <v>1046</v>
      </c>
      <c r="L61" s="56">
        <v>1369</v>
      </c>
      <c r="M61" s="56"/>
      <c r="N61" s="56"/>
      <c r="O61" s="56"/>
      <c r="P61" s="223"/>
      <c r="Q61" s="224"/>
      <c r="R61" s="56"/>
      <c r="S61" s="56"/>
    </row>
    <row r="62" spans="2:19" s="207" customFormat="1" ht="8.1" customHeight="1">
      <c r="B62" s="220"/>
      <c r="C62" s="208"/>
      <c r="D62" s="219"/>
      <c r="E62" s="219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223"/>
      <c r="Q62" s="224"/>
      <c r="R62" s="56"/>
      <c r="S62" s="56"/>
    </row>
    <row r="63" spans="2:19" s="207" customFormat="1" ht="15" customHeight="1">
      <c r="B63" s="220" t="s">
        <v>26</v>
      </c>
      <c r="C63" s="208"/>
      <c r="D63" s="219">
        <v>2020</v>
      </c>
      <c r="E63" s="219"/>
      <c r="F63" s="56">
        <v>1855</v>
      </c>
      <c r="G63" s="56">
        <v>824</v>
      </c>
      <c r="H63" s="56">
        <v>1031</v>
      </c>
      <c r="I63" s="56"/>
      <c r="J63" s="56">
        <v>9728</v>
      </c>
      <c r="K63" s="56">
        <v>3396</v>
      </c>
      <c r="L63" s="56">
        <v>6332</v>
      </c>
      <c r="M63" s="56"/>
      <c r="N63" s="56"/>
      <c r="O63" s="56"/>
      <c r="P63" s="223"/>
      <c r="Q63" s="224"/>
    </row>
    <row r="64" spans="2:19" s="207" customFormat="1" ht="15" customHeight="1">
      <c r="B64" s="220"/>
      <c r="C64" s="208"/>
      <c r="D64" s="219">
        <v>2021</v>
      </c>
      <c r="E64" s="219"/>
      <c r="F64" s="56">
        <v>2789</v>
      </c>
      <c r="G64" s="56">
        <v>1472</v>
      </c>
      <c r="H64" s="56">
        <v>1317</v>
      </c>
      <c r="I64" s="56"/>
      <c r="J64" s="56">
        <v>9272</v>
      </c>
      <c r="K64" s="56">
        <v>3396</v>
      </c>
      <c r="L64" s="56">
        <v>5876</v>
      </c>
      <c r="M64" s="56"/>
      <c r="N64" s="56"/>
      <c r="O64" s="56"/>
      <c r="P64" s="223"/>
      <c r="Q64" s="224"/>
      <c r="R64" s="56"/>
      <c r="S64" s="56"/>
    </row>
    <row r="65" spans="2:19" s="207" customFormat="1" ht="15" customHeight="1">
      <c r="B65" s="220"/>
      <c r="C65" s="208"/>
      <c r="D65" s="219">
        <v>2022</v>
      </c>
      <c r="E65" s="219"/>
      <c r="F65" s="56">
        <v>3435</v>
      </c>
      <c r="G65" s="56">
        <v>1788</v>
      </c>
      <c r="H65" s="56">
        <v>1647</v>
      </c>
      <c r="I65" s="56"/>
      <c r="J65" s="56">
        <v>7763</v>
      </c>
      <c r="K65" s="56">
        <v>2514</v>
      </c>
      <c r="L65" s="56">
        <v>5249</v>
      </c>
      <c r="M65" s="56"/>
      <c r="N65" s="56"/>
      <c r="O65" s="56"/>
      <c r="P65" s="223"/>
      <c r="Q65" s="224"/>
      <c r="R65" s="56"/>
      <c r="S65" s="56"/>
    </row>
    <row r="66" spans="2:19" s="207" customFormat="1" ht="8.1" customHeight="1">
      <c r="B66" s="220"/>
      <c r="C66" s="208"/>
      <c r="D66" s="219"/>
      <c r="E66" s="219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223"/>
      <c r="Q66" s="224"/>
      <c r="R66" s="56"/>
      <c r="S66" s="56"/>
    </row>
    <row r="67" spans="2:19" s="207" customFormat="1" ht="15" customHeight="1">
      <c r="B67" s="220" t="s">
        <v>27</v>
      </c>
      <c r="C67" s="208"/>
      <c r="D67" s="219">
        <v>2020</v>
      </c>
      <c r="E67" s="219"/>
      <c r="F67" s="56">
        <v>1497</v>
      </c>
      <c r="G67" s="56">
        <v>817</v>
      </c>
      <c r="H67" s="56">
        <v>680</v>
      </c>
      <c r="I67" s="56"/>
      <c r="J67" s="56">
        <v>8608</v>
      </c>
      <c r="K67" s="56">
        <v>3271</v>
      </c>
      <c r="L67" s="56">
        <v>5337</v>
      </c>
      <c r="M67" s="56"/>
      <c r="N67" s="56"/>
      <c r="O67" s="56"/>
      <c r="P67" s="223"/>
      <c r="Q67" s="224"/>
    </row>
    <row r="68" spans="2:19" s="207" customFormat="1" ht="15" customHeight="1">
      <c r="B68" s="220"/>
      <c r="C68" s="208"/>
      <c r="D68" s="219">
        <v>2021</v>
      </c>
      <c r="E68" s="219"/>
      <c r="F68" s="56">
        <v>744</v>
      </c>
      <c r="G68" s="56">
        <v>418</v>
      </c>
      <c r="H68" s="56">
        <v>326</v>
      </c>
      <c r="I68" s="56"/>
      <c r="J68" s="56">
        <v>6725</v>
      </c>
      <c r="K68" s="56">
        <v>2479</v>
      </c>
      <c r="L68" s="56">
        <v>4246</v>
      </c>
      <c r="M68" s="56"/>
      <c r="N68" s="56"/>
      <c r="O68" s="56"/>
      <c r="P68" s="223"/>
      <c r="Q68" s="224"/>
      <c r="R68" s="56"/>
      <c r="S68" s="56"/>
    </row>
    <row r="69" spans="2:19" s="207" customFormat="1" ht="15" customHeight="1">
      <c r="B69" s="220"/>
      <c r="C69" s="208"/>
      <c r="D69" s="219">
        <v>2022</v>
      </c>
      <c r="E69" s="219"/>
      <c r="F69" s="56">
        <v>784</v>
      </c>
      <c r="G69" s="56">
        <v>427</v>
      </c>
      <c r="H69" s="56">
        <v>357</v>
      </c>
      <c r="I69" s="56"/>
      <c r="J69" s="56">
        <v>6574</v>
      </c>
      <c r="K69" s="56">
        <v>2403</v>
      </c>
      <c r="L69" s="56">
        <v>4171</v>
      </c>
      <c r="M69" s="56"/>
      <c r="Q69" s="224"/>
      <c r="R69" s="56"/>
      <c r="S69" s="56"/>
    </row>
    <row r="70" spans="2:19" s="207" customFormat="1" ht="8.1" customHeight="1">
      <c r="B70" s="220"/>
      <c r="C70" s="208"/>
      <c r="D70" s="219"/>
      <c r="E70" s="219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223"/>
      <c r="Q70" s="224"/>
      <c r="R70" s="56"/>
      <c r="S70" s="56"/>
    </row>
    <row r="71" spans="2:19" s="207" customFormat="1" ht="15" customHeight="1">
      <c r="B71" s="220" t="s">
        <v>28</v>
      </c>
      <c r="C71" s="226"/>
      <c r="D71" s="219">
        <v>2020</v>
      </c>
      <c r="E71" s="219"/>
      <c r="F71" s="449" t="s">
        <v>31</v>
      </c>
      <c r="G71" s="449" t="s">
        <v>31</v>
      </c>
      <c r="H71" s="449" t="s">
        <v>31</v>
      </c>
      <c r="I71" s="56"/>
      <c r="J71" s="449" t="s">
        <v>31</v>
      </c>
      <c r="K71" s="449" t="s">
        <v>31</v>
      </c>
      <c r="L71" s="449" t="s">
        <v>31</v>
      </c>
      <c r="M71" s="56"/>
      <c r="N71" s="56"/>
      <c r="O71" s="56"/>
      <c r="P71" s="223"/>
      <c r="Q71" s="227"/>
    </row>
    <row r="72" spans="2:19" s="207" customFormat="1" ht="15" customHeight="1">
      <c r="B72" s="220"/>
      <c r="C72" s="226"/>
      <c r="D72" s="219">
        <v>2021</v>
      </c>
      <c r="E72" s="219"/>
      <c r="F72" s="449" t="s">
        <v>31</v>
      </c>
      <c r="G72" s="449" t="s">
        <v>31</v>
      </c>
      <c r="H72" s="449" t="s">
        <v>31</v>
      </c>
      <c r="I72" s="56"/>
      <c r="J72" s="56">
        <v>15</v>
      </c>
      <c r="K72" s="56">
        <v>7</v>
      </c>
      <c r="L72" s="56">
        <v>8</v>
      </c>
      <c r="M72" s="56"/>
      <c r="N72" s="56"/>
      <c r="O72" s="56"/>
      <c r="P72" s="223"/>
      <c r="Q72" s="227"/>
    </row>
    <row r="73" spans="2:19" s="207" customFormat="1" ht="15" customHeight="1">
      <c r="B73" s="220"/>
      <c r="C73" s="226"/>
      <c r="D73" s="219">
        <v>2022</v>
      </c>
      <c r="E73" s="219"/>
      <c r="F73" s="449" t="s">
        <v>31</v>
      </c>
      <c r="G73" s="449" t="s">
        <v>31</v>
      </c>
      <c r="H73" s="449" t="s">
        <v>31</v>
      </c>
      <c r="I73" s="56"/>
      <c r="J73" s="56">
        <v>15</v>
      </c>
      <c r="K73" s="56">
        <v>7</v>
      </c>
      <c r="L73" s="56">
        <v>8</v>
      </c>
      <c r="M73" s="56"/>
      <c r="N73" s="56"/>
      <c r="O73" s="56"/>
      <c r="P73" s="223"/>
      <c r="Q73" s="227"/>
    </row>
    <row r="74" spans="2:19" s="207" customFormat="1" ht="8.1" customHeight="1">
      <c r="B74" s="220"/>
      <c r="C74" s="226"/>
      <c r="D74" s="219"/>
      <c r="E74" s="219"/>
      <c r="F74" s="449"/>
      <c r="G74" s="449"/>
      <c r="H74" s="449"/>
      <c r="I74" s="56"/>
      <c r="J74" s="449"/>
      <c r="K74" s="449"/>
      <c r="L74" s="449"/>
      <c r="M74" s="56"/>
      <c r="N74" s="56"/>
      <c r="O74" s="56"/>
      <c r="P74" s="223"/>
      <c r="Q74" s="227"/>
    </row>
    <row r="75" spans="2:19" s="207" customFormat="1" ht="15" customHeight="1">
      <c r="B75" s="220" t="s">
        <v>29</v>
      </c>
      <c r="C75" s="226"/>
      <c r="D75" s="219">
        <v>2020</v>
      </c>
      <c r="E75" s="219"/>
      <c r="F75" s="449">
        <v>32111</v>
      </c>
      <c r="G75" s="449">
        <v>14556</v>
      </c>
      <c r="H75" s="449">
        <v>17555</v>
      </c>
      <c r="I75" s="56"/>
      <c r="J75" s="449">
        <v>41000</v>
      </c>
      <c r="K75" s="449">
        <v>18742</v>
      </c>
      <c r="L75" s="449">
        <v>22258</v>
      </c>
      <c r="M75" s="56"/>
      <c r="N75" s="56"/>
      <c r="O75" s="56"/>
      <c r="P75" s="223"/>
      <c r="Q75" s="227"/>
    </row>
    <row r="76" spans="2:19" s="207" customFormat="1" ht="15" customHeight="1">
      <c r="B76" s="220"/>
      <c r="C76" s="226"/>
      <c r="D76" s="219">
        <v>2021</v>
      </c>
      <c r="E76" s="219"/>
      <c r="F76" s="449">
        <v>32381</v>
      </c>
      <c r="G76" s="449">
        <v>14938</v>
      </c>
      <c r="H76" s="449">
        <v>17443</v>
      </c>
      <c r="I76" s="56"/>
      <c r="J76" s="56">
        <v>35686</v>
      </c>
      <c r="K76" s="449">
        <v>15059</v>
      </c>
      <c r="L76" s="449">
        <v>20627</v>
      </c>
      <c r="M76" s="56"/>
      <c r="N76" s="56"/>
      <c r="O76" s="56"/>
      <c r="P76" s="223"/>
      <c r="Q76" s="227"/>
    </row>
    <row r="77" spans="2:19" s="207" customFormat="1" ht="15" customHeight="1">
      <c r="B77" s="220"/>
      <c r="C77" s="226"/>
      <c r="D77" s="219">
        <v>2022</v>
      </c>
      <c r="E77" s="219"/>
      <c r="F77" s="449">
        <v>10210</v>
      </c>
      <c r="G77" s="449">
        <v>3259</v>
      </c>
      <c r="H77" s="449">
        <v>6951</v>
      </c>
      <c r="I77" s="56"/>
      <c r="J77" s="449">
        <v>27714</v>
      </c>
      <c r="K77" s="449">
        <v>11982</v>
      </c>
      <c r="L77" s="449">
        <v>15732</v>
      </c>
      <c r="M77" s="56"/>
      <c r="N77" s="56"/>
      <c r="O77" s="56"/>
      <c r="P77" s="223"/>
      <c r="Q77" s="227"/>
    </row>
    <row r="78" spans="2:19" s="207" customFormat="1" ht="8.1" customHeight="1">
      <c r="B78" s="220"/>
      <c r="C78" s="226"/>
      <c r="D78" s="219"/>
      <c r="E78" s="219"/>
      <c r="F78" s="449"/>
      <c r="G78" s="449"/>
      <c r="H78" s="449"/>
      <c r="I78" s="56"/>
      <c r="J78" s="449"/>
      <c r="K78" s="449"/>
      <c r="L78" s="449"/>
      <c r="M78" s="56"/>
      <c r="N78" s="56"/>
      <c r="O78" s="56"/>
      <c r="P78" s="223"/>
      <c r="Q78" s="227"/>
    </row>
    <row r="79" spans="2:19" s="207" customFormat="1" ht="15" customHeight="1">
      <c r="B79" s="220" t="s">
        <v>30</v>
      </c>
      <c r="C79" s="226"/>
      <c r="D79" s="219">
        <v>2020</v>
      </c>
      <c r="F79" s="449" t="s">
        <v>31</v>
      </c>
      <c r="G79" s="449" t="s">
        <v>31</v>
      </c>
      <c r="H79" s="449" t="s">
        <v>31</v>
      </c>
      <c r="I79" s="449"/>
      <c r="J79" s="449" t="s">
        <v>31</v>
      </c>
      <c r="K79" s="449" t="s">
        <v>31</v>
      </c>
      <c r="L79" s="449" t="s">
        <v>31</v>
      </c>
      <c r="M79" s="56"/>
      <c r="N79" s="56"/>
      <c r="O79" s="56"/>
      <c r="P79" s="223"/>
      <c r="Q79" s="227"/>
    </row>
    <row r="80" spans="2:19" s="207" customFormat="1" ht="15" customHeight="1">
      <c r="B80" s="220"/>
      <c r="C80" s="226"/>
      <c r="D80" s="219">
        <v>2021</v>
      </c>
      <c r="F80" s="449" t="s">
        <v>31</v>
      </c>
      <c r="G80" s="449" t="s">
        <v>31</v>
      </c>
      <c r="H80" s="449" t="s">
        <v>31</v>
      </c>
      <c r="I80" s="449"/>
      <c r="J80" s="449" t="s">
        <v>31</v>
      </c>
      <c r="K80" s="449" t="s">
        <v>31</v>
      </c>
      <c r="L80" s="449" t="s">
        <v>31</v>
      </c>
      <c r="M80" s="56"/>
      <c r="N80" s="56"/>
      <c r="O80" s="56"/>
      <c r="P80" s="223"/>
      <c r="Q80" s="227"/>
      <c r="R80" s="56"/>
      <c r="S80" s="56"/>
    </row>
    <row r="81" spans="1:20" s="207" customFormat="1" ht="15" customHeight="1">
      <c r="B81" s="220"/>
      <c r="C81" s="226"/>
      <c r="D81" s="219">
        <v>2022</v>
      </c>
      <c r="F81" s="449" t="s">
        <v>31</v>
      </c>
      <c r="G81" s="449" t="s">
        <v>31</v>
      </c>
      <c r="H81" s="449" t="s">
        <v>31</v>
      </c>
      <c r="I81" s="449"/>
      <c r="J81" s="449" t="s">
        <v>31</v>
      </c>
      <c r="K81" s="449" t="s">
        <v>31</v>
      </c>
      <c r="L81" s="449" t="s">
        <v>31</v>
      </c>
      <c r="Q81" s="227"/>
      <c r="R81" s="56"/>
      <c r="S81" s="56"/>
      <c r="T81" s="230"/>
    </row>
    <row r="82" spans="1:20" s="207" customFormat="1" ht="6.95" customHeight="1" thickBot="1">
      <c r="B82" s="232"/>
      <c r="C82" s="233"/>
      <c r="D82" s="234"/>
      <c r="E82" s="234"/>
      <c r="F82" s="235"/>
      <c r="G82" s="235"/>
      <c r="H82" s="235"/>
      <c r="I82" s="235"/>
      <c r="J82" s="235"/>
      <c r="K82" s="235"/>
      <c r="L82" s="235"/>
      <c r="M82" s="235"/>
      <c r="N82" s="237"/>
      <c r="O82" s="237"/>
      <c r="P82" s="223"/>
      <c r="Q82" s="227"/>
      <c r="R82" s="237"/>
      <c r="S82" s="237"/>
      <c r="T82" s="221"/>
    </row>
    <row r="83" spans="1:20" s="238" customFormat="1" ht="15.75" customHeight="1">
      <c r="A83" s="314"/>
      <c r="B83" s="239"/>
      <c r="D83" s="240"/>
      <c r="E83" s="315"/>
      <c r="I83" s="244"/>
      <c r="M83" s="424" t="s">
        <v>909</v>
      </c>
    </row>
    <row r="84" spans="1:20" s="238" customFormat="1" ht="15.75" customHeight="1">
      <c r="D84" s="240"/>
      <c r="E84" s="315"/>
      <c r="I84" s="247"/>
      <c r="M84" s="425" t="s">
        <v>885</v>
      </c>
    </row>
    <row r="85" spans="1:20" s="238" customFormat="1" ht="15.75" customHeight="1">
      <c r="B85" s="317"/>
      <c r="D85" s="240"/>
      <c r="E85" s="315"/>
    </row>
    <row r="86" spans="1:20" s="321" customFormat="1" ht="15.75" customHeight="1">
      <c r="B86" s="252"/>
      <c r="C86" s="319"/>
      <c r="D86" s="250"/>
      <c r="E86" s="320"/>
    </row>
    <row r="87" spans="1:20">
      <c r="B87" s="249"/>
      <c r="C87" s="261"/>
      <c r="D87" s="262"/>
      <c r="E87" s="258"/>
      <c r="F87" s="169"/>
      <c r="G87" s="169"/>
      <c r="H87" s="169"/>
      <c r="I87" s="169"/>
      <c r="J87" s="169"/>
      <c r="K87" s="169"/>
      <c r="L87" s="169"/>
      <c r="M87" s="169"/>
    </row>
    <row r="88" spans="1:20">
      <c r="B88" s="252"/>
      <c r="E88" s="171"/>
      <c r="F88" s="169"/>
      <c r="G88" s="169"/>
      <c r="H88" s="169"/>
      <c r="I88" s="169"/>
      <c r="J88" s="169"/>
      <c r="K88" s="169"/>
      <c r="L88" s="169"/>
      <c r="M88" s="169"/>
    </row>
    <row r="89" spans="1:20">
      <c r="B89" s="260"/>
      <c r="C89" s="261"/>
      <c r="D89" s="262"/>
      <c r="E89" s="262"/>
      <c r="F89" s="258"/>
      <c r="G89" s="258"/>
      <c r="H89" s="258"/>
      <c r="I89" s="258"/>
      <c r="J89" s="258"/>
      <c r="K89" s="258"/>
      <c r="L89" s="258"/>
      <c r="M89" s="258"/>
    </row>
  </sheetData>
  <mergeCells count="4">
    <mergeCell ref="F9:H9"/>
    <mergeCell ref="J9:L9"/>
    <mergeCell ref="F10:H10"/>
    <mergeCell ref="J10:L10"/>
  </mergeCells>
  <printOptions horizontalCentered="1"/>
  <pageMargins left="0.55118110236220474" right="0.55118110236220474" top="0.39370078740157483" bottom="0.59055118110236227" header="0.39370078740157483" footer="0.39370078740157483"/>
  <pageSetup paperSize="9" scale="70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rgb="FF92D050"/>
  </sheetPr>
  <dimension ref="A1:R409"/>
  <sheetViews>
    <sheetView showGridLines="0" tabSelected="1" view="pageBreakPreview" zoomScaleNormal="120" zoomScaleSheetLayoutView="100" workbookViewId="0">
      <selection activeCell="O48" sqref="O48"/>
    </sheetView>
  </sheetViews>
  <sheetFormatPr defaultColWidth="7.5703125" defaultRowHeight="16.5"/>
  <cols>
    <col min="1" max="1" width="1.85546875" style="605" customWidth="1"/>
    <col min="2" max="2" width="12.28515625" style="605" customWidth="1"/>
    <col min="3" max="3" width="29.5703125" style="605" customWidth="1"/>
    <col min="4" max="4" width="8.140625" style="612" customWidth="1"/>
    <col min="5" max="5" width="8.140625" style="605" customWidth="1"/>
    <col min="6" max="6" width="8.28515625" style="605" customWidth="1"/>
    <col min="7" max="7" width="12.140625" style="605" customWidth="1"/>
    <col min="8" max="8" width="1.85546875" style="605" customWidth="1"/>
    <col min="9" max="9" width="8.140625" style="605" customWidth="1"/>
    <col min="10" max="10" width="8.28515625" style="605" customWidth="1"/>
    <col min="11" max="11" width="12.140625" style="605" customWidth="1"/>
    <col min="12" max="12" width="1.85546875" style="605" customWidth="1"/>
    <col min="13" max="14" width="7.5703125" style="605" customWidth="1"/>
    <col min="15" max="17" width="7.5703125" style="605"/>
    <col min="18" max="18" width="7.5703125" style="605" customWidth="1"/>
    <col min="19" max="16384" width="7.5703125" style="605"/>
  </cols>
  <sheetData>
    <row r="1" spans="1:12" ht="10.15" customHeight="1"/>
    <row r="2" spans="1:12" ht="10.15" customHeight="1"/>
    <row r="3" spans="1:12" ht="16.5" customHeight="1">
      <c r="B3" s="606" t="s">
        <v>973</v>
      </c>
      <c r="C3" s="607" t="s">
        <v>1006</v>
      </c>
      <c r="D3" s="608"/>
    </row>
    <row r="4" spans="1:12" ht="16.5" customHeight="1">
      <c r="B4" s="606"/>
      <c r="C4" s="607" t="s">
        <v>1142</v>
      </c>
      <c r="D4" s="608"/>
    </row>
    <row r="5" spans="1:12" ht="16.5" customHeight="1">
      <c r="B5" s="609" t="s">
        <v>974</v>
      </c>
      <c r="C5" s="610" t="s">
        <v>1007</v>
      </c>
      <c r="D5" s="611"/>
    </row>
    <row r="6" spans="1:12" ht="16.5" customHeight="1">
      <c r="B6" s="609"/>
      <c r="C6" s="610" t="s">
        <v>1143</v>
      </c>
      <c r="D6" s="611"/>
    </row>
    <row r="7" spans="1:12" ht="10.15" customHeight="1" thickBot="1">
      <c r="A7" s="610" t="s">
        <v>788</v>
      </c>
      <c r="L7" s="610" t="s">
        <v>788</v>
      </c>
    </row>
    <row r="8" spans="1:12" ht="15" customHeight="1" thickTop="1">
      <c r="A8" s="683"/>
      <c r="B8" s="1232" t="s">
        <v>743</v>
      </c>
      <c r="C8" s="1233"/>
      <c r="D8" s="1234" t="s">
        <v>3</v>
      </c>
      <c r="E8" s="1908" t="s">
        <v>744</v>
      </c>
      <c r="F8" s="1908"/>
      <c r="G8" s="1908"/>
      <c r="H8" s="1235"/>
      <c r="I8" s="1908" t="s">
        <v>745</v>
      </c>
      <c r="J8" s="1908"/>
      <c r="K8" s="1908"/>
      <c r="L8" s="683"/>
    </row>
    <row r="9" spans="1:12" ht="15" customHeight="1">
      <c r="A9" s="601"/>
      <c r="B9" s="566" t="s">
        <v>746</v>
      </c>
      <c r="C9" s="619"/>
      <c r="D9" s="783" t="s">
        <v>8</v>
      </c>
      <c r="E9" s="1905" t="s">
        <v>747</v>
      </c>
      <c r="F9" s="1905"/>
      <c r="G9" s="1905"/>
      <c r="H9" s="617"/>
      <c r="I9" s="1905" t="s">
        <v>748</v>
      </c>
      <c r="J9" s="1905"/>
      <c r="K9" s="1905"/>
      <c r="L9" s="601"/>
    </row>
    <row r="10" spans="1:12" ht="15" customHeight="1">
      <c r="A10" s="601"/>
      <c r="B10" s="591"/>
      <c r="C10" s="615"/>
      <c r="D10" s="617"/>
      <c r="E10" s="623" t="s">
        <v>4</v>
      </c>
      <c r="F10" s="623" t="s">
        <v>37</v>
      </c>
      <c r="G10" s="623" t="s">
        <v>38</v>
      </c>
      <c r="H10" s="591"/>
      <c r="I10" s="623" t="s">
        <v>4</v>
      </c>
      <c r="J10" s="623" t="s">
        <v>37</v>
      </c>
      <c r="K10" s="623" t="s">
        <v>38</v>
      </c>
      <c r="L10" s="601"/>
    </row>
    <row r="11" spans="1:12" ht="15" customHeight="1">
      <c r="A11" s="601"/>
      <c r="B11" s="591"/>
      <c r="C11" s="591"/>
      <c r="D11" s="618"/>
      <c r="E11" s="624" t="s">
        <v>9</v>
      </c>
      <c r="F11" s="624" t="s">
        <v>39</v>
      </c>
      <c r="G11" s="624" t="s">
        <v>40</v>
      </c>
      <c r="H11" s="710"/>
      <c r="I11" s="624" t="s">
        <v>9</v>
      </c>
      <c r="J11" s="624" t="s">
        <v>39</v>
      </c>
      <c r="K11" s="624" t="s">
        <v>40</v>
      </c>
      <c r="L11" s="704"/>
    </row>
    <row r="12" spans="1:12" ht="2.25" customHeight="1">
      <c r="A12" s="626"/>
      <c r="B12" s="626"/>
      <c r="C12" s="626"/>
      <c r="D12" s="722"/>
      <c r="E12" s="626"/>
      <c r="F12" s="626"/>
      <c r="G12" s="626"/>
      <c r="H12" s="626"/>
      <c r="I12" s="626"/>
      <c r="J12" s="626"/>
      <c r="K12" s="626"/>
      <c r="L12" s="626"/>
    </row>
    <row r="13" spans="1:12" ht="3" customHeight="1">
      <c r="A13" s="601"/>
      <c r="B13" s="601"/>
      <c r="C13" s="601"/>
      <c r="D13" s="630"/>
      <c r="E13" s="601"/>
      <c r="F13" s="601"/>
      <c r="G13" s="601"/>
      <c r="H13" s="601"/>
      <c r="I13" s="601"/>
      <c r="J13" s="601"/>
      <c r="K13" s="601"/>
      <c r="L13" s="601"/>
    </row>
    <row r="14" spans="1:12" ht="16.5" customHeight="1">
      <c r="A14" s="601"/>
      <c r="B14" s="614" t="s">
        <v>4</v>
      </c>
      <c r="C14" s="591"/>
      <c r="D14" s="1666">
        <v>2020</v>
      </c>
      <c r="E14" s="723">
        <f t="shared" ref="E14:G16" si="0">SUM(E18,E22,E26,E30,E34,E38,E42,E46,E50)</f>
        <v>569</v>
      </c>
      <c r="F14" s="723">
        <f t="shared" si="0"/>
        <v>380</v>
      </c>
      <c r="G14" s="723">
        <f t="shared" si="0"/>
        <v>189</v>
      </c>
      <c r="H14" s="724"/>
      <c r="I14" s="723">
        <f t="shared" ref="I14:K16" si="1">SUM(I18,I22,I26,I30,I34,I38,I42,I46,I50)</f>
        <v>4222</v>
      </c>
      <c r="J14" s="723">
        <f t="shared" si="1"/>
        <v>2261</v>
      </c>
      <c r="K14" s="723">
        <f t="shared" si="1"/>
        <v>1961</v>
      </c>
      <c r="L14" s="601"/>
    </row>
    <row r="15" spans="1:12" ht="15" customHeight="1">
      <c r="A15" s="601"/>
      <c r="B15" s="705" t="s">
        <v>9</v>
      </c>
      <c r="C15" s="591"/>
      <c r="D15" s="1666">
        <v>2021</v>
      </c>
      <c r="E15" s="723">
        <f t="shared" si="0"/>
        <v>643</v>
      </c>
      <c r="F15" s="723">
        <f t="shared" si="0"/>
        <v>388</v>
      </c>
      <c r="G15" s="723">
        <f t="shared" si="0"/>
        <v>255</v>
      </c>
      <c r="H15" s="724"/>
      <c r="I15" s="723">
        <f t="shared" si="1"/>
        <v>6996</v>
      </c>
      <c r="J15" s="723">
        <f t="shared" si="1"/>
        <v>3609</v>
      </c>
      <c r="K15" s="723">
        <f t="shared" si="1"/>
        <v>3387</v>
      </c>
      <c r="L15" s="601"/>
    </row>
    <row r="16" spans="1:12" ht="15" customHeight="1">
      <c r="A16" s="601"/>
      <c r="B16" s="705"/>
      <c r="C16" s="591"/>
      <c r="D16" s="1666">
        <v>2022</v>
      </c>
      <c r="E16" s="723">
        <f t="shared" si="0"/>
        <v>672</v>
      </c>
      <c r="F16" s="723">
        <f t="shared" si="0"/>
        <v>390</v>
      </c>
      <c r="G16" s="723">
        <f t="shared" si="0"/>
        <v>282</v>
      </c>
      <c r="H16" s="724"/>
      <c r="I16" s="723">
        <f t="shared" si="1"/>
        <v>8469</v>
      </c>
      <c r="J16" s="723">
        <f t="shared" si="1"/>
        <v>4085</v>
      </c>
      <c r="K16" s="723">
        <f t="shared" si="1"/>
        <v>4384</v>
      </c>
      <c r="L16" s="601"/>
    </row>
    <row r="17" spans="1:12" ht="15" customHeight="1">
      <c r="A17" s="601"/>
      <c r="B17" s="566"/>
      <c r="C17" s="591"/>
      <c r="D17" s="580"/>
      <c r="E17" s="633"/>
      <c r="F17" s="633"/>
      <c r="G17" s="633"/>
      <c r="H17" s="633"/>
      <c r="I17" s="633"/>
      <c r="J17" s="633"/>
      <c r="K17" s="633"/>
      <c r="L17" s="601"/>
    </row>
    <row r="18" spans="1:12" ht="15" customHeight="1">
      <c r="A18" s="601"/>
      <c r="B18" s="614" t="s">
        <v>749</v>
      </c>
      <c r="C18" s="591"/>
      <c r="D18" s="580">
        <v>2020</v>
      </c>
      <c r="E18" s="633">
        <v>24</v>
      </c>
      <c r="F18" s="633">
        <v>18</v>
      </c>
      <c r="G18" s="633">
        <v>6</v>
      </c>
      <c r="H18" s="633"/>
      <c r="I18" s="633">
        <v>406</v>
      </c>
      <c r="J18" s="633">
        <v>98</v>
      </c>
      <c r="K18" s="633">
        <v>308</v>
      </c>
      <c r="L18" s="601"/>
    </row>
    <row r="19" spans="1:12" ht="15" customHeight="1">
      <c r="A19" s="601"/>
      <c r="B19" s="566" t="s">
        <v>750</v>
      </c>
      <c r="C19" s="591"/>
      <c r="D19" s="580">
        <v>2021</v>
      </c>
      <c r="E19" s="633">
        <v>61</v>
      </c>
      <c r="F19" s="633">
        <v>31</v>
      </c>
      <c r="G19" s="633">
        <v>30</v>
      </c>
      <c r="H19" s="633"/>
      <c r="I19" s="633">
        <v>754</v>
      </c>
      <c r="J19" s="633">
        <v>224</v>
      </c>
      <c r="K19" s="633">
        <v>530</v>
      </c>
      <c r="L19" s="601"/>
    </row>
    <row r="20" spans="1:12" ht="15" customHeight="1">
      <c r="A20" s="601"/>
      <c r="B20" s="566"/>
      <c r="C20" s="591"/>
      <c r="D20" s="580">
        <v>2022</v>
      </c>
      <c r="E20" s="633">
        <v>38</v>
      </c>
      <c r="F20" s="633">
        <v>17</v>
      </c>
      <c r="G20" s="633">
        <v>21</v>
      </c>
      <c r="H20" s="633"/>
      <c r="I20" s="633">
        <v>862</v>
      </c>
      <c r="J20" s="633">
        <v>198</v>
      </c>
      <c r="K20" s="633">
        <v>664</v>
      </c>
      <c r="L20" s="601"/>
    </row>
    <row r="21" spans="1:12" ht="15" customHeight="1">
      <c r="A21" s="601"/>
      <c r="B21" s="566"/>
      <c r="C21" s="591"/>
      <c r="D21" s="580"/>
      <c r="E21" s="633"/>
      <c r="F21" s="633"/>
      <c r="G21" s="633"/>
      <c r="H21" s="633"/>
      <c r="I21" s="633"/>
      <c r="J21" s="633"/>
      <c r="K21" s="633"/>
      <c r="L21" s="601"/>
    </row>
    <row r="22" spans="1:12" ht="15" customHeight="1">
      <c r="A22" s="601"/>
      <c r="B22" s="614" t="s">
        <v>751</v>
      </c>
      <c r="C22" s="591"/>
      <c r="D22" s="580">
        <v>2020</v>
      </c>
      <c r="E22" s="633">
        <v>106</v>
      </c>
      <c r="F22" s="633">
        <v>62</v>
      </c>
      <c r="G22" s="633">
        <v>44</v>
      </c>
      <c r="H22" s="633"/>
      <c r="I22" s="633">
        <v>163</v>
      </c>
      <c r="J22" s="633">
        <v>97</v>
      </c>
      <c r="K22" s="633">
        <v>66</v>
      </c>
      <c r="L22" s="601"/>
    </row>
    <row r="23" spans="1:12" ht="15" customHeight="1">
      <c r="A23" s="601"/>
      <c r="B23" s="566" t="s">
        <v>752</v>
      </c>
      <c r="C23" s="614"/>
      <c r="D23" s="580">
        <v>2021</v>
      </c>
      <c r="E23" s="633">
        <v>99</v>
      </c>
      <c r="F23" s="633">
        <v>57</v>
      </c>
      <c r="G23" s="633">
        <v>42</v>
      </c>
      <c r="H23" s="633"/>
      <c r="I23" s="633">
        <v>124</v>
      </c>
      <c r="J23" s="633">
        <v>59</v>
      </c>
      <c r="K23" s="633">
        <v>65</v>
      </c>
      <c r="L23" s="601"/>
    </row>
    <row r="24" spans="1:12" ht="15" customHeight="1">
      <c r="A24" s="601"/>
      <c r="B24" s="566"/>
      <c r="C24" s="614"/>
      <c r="D24" s="580">
        <v>2022</v>
      </c>
      <c r="E24" s="633">
        <v>84</v>
      </c>
      <c r="F24" s="633">
        <v>45</v>
      </c>
      <c r="G24" s="633">
        <v>39</v>
      </c>
      <c r="H24" s="633"/>
      <c r="I24" s="633">
        <v>129</v>
      </c>
      <c r="J24" s="633">
        <v>63</v>
      </c>
      <c r="K24" s="633">
        <v>66</v>
      </c>
      <c r="L24" s="601"/>
    </row>
    <row r="25" spans="1:12" ht="15" customHeight="1">
      <c r="A25" s="601"/>
      <c r="B25" s="566"/>
      <c r="C25" s="614"/>
      <c r="D25" s="580"/>
      <c r="E25" s="633"/>
      <c r="F25" s="633"/>
      <c r="G25" s="633"/>
      <c r="H25" s="633"/>
      <c r="I25" s="633"/>
      <c r="J25" s="633"/>
      <c r="K25" s="633"/>
      <c r="L25" s="601"/>
    </row>
    <row r="26" spans="1:12" ht="15" customHeight="1">
      <c r="A26" s="601"/>
      <c r="B26" s="614" t="s">
        <v>753</v>
      </c>
      <c r="C26" s="591"/>
      <c r="D26" s="580">
        <v>2020</v>
      </c>
      <c r="E26" s="633">
        <v>206</v>
      </c>
      <c r="F26" s="633">
        <v>139</v>
      </c>
      <c r="G26" s="633">
        <v>67</v>
      </c>
      <c r="H26" s="633"/>
      <c r="I26" s="633">
        <v>2756</v>
      </c>
      <c r="J26" s="633">
        <v>1558</v>
      </c>
      <c r="K26" s="633">
        <v>1198</v>
      </c>
      <c r="L26" s="601"/>
    </row>
    <row r="27" spans="1:12" ht="15" customHeight="1">
      <c r="A27" s="601"/>
      <c r="B27" s="566" t="s">
        <v>754</v>
      </c>
      <c r="C27" s="591"/>
      <c r="D27" s="580">
        <v>2021</v>
      </c>
      <c r="E27" s="633">
        <v>207</v>
      </c>
      <c r="F27" s="633">
        <v>129</v>
      </c>
      <c r="G27" s="633">
        <v>78</v>
      </c>
      <c r="H27" s="633"/>
      <c r="I27" s="633">
        <v>5048</v>
      </c>
      <c r="J27" s="633">
        <v>2719</v>
      </c>
      <c r="K27" s="633">
        <v>2329</v>
      </c>
      <c r="L27" s="601"/>
    </row>
    <row r="28" spans="1:12" ht="15" customHeight="1">
      <c r="A28" s="601"/>
      <c r="B28" s="566"/>
      <c r="C28" s="591"/>
      <c r="D28" s="580">
        <v>2022</v>
      </c>
      <c r="E28" s="633">
        <v>286</v>
      </c>
      <c r="F28" s="633">
        <v>166</v>
      </c>
      <c r="G28" s="633">
        <v>120</v>
      </c>
      <c r="H28" s="633"/>
      <c r="I28" s="633">
        <v>6319</v>
      </c>
      <c r="J28" s="633">
        <v>3153</v>
      </c>
      <c r="K28" s="633">
        <v>3166</v>
      </c>
      <c r="L28" s="601"/>
    </row>
    <row r="29" spans="1:12" ht="15" customHeight="1">
      <c r="A29" s="601"/>
      <c r="B29" s="566"/>
      <c r="C29" s="591"/>
      <c r="D29" s="580"/>
      <c r="E29" s="633"/>
      <c r="F29" s="633"/>
      <c r="G29" s="633"/>
      <c r="H29" s="633"/>
      <c r="I29" s="633"/>
      <c r="J29" s="633"/>
      <c r="K29" s="633"/>
      <c r="L29" s="601"/>
    </row>
    <row r="30" spans="1:12" ht="15" customHeight="1">
      <c r="A30" s="601"/>
      <c r="B30" s="614" t="s">
        <v>755</v>
      </c>
      <c r="C30" s="591"/>
      <c r="D30" s="580">
        <v>2020</v>
      </c>
      <c r="E30" s="633">
        <v>74</v>
      </c>
      <c r="F30" s="633">
        <v>45</v>
      </c>
      <c r="G30" s="633">
        <v>29</v>
      </c>
      <c r="H30" s="633"/>
      <c r="I30" s="633">
        <v>269</v>
      </c>
      <c r="J30" s="633">
        <v>151</v>
      </c>
      <c r="K30" s="633">
        <v>118</v>
      </c>
      <c r="L30" s="601"/>
    </row>
    <row r="31" spans="1:12" ht="15" customHeight="1">
      <c r="A31" s="601"/>
      <c r="B31" s="566" t="s">
        <v>1261</v>
      </c>
      <c r="C31" s="591"/>
      <c r="D31" s="580">
        <v>2021</v>
      </c>
      <c r="E31" s="633">
        <v>78</v>
      </c>
      <c r="F31" s="633">
        <v>44</v>
      </c>
      <c r="G31" s="633">
        <v>34</v>
      </c>
      <c r="H31" s="633"/>
      <c r="I31" s="633">
        <v>276</v>
      </c>
      <c r="J31" s="633">
        <v>168</v>
      </c>
      <c r="K31" s="633">
        <v>108</v>
      </c>
      <c r="L31" s="601"/>
    </row>
    <row r="32" spans="1:12" ht="15" customHeight="1">
      <c r="A32" s="601"/>
      <c r="B32" s="566"/>
      <c r="C32" s="591"/>
      <c r="D32" s="580">
        <v>2022</v>
      </c>
      <c r="E32" s="633">
        <v>103</v>
      </c>
      <c r="F32" s="633">
        <v>57</v>
      </c>
      <c r="G32" s="633">
        <v>46</v>
      </c>
      <c r="H32" s="633"/>
      <c r="I32" s="633">
        <v>405</v>
      </c>
      <c r="J32" s="633">
        <v>239</v>
      </c>
      <c r="K32" s="633">
        <v>166</v>
      </c>
      <c r="L32" s="601"/>
    </row>
    <row r="33" spans="1:12" ht="15" customHeight="1">
      <c r="A33" s="601"/>
      <c r="B33" s="566"/>
      <c r="C33" s="591"/>
      <c r="D33" s="580"/>
      <c r="E33" s="633"/>
      <c r="F33" s="633"/>
      <c r="G33" s="633"/>
      <c r="H33" s="633"/>
      <c r="I33" s="633"/>
      <c r="J33" s="633"/>
      <c r="K33" s="633"/>
      <c r="L33" s="601"/>
    </row>
    <row r="34" spans="1:12" ht="15" customHeight="1">
      <c r="A34" s="601"/>
      <c r="B34" s="614" t="s">
        <v>756</v>
      </c>
      <c r="C34" s="591"/>
      <c r="D34" s="580">
        <v>2020</v>
      </c>
      <c r="E34" s="633">
        <v>155</v>
      </c>
      <c r="F34" s="633">
        <v>113</v>
      </c>
      <c r="G34" s="633">
        <v>42</v>
      </c>
      <c r="H34" s="633"/>
      <c r="I34" s="633">
        <v>513</v>
      </c>
      <c r="J34" s="633">
        <v>322</v>
      </c>
      <c r="K34" s="633">
        <v>191</v>
      </c>
      <c r="L34" s="601"/>
    </row>
    <row r="35" spans="1:12" ht="15" customHeight="1">
      <c r="A35" s="601"/>
      <c r="B35" s="566" t="s">
        <v>757</v>
      </c>
      <c r="C35" s="591"/>
      <c r="D35" s="580">
        <v>2021</v>
      </c>
      <c r="E35" s="633">
        <v>167</v>
      </c>
      <c r="F35" s="633">
        <v>112</v>
      </c>
      <c r="G35" s="633">
        <v>55</v>
      </c>
      <c r="H35" s="633"/>
      <c r="I35" s="633">
        <v>528</v>
      </c>
      <c r="J35" s="633">
        <v>350</v>
      </c>
      <c r="K35" s="633">
        <v>178</v>
      </c>
      <c r="L35" s="601"/>
    </row>
    <row r="36" spans="1:12" ht="15" customHeight="1">
      <c r="A36" s="601"/>
      <c r="B36" s="566"/>
      <c r="C36" s="591"/>
      <c r="D36" s="580">
        <v>2022</v>
      </c>
      <c r="E36" s="633">
        <v>139</v>
      </c>
      <c r="F36" s="633">
        <v>98</v>
      </c>
      <c r="G36" s="633">
        <v>41</v>
      </c>
      <c r="H36" s="633"/>
      <c r="I36" s="633">
        <v>496</v>
      </c>
      <c r="J36" s="633">
        <v>337</v>
      </c>
      <c r="K36" s="633">
        <v>159</v>
      </c>
      <c r="L36" s="601"/>
    </row>
    <row r="37" spans="1:12" ht="15" customHeight="1">
      <c r="A37" s="601"/>
      <c r="B37" s="566"/>
      <c r="C37" s="591"/>
      <c r="D37" s="580"/>
      <c r="E37" s="672"/>
      <c r="F37" s="672"/>
      <c r="G37" s="672"/>
      <c r="H37" s="633"/>
      <c r="I37" s="672"/>
      <c r="J37" s="672"/>
      <c r="K37" s="672"/>
      <c r="L37" s="601"/>
    </row>
    <row r="38" spans="1:12" ht="15" customHeight="1">
      <c r="A38" s="601"/>
      <c r="B38" s="614" t="s">
        <v>758</v>
      </c>
      <c r="C38" s="591"/>
      <c r="D38" s="580">
        <v>2020</v>
      </c>
      <c r="E38" s="672" t="s">
        <v>31</v>
      </c>
      <c r="F38" s="672" t="s">
        <v>31</v>
      </c>
      <c r="G38" s="672" t="s">
        <v>31</v>
      </c>
      <c r="H38" s="633"/>
      <c r="I38" s="672" t="s">
        <v>31</v>
      </c>
      <c r="J38" s="672" t="s">
        <v>31</v>
      </c>
      <c r="K38" s="672" t="s">
        <v>31</v>
      </c>
      <c r="L38" s="601"/>
    </row>
    <row r="39" spans="1:12" ht="15" customHeight="1">
      <c r="A39" s="601"/>
      <c r="B39" s="615" t="s">
        <v>759</v>
      </c>
      <c r="C39" s="566"/>
      <c r="D39" s="580">
        <v>2021</v>
      </c>
      <c r="E39" s="672" t="s">
        <v>31</v>
      </c>
      <c r="F39" s="672" t="s">
        <v>31</v>
      </c>
      <c r="G39" s="672" t="s">
        <v>31</v>
      </c>
      <c r="H39" s="633"/>
      <c r="I39" s="672" t="s">
        <v>31</v>
      </c>
      <c r="J39" s="672" t="s">
        <v>31</v>
      </c>
      <c r="K39" s="672" t="s">
        <v>31</v>
      </c>
      <c r="L39" s="601"/>
    </row>
    <row r="40" spans="1:12" ht="15" customHeight="1">
      <c r="A40" s="601"/>
      <c r="B40" s="615"/>
      <c r="C40" s="566"/>
      <c r="D40" s="580">
        <v>2022</v>
      </c>
      <c r="E40" s="672" t="s">
        <v>31</v>
      </c>
      <c r="F40" s="672" t="s">
        <v>31</v>
      </c>
      <c r="G40" s="672" t="s">
        <v>31</v>
      </c>
      <c r="H40" s="633"/>
      <c r="I40" s="672" t="s">
        <v>31</v>
      </c>
      <c r="J40" s="672" t="s">
        <v>31</v>
      </c>
      <c r="K40" s="672" t="s">
        <v>31</v>
      </c>
      <c r="L40" s="601"/>
    </row>
    <row r="41" spans="1:12" ht="15" customHeight="1">
      <c r="A41" s="601"/>
      <c r="B41" s="615"/>
      <c r="C41" s="566"/>
      <c r="D41" s="580"/>
      <c r="E41" s="633"/>
      <c r="F41" s="633"/>
      <c r="G41" s="633"/>
      <c r="H41" s="633"/>
      <c r="I41" s="633"/>
      <c r="J41" s="633"/>
      <c r="K41" s="633"/>
      <c r="L41" s="601"/>
    </row>
    <row r="42" spans="1:12" ht="15" customHeight="1">
      <c r="A42" s="601"/>
      <c r="B42" s="614" t="s">
        <v>760</v>
      </c>
      <c r="C42" s="591"/>
      <c r="D42" s="580">
        <v>2020</v>
      </c>
      <c r="E42" s="633">
        <v>4</v>
      </c>
      <c r="F42" s="633">
        <v>3</v>
      </c>
      <c r="G42" s="633">
        <v>1</v>
      </c>
      <c r="H42" s="633"/>
      <c r="I42" s="633">
        <v>111</v>
      </c>
      <c r="J42" s="633">
        <v>33</v>
      </c>
      <c r="K42" s="633">
        <v>78</v>
      </c>
      <c r="L42" s="601"/>
    </row>
    <row r="43" spans="1:12" ht="15" customHeight="1">
      <c r="A43" s="601"/>
      <c r="B43" s="566" t="s">
        <v>761</v>
      </c>
      <c r="C43" s="591"/>
      <c r="D43" s="580">
        <v>2021</v>
      </c>
      <c r="E43" s="633">
        <v>23</v>
      </c>
      <c r="F43" s="633">
        <v>12</v>
      </c>
      <c r="G43" s="633">
        <v>11</v>
      </c>
      <c r="H43" s="633"/>
      <c r="I43" s="633">
        <v>194</v>
      </c>
      <c r="J43" s="633">
        <v>59</v>
      </c>
      <c r="K43" s="633">
        <v>135</v>
      </c>
      <c r="L43" s="601"/>
    </row>
    <row r="44" spans="1:12" ht="15" customHeight="1">
      <c r="A44" s="601"/>
      <c r="B44" s="566"/>
      <c r="C44" s="591"/>
      <c r="D44" s="580">
        <v>2022</v>
      </c>
      <c r="E44" s="633">
        <v>13</v>
      </c>
      <c r="F44" s="633">
        <v>3</v>
      </c>
      <c r="G44" s="633">
        <v>10</v>
      </c>
      <c r="H44" s="633"/>
      <c r="I44" s="633">
        <v>198</v>
      </c>
      <c r="J44" s="633">
        <v>70</v>
      </c>
      <c r="K44" s="633">
        <v>128</v>
      </c>
      <c r="L44" s="601"/>
    </row>
    <row r="45" spans="1:12" ht="15" customHeight="1">
      <c r="A45" s="601"/>
      <c r="B45" s="566"/>
      <c r="C45" s="591"/>
      <c r="D45" s="580"/>
      <c r="E45" s="633"/>
      <c r="F45" s="633"/>
      <c r="G45" s="633"/>
      <c r="H45" s="633"/>
      <c r="I45" s="633"/>
      <c r="J45" s="633"/>
      <c r="K45" s="633"/>
      <c r="L45" s="601"/>
    </row>
    <row r="46" spans="1:12" ht="15" customHeight="1">
      <c r="A46" s="601"/>
      <c r="B46" s="614" t="s">
        <v>762</v>
      </c>
      <c r="C46" s="566"/>
      <c r="D46" s="580">
        <v>2020</v>
      </c>
      <c r="E46" s="672" t="s">
        <v>31</v>
      </c>
      <c r="F46" s="672" t="s">
        <v>31</v>
      </c>
      <c r="G46" s="672" t="s">
        <v>31</v>
      </c>
      <c r="H46" s="633"/>
      <c r="I46" s="633">
        <v>3</v>
      </c>
      <c r="J46" s="633">
        <v>2</v>
      </c>
      <c r="K46" s="633">
        <v>1</v>
      </c>
      <c r="L46" s="601"/>
    </row>
    <row r="47" spans="1:12" ht="15" customHeight="1">
      <c r="A47" s="601"/>
      <c r="B47" s="615" t="s">
        <v>763</v>
      </c>
      <c r="C47" s="566"/>
      <c r="D47" s="580">
        <v>2021</v>
      </c>
      <c r="E47" s="633">
        <v>8</v>
      </c>
      <c r="F47" s="633">
        <v>3</v>
      </c>
      <c r="G47" s="633">
        <v>5</v>
      </c>
      <c r="H47" s="633"/>
      <c r="I47" s="633">
        <v>72</v>
      </c>
      <c r="J47" s="633">
        <v>30</v>
      </c>
      <c r="K47" s="633">
        <v>42</v>
      </c>
      <c r="L47" s="601"/>
    </row>
    <row r="48" spans="1:12" ht="15" customHeight="1">
      <c r="A48" s="601"/>
      <c r="B48" s="615"/>
      <c r="C48" s="566"/>
      <c r="D48" s="580">
        <v>2022</v>
      </c>
      <c r="E48" s="633">
        <v>9</v>
      </c>
      <c r="F48" s="633">
        <v>4</v>
      </c>
      <c r="G48" s="633">
        <v>5</v>
      </c>
      <c r="H48" s="633"/>
      <c r="I48" s="633">
        <v>60</v>
      </c>
      <c r="J48" s="633">
        <v>25</v>
      </c>
      <c r="K48" s="633">
        <v>35</v>
      </c>
      <c r="L48" s="601"/>
    </row>
    <row r="49" spans="1:18" ht="15" customHeight="1">
      <c r="A49" s="601"/>
      <c r="B49" s="615"/>
      <c r="C49" s="566"/>
      <c r="D49" s="580"/>
      <c r="E49" s="672"/>
      <c r="F49" s="672"/>
      <c r="G49" s="672"/>
      <c r="H49" s="633"/>
      <c r="I49" s="672"/>
      <c r="J49" s="672"/>
      <c r="K49" s="672"/>
      <c r="L49" s="601"/>
    </row>
    <row r="50" spans="1:18" ht="15" customHeight="1">
      <c r="A50" s="601"/>
      <c r="B50" s="614" t="s">
        <v>764</v>
      </c>
      <c r="C50" s="591"/>
      <c r="D50" s="580">
        <v>2020</v>
      </c>
      <c r="E50" s="672" t="s">
        <v>31</v>
      </c>
      <c r="F50" s="672" t="s">
        <v>31</v>
      </c>
      <c r="G50" s="672" t="s">
        <v>31</v>
      </c>
      <c r="H50" s="633"/>
      <c r="I50" s="633">
        <v>1</v>
      </c>
      <c r="J50" s="672" t="s">
        <v>31</v>
      </c>
      <c r="K50" s="633">
        <v>1</v>
      </c>
      <c r="L50" s="601"/>
    </row>
    <row r="51" spans="1:18" ht="15" customHeight="1">
      <c r="A51" s="601"/>
      <c r="B51" s="566" t="s">
        <v>789</v>
      </c>
      <c r="C51" s="591"/>
      <c r="D51" s="580">
        <v>2021</v>
      </c>
      <c r="E51" s="672" t="s">
        <v>31</v>
      </c>
      <c r="F51" s="672" t="s">
        <v>31</v>
      </c>
      <c r="G51" s="672" t="s">
        <v>31</v>
      </c>
      <c r="H51" s="633"/>
      <c r="I51" s="672" t="s">
        <v>31</v>
      </c>
      <c r="J51" s="672" t="s">
        <v>31</v>
      </c>
      <c r="K51" s="672" t="s">
        <v>31</v>
      </c>
      <c r="L51" s="601"/>
    </row>
    <row r="52" spans="1:18" ht="15" customHeight="1">
      <c r="A52" s="601"/>
      <c r="B52" s="566"/>
      <c r="C52" s="591"/>
      <c r="D52" s="580">
        <v>2022</v>
      </c>
      <c r="E52" s="672" t="s">
        <v>31</v>
      </c>
      <c r="F52" s="672" t="s">
        <v>31</v>
      </c>
      <c r="G52" s="672" t="s">
        <v>31</v>
      </c>
      <c r="I52" s="672" t="s">
        <v>31</v>
      </c>
      <c r="J52" s="672" t="s">
        <v>31</v>
      </c>
      <c r="K52" s="672" t="s">
        <v>31</v>
      </c>
      <c r="L52" s="601"/>
    </row>
    <row r="53" spans="1:18" ht="15" customHeight="1" thickBot="1">
      <c r="A53" s="637"/>
      <c r="B53" s="691"/>
      <c r="C53" s="692"/>
      <c r="D53" s="693"/>
      <c r="E53" s="692"/>
      <c r="F53" s="677"/>
      <c r="G53" s="677"/>
      <c r="H53" s="677"/>
      <c r="I53" s="725"/>
      <c r="J53" s="726"/>
      <c r="K53" s="727"/>
      <c r="L53" s="637"/>
    </row>
    <row r="54" spans="1:18" s="680" customFormat="1" ht="15" customHeight="1">
      <c r="A54" s="537"/>
      <c r="B54" s="537"/>
      <c r="C54" s="537"/>
      <c r="D54" s="645"/>
      <c r="E54" s="645"/>
      <c r="F54" s="645"/>
      <c r="G54" s="645"/>
      <c r="H54" s="645"/>
      <c r="I54" s="645"/>
      <c r="J54" s="728"/>
      <c r="L54" s="424" t="s">
        <v>909</v>
      </c>
    </row>
    <row r="55" spans="1:18" s="729" customFormat="1" ht="15" customHeight="1">
      <c r="F55" s="682"/>
      <c r="G55" s="680"/>
      <c r="H55" s="680"/>
      <c r="I55" s="680"/>
      <c r="J55" s="680"/>
      <c r="L55" s="425" t="s">
        <v>885</v>
      </c>
      <c r="M55" s="645"/>
      <c r="N55" s="537"/>
      <c r="O55" s="537"/>
      <c r="P55" s="679"/>
      <c r="Q55" s="679"/>
    </row>
    <row r="56" spans="1:18" ht="3" customHeight="1">
      <c r="A56" s="698"/>
      <c r="B56" s="685"/>
      <c r="C56" s="685"/>
      <c r="D56" s="730"/>
      <c r="E56" s="685"/>
      <c r="F56" s="685"/>
      <c r="G56" s="685"/>
      <c r="H56" s="685"/>
      <c r="I56" s="731" t="s">
        <v>790</v>
      </c>
      <c r="J56" s="601"/>
      <c r="K56" s="685"/>
      <c r="L56" s="698"/>
      <c r="M56" s="730"/>
      <c r="N56" s="685"/>
      <c r="O56" s="685"/>
      <c r="P56" s="685"/>
      <c r="Q56" s="685"/>
      <c r="R56" s="731" t="s">
        <v>790</v>
      </c>
    </row>
    <row r="57" spans="1:18" ht="15" customHeight="1"/>
    <row r="58" spans="1:18" ht="15" customHeight="1"/>
    <row r="59" spans="1:18" ht="15" customHeight="1"/>
    <row r="60" spans="1:18" ht="15" customHeight="1"/>
    <row r="61" spans="1:18" ht="3.75" customHeight="1"/>
    <row r="62" spans="1:18" ht="3" customHeight="1"/>
    <row r="63" spans="1:18" ht="16.5" customHeight="1"/>
    <row r="64" spans="1:18" ht="15" customHeight="1"/>
    <row r="65" spans="4:4" ht="5.25" customHeight="1"/>
    <row r="66" spans="4:4" ht="15" customHeight="1"/>
    <row r="67" spans="4:4" ht="15" customHeight="1"/>
    <row r="68" spans="4:4" ht="15" customHeight="1"/>
    <row r="69" spans="4:4" ht="15" customHeight="1"/>
    <row r="70" spans="4:4" ht="15" customHeight="1"/>
    <row r="71" spans="4:4" ht="15" customHeight="1"/>
    <row r="72" spans="4:4" ht="15" customHeight="1"/>
    <row r="73" spans="4:4" ht="15" customHeight="1"/>
    <row r="74" spans="4:4" ht="15" customHeight="1"/>
    <row r="75" spans="4:4" ht="15" customHeight="1"/>
    <row r="76" spans="4:4" ht="15" customHeight="1"/>
    <row r="77" spans="4:4" ht="15" customHeight="1"/>
    <row r="78" spans="4:4" ht="15" customHeight="1"/>
    <row r="79" spans="4:4" s="601" customFormat="1" ht="15" customHeight="1">
      <c r="D79" s="630"/>
    </row>
    <row r="80" spans="4:4" s="601" customFormat="1" ht="15" customHeight="1">
      <c r="D80" s="630"/>
    </row>
    <row r="81" spans="2:4" s="601" customFormat="1" ht="15" customHeight="1">
      <c r="D81" s="630"/>
    </row>
    <row r="82" spans="2:4" s="601" customFormat="1" ht="15" customHeight="1">
      <c r="D82" s="630"/>
    </row>
    <row r="83" spans="2:4" s="601" customFormat="1" ht="15" customHeight="1">
      <c r="D83" s="630"/>
    </row>
    <row r="84" spans="2:4" s="601" customFormat="1" ht="3" customHeight="1">
      <c r="D84" s="630"/>
    </row>
    <row r="85" spans="2:4" s="601" customFormat="1" ht="3" customHeight="1">
      <c r="D85" s="630"/>
    </row>
    <row r="86" spans="2:4" s="698" customFormat="1" ht="13.15" customHeight="1">
      <c r="D86" s="697"/>
    </row>
    <row r="87" spans="2:4" s="698" customFormat="1" ht="13.15" customHeight="1">
      <c r="D87" s="697"/>
    </row>
    <row r="88" spans="2:4" s="601" customFormat="1" ht="6.75" customHeight="1">
      <c r="B88" s="602"/>
      <c r="C88" s="732"/>
      <c r="D88" s="737"/>
    </row>
    <row r="89" spans="2:4" s="601" customFormat="1">
      <c r="D89" s="630"/>
    </row>
    <row r="90" spans="2:4" s="601" customFormat="1">
      <c r="D90" s="630"/>
    </row>
    <row r="91" spans="2:4" s="601" customFormat="1">
      <c r="D91" s="630"/>
    </row>
    <row r="92" spans="2:4" s="601" customFormat="1">
      <c r="D92" s="630"/>
    </row>
    <row r="93" spans="2:4" s="601" customFormat="1">
      <c r="D93" s="630"/>
    </row>
    <row r="94" spans="2:4" s="601" customFormat="1">
      <c r="D94" s="630"/>
    </row>
    <row r="95" spans="2:4" s="601" customFormat="1">
      <c r="D95" s="630"/>
    </row>
    <row r="96" spans="2:4" s="601" customFormat="1">
      <c r="D96" s="630"/>
    </row>
    <row r="97" spans="4:4" s="601" customFormat="1">
      <c r="D97" s="630"/>
    </row>
    <row r="98" spans="4:4" s="601" customFormat="1">
      <c r="D98" s="630"/>
    </row>
    <row r="99" spans="4:4" s="601" customFormat="1">
      <c r="D99" s="630"/>
    </row>
    <row r="100" spans="4:4" s="601" customFormat="1">
      <c r="D100" s="630"/>
    </row>
    <row r="101" spans="4:4" s="601" customFormat="1">
      <c r="D101" s="630"/>
    </row>
    <row r="102" spans="4:4" s="601" customFormat="1">
      <c r="D102" s="630"/>
    </row>
    <row r="103" spans="4:4" s="601" customFormat="1">
      <c r="D103" s="630"/>
    </row>
    <row r="104" spans="4:4" s="601" customFormat="1">
      <c r="D104" s="630"/>
    </row>
    <row r="105" spans="4:4" s="601" customFormat="1">
      <c r="D105" s="630"/>
    </row>
    <row r="106" spans="4:4" s="601" customFormat="1">
      <c r="D106" s="630"/>
    </row>
    <row r="107" spans="4:4" s="601" customFormat="1">
      <c r="D107" s="630"/>
    </row>
    <row r="108" spans="4:4" s="601" customFormat="1">
      <c r="D108" s="630"/>
    </row>
    <row r="109" spans="4:4" s="601" customFormat="1">
      <c r="D109" s="630"/>
    </row>
    <row r="110" spans="4:4" s="601" customFormat="1">
      <c r="D110" s="630"/>
    </row>
    <row r="111" spans="4:4" s="601" customFormat="1">
      <c r="D111" s="630"/>
    </row>
    <row r="112" spans="4:4" s="601" customFormat="1">
      <c r="D112" s="630"/>
    </row>
    <row r="113" spans="4:4" s="601" customFormat="1">
      <c r="D113" s="630"/>
    </row>
    <row r="114" spans="4:4" s="601" customFormat="1">
      <c r="D114" s="630"/>
    </row>
    <row r="115" spans="4:4" s="601" customFormat="1">
      <c r="D115" s="630"/>
    </row>
    <row r="116" spans="4:4" s="601" customFormat="1">
      <c r="D116" s="630"/>
    </row>
    <row r="117" spans="4:4" s="601" customFormat="1">
      <c r="D117" s="630"/>
    </row>
    <row r="118" spans="4:4" s="601" customFormat="1">
      <c r="D118" s="630"/>
    </row>
    <row r="119" spans="4:4" s="601" customFormat="1">
      <c r="D119" s="630"/>
    </row>
    <row r="120" spans="4:4" s="601" customFormat="1">
      <c r="D120" s="630"/>
    </row>
    <row r="121" spans="4:4" s="601" customFormat="1">
      <c r="D121" s="630"/>
    </row>
    <row r="122" spans="4:4" s="601" customFormat="1">
      <c r="D122" s="630"/>
    </row>
    <row r="123" spans="4:4" s="601" customFormat="1">
      <c r="D123" s="630"/>
    </row>
    <row r="124" spans="4:4" s="601" customFormat="1">
      <c r="D124" s="630"/>
    </row>
    <row r="125" spans="4:4" s="601" customFormat="1">
      <c r="D125" s="630"/>
    </row>
    <row r="126" spans="4:4" s="601" customFormat="1">
      <c r="D126" s="630"/>
    </row>
    <row r="127" spans="4:4" s="601" customFormat="1">
      <c r="D127" s="630"/>
    </row>
    <row r="128" spans="4:4" s="601" customFormat="1">
      <c r="D128" s="630"/>
    </row>
    <row r="129" spans="4:4" s="601" customFormat="1">
      <c r="D129" s="630"/>
    </row>
    <row r="130" spans="4:4" s="601" customFormat="1">
      <c r="D130" s="630"/>
    </row>
    <row r="131" spans="4:4" s="601" customFormat="1">
      <c r="D131" s="630"/>
    </row>
    <row r="132" spans="4:4" s="601" customFormat="1">
      <c r="D132" s="630"/>
    </row>
    <row r="133" spans="4:4" s="601" customFormat="1">
      <c r="D133" s="630"/>
    </row>
    <row r="134" spans="4:4" s="601" customFormat="1">
      <c r="D134" s="630"/>
    </row>
    <row r="135" spans="4:4" s="601" customFormat="1">
      <c r="D135" s="630"/>
    </row>
    <row r="136" spans="4:4" s="601" customFormat="1">
      <c r="D136" s="630"/>
    </row>
    <row r="137" spans="4:4" s="601" customFormat="1">
      <c r="D137" s="630"/>
    </row>
    <row r="138" spans="4:4" s="601" customFormat="1">
      <c r="D138" s="630"/>
    </row>
    <row r="139" spans="4:4" s="601" customFormat="1">
      <c r="D139" s="630"/>
    </row>
    <row r="140" spans="4:4" s="601" customFormat="1">
      <c r="D140" s="630"/>
    </row>
    <row r="141" spans="4:4" s="601" customFormat="1">
      <c r="D141" s="630"/>
    </row>
    <row r="142" spans="4:4" s="601" customFormat="1">
      <c r="D142" s="630"/>
    </row>
    <row r="143" spans="4:4" s="601" customFormat="1">
      <c r="D143" s="630"/>
    </row>
    <row r="144" spans="4:4" s="601" customFormat="1">
      <c r="D144" s="630"/>
    </row>
    <row r="145" spans="4:4" s="601" customFormat="1">
      <c r="D145" s="630"/>
    </row>
    <row r="146" spans="4:4" s="601" customFormat="1">
      <c r="D146" s="630"/>
    </row>
    <row r="147" spans="4:4" s="601" customFormat="1">
      <c r="D147" s="630"/>
    </row>
    <row r="148" spans="4:4" s="601" customFormat="1">
      <c r="D148" s="630"/>
    </row>
    <row r="149" spans="4:4" s="601" customFormat="1">
      <c r="D149" s="630"/>
    </row>
    <row r="150" spans="4:4" s="601" customFormat="1">
      <c r="D150" s="630"/>
    </row>
    <row r="151" spans="4:4" s="601" customFormat="1">
      <c r="D151" s="630"/>
    </row>
    <row r="152" spans="4:4" s="601" customFormat="1">
      <c r="D152" s="630"/>
    </row>
    <row r="153" spans="4:4" s="601" customFormat="1">
      <c r="D153" s="630"/>
    </row>
    <row r="154" spans="4:4" s="601" customFormat="1">
      <c r="D154" s="630"/>
    </row>
    <row r="155" spans="4:4" s="601" customFormat="1">
      <c r="D155" s="630"/>
    </row>
    <row r="156" spans="4:4" s="601" customFormat="1">
      <c r="D156" s="630"/>
    </row>
    <row r="157" spans="4:4" s="601" customFormat="1">
      <c r="D157" s="630"/>
    </row>
    <row r="158" spans="4:4" s="601" customFormat="1">
      <c r="D158" s="630"/>
    </row>
    <row r="159" spans="4:4" s="601" customFormat="1">
      <c r="D159" s="630"/>
    </row>
    <row r="160" spans="4:4" s="601" customFormat="1">
      <c r="D160" s="630"/>
    </row>
    <row r="161" spans="4:4" s="601" customFormat="1">
      <c r="D161" s="630"/>
    </row>
    <row r="162" spans="4:4" s="601" customFormat="1">
      <c r="D162" s="630"/>
    </row>
    <row r="163" spans="4:4" s="601" customFormat="1">
      <c r="D163" s="630"/>
    </row>
    <row r="164" spans="4:4" s="601" customFormat="1">
      <c r="D164" s="630"/>
    </row>
    <row r="165" spans="4:4" s="601" customFormat="1">
      <c r="D165" s="630"/>
    </row>
    <row r="166" spans="4:4" s="601" customFormat="1">
      <c r="D166" s="630"/>
    </row>
    <row r="167" spans="4:4" s="601" customFormat="1">
      <c r="D167" s="630"/>
    </row>
    <row r="168" spans="4:4" s="601" customFormat="1">
      <c r="D168" s="630"/>
    </row>
    <row r="169" spans="4:4" s="601" customFormat="1">
      <c r="D169" s="630"/>
    </row>
    <row r="170" spans="4:4" s="601" customFormat="1">
      <c r="D170" s="630"/>
    </row>
    <row r="171" spans="4:4" s="601" customFormat="1">
      <c r="D171" s="630"/>
    </row>
    <row r="172" spans="4:4" s="601" customFormat="1">
      <c r="D172" s="630"/>
    </row>
    <row r="173" spans="4:4" s="601" customFormat="1">
      <c r="D173" s="630"/>
    </row>
    <row r="174" spans="4:4" s="601" customFormat="1">
      <c r="D174" s="630"/>
    </row>
    <row r="175" spans="4:4" s="601" customFormat="1">
      <c r="D175" s="630"/>
    </row>
    <row r="176" spans="4:4" s="601" customFormat="1">
      <c r="D176" s="630"/>
    </row>
    <row r="177" spans="4:4" s="601" customFormat="1">
      <c r="D177" s="630"/>
    </row>
    <row r="178" spans="4:4" s="601" customFormat="1">
      <c r="D178" s="630"/>
    </row>
    <row r="179" spans="4:4" s="601" customFormat="1">
      <c r="D179" s="630"/>
    </row>
    <row r="180" spans="4:4" s="601" customFormat="1">
      <c r="D180" s="630"/>
    </row>
    <row r="181" spans="4:4" s="601" customFormat="1">
      <c r="D181" s="630"/>
    </row>
    <row r="182" spans="4:4" s="601" customFormat="1">
      <c r="D182" s="630"/>
    </row>
    <row r="183" spans="4:4" s="601" customFormat="1">
      <c r="D183" s="630"/>
    </row>
    <row r="184" spans="4:4" s="601" customFormat="1">
      <c r="D184" s="630"/>
    </row>
    <row r="185" spans="4:4" s="601" customFormat="1">
      <c r="D185" s="630"/>
    </row>
    <row r="186" spans="4:4" s="601" customFormat="1">
      <c r="D186" s="630"/>
    </row>
    <row r="187" spans="4:4" s="601" customFormat="1">
      <c r="D187" s="630"/>
    </row>
    <row r="188" spans="4:4" s="601" customFormat="1">
      <c r="D188" s="630"/>
    </row>
    <row r="189" spans="4:4" s="601" customFormat="1">
      <c r="D189" s="630"/>
    </row>
    <row r="190" spans="4:4" s="601" customFormat="1">
      <c r="D190" s="630"/>
    </row>
    <row r="191" spans="4:4" s="601" customFormat="1">
      <c r="D191" s="630"/>
    </row>
    <row r="192" spans="4:4" s="601" customFormat="1">
      <c r="D192" s="630"/>
    </row>
    <row r="193" spans="4:4" s="601" customFormat="1">
      <c r="D193" s="630"/>
    </row>
    <row r="194" spans="4:4" s="601" customFormat="1">
      <c r="D194" s="630"/>
    </row>
    <row r="195" spans="4:4" s="601" customFormat="1">
      <c r="D195" s="630"/>
    </row>
    <row r="196" spans="4:4" s="601" customFormat="1">
      <c r="D196" s="630"/>
    </row>
    <row r="197" spans="4:4" s="601" customFormat="1">
      <c r="D197" s="630"/>
    </row>
    <row r="198" spans="4:4" s="601" customFormat="1">
      <c r="D198" s="630"/>
    </row>
    <row r="199" spans="4:4" s="601" customFormat="1">
      <c r="D199" s="630"/>
    </row>
    <row r="200" spans="4:4" s="601" customFormat="1">
      <c r="D200" s="630"/>
    </row>
    <row r="201" spans="4:4" s="601" customFormat="1">
      <c r="D201" s="630"/>
    </row>
    <row r="202" spans="4:4" s="601" customFormat="1">
      <c r="D202" s="630"/>
    </row>
    <row r="203" spans="4:4" s="601" customFormat="1">
      <c r="D203" s="630"/>
    </row>
    <row r="204" spans="4:4" s="601" customFormat="1">
      <c r="D204" s="630"/>
    </row>
    <row r="205" spans="4:4" s="601" customFormat="1">
      <c r="D205" s="630"/>
    </row>
    <row r="206" spans="4:4" s="601" customFormat="1">
      <c r="D206" s="630"/>
    </row>
    <row r="207" spans="4:4" s="601" customFormat="1">
      <c r="D207" s="630"/>
    </row>
    <row r="208" spans="4:4" s="601" customFormat="1">
      <c r="D208" s="630"/>
    </row>
    <row r="209" spans="4:4" s="601" customFormat="1">
      <c r="D209" s="630"/>
    </row>
    <row r="210" spans="4:4" s="601" customFormat="1">
      <c r="D210" s="630"/>
    </row>
    <row r="211" spans="4:4" s="601" customFormat="1">
      <c r="D211" s="630"/>
    </row>
    <row r="212" spans="4:4" s="601" customFormat="1">
      <c r="D212" s="630"/>
    </row>
    <row r="213" spans="4:4" s="601" customFormat="1">
      <c r="D213" s="630"/>
    </row>
    <row r="214" spans="4:4" s="601" customFormat="1">
      <c r="D214" s="630"/>
    </row>
    <row r="215" spans="4:4" s="601" customFormat="1">
      <c r="D215" s="630"/>
    </row>
    <row r="216" spans="4:4" s="601" customFormat="1">
      <c r="D216" s="630"/>
    </row>
    <row r="217" spans="4:4" s="601" customFormat="1">
      <c r="D217" s="630"/>
    </row>
    <row r="218" spans="4:4" s="601" customFormat="1">
      <c r="D218" s="630"/>
    </row>
    <row r="219" spans="4:4" s="601" customFormat="1">
      <c r="D219" s="630"/>
    </row>
    <row r="220" spans="4:4" s="601" customFormat="1">
      <c r="D220" s="630"/>
    </row>
    <row r="221" spans="4:4" s="601" customFormat="1">
      <c r="D221" s="630"/>
    </row>
    <row r="222" spans="4:4" s="601" customFormat="1">
      <c r="D222" s="630"/>
    </row>
    <row r="223" spans="4:4" s="601" customFormat="1">
      <c r="D223" s="630"/>
    </row>
    <row r="224" spans="4:4" s="601" customFormat="1">
      <c r="D224" s="630"/>
    </row>
    <row r="225" spans="4:4" s="601" customFormat="1">
      <c r="D225" s="630"/>
    </row>
    <row r="226" spans="4:4" s="601" customFormat="1">
      <c r="D226" s="630"/>
    </row>
    <row r="227" spans="4:4" s="601" customFormat="1">
      <c r="D227" s="630"/>
    </row>
    <row r="228" spans="4:4" s="601" customFormat="1">
      <c r="D228" s="630"/>
    </row>
    <row r="229" spans="4:4" s="601" customFormat="1">
      <c r="D229" s="630"/>
    </row>
    <row r="230" spans="4:4" s="601" customFormat="1">
      <c r="D230" s="630"/>
    </row>
    <row r="231" spans="4:4" s="601" customFormat="1">
      <c r="D231" s="630"/>
    </row>
    <row r="232" spans="4:4" s="601" customFormat="1">
      <c r="D232" s="630"/>
    </row>
    <row r="233" spans="4:4" s="601" customFormat="1">
      <c r="D233" s="630"/>
    </row>
    <row r="234" spans="4:4" s="601" customFormat="1">
      <c r="D234" s="630"/>
    </row>
    <row r="235" spans="4:4" s="601" customFormat="1">
      <c r="D235" s="630"/>
    </row>
    <row r="236" spans="4:4" s="601" customFormat="1">
      <c r="D236" s="630"/>
    </row>
    <row r="237" spans="4:4" s="601" customFormat="1">
      <c r="D237" s="630"/>
    </row>
    <row r="238" spans="4:4" s="601" customFormat="1">
      <c r="D238" s="630"/>
    </row>
    <row r="239" spans="4:4" s="601" customFormat="1">
      <c r="D239" s="630"/>
    </row>
    <row r="240" spans="4:4" s="601" customFormat="1">
      <c r="D240" s="630"/>
    </row>
    <row r="241" spans="4:4" s="601" customFormat="1">
      <c r="D241" s="630"/>
    </row>
    <row r="242" spans="4:4" s="601" customFormat="1">
      <c r="D242" s="630"/>
    </row>
    <row r="243" spans="4:4" s="601" customFormat="1">
      <c r="D243" s="630"/>
    </row>
    <row r="244" spans="4:4" s="601" customFormat="1">
      <c r="D244" s="630"/>
    </row>
    <row r="245" spans="4:4" s="601" customFormat="1">
      <c r="D245" s="630"/>
    </row>
    <row r="246" spans="4:4" s="601" customFormat="1">
      <c r="D246" s="630"/>
    </row>
    <row r="247" spans="4:4" s="601" customFormat="1">
      <c r="D247" s="630"/>
    </row>
    <row r="248" spans="4:4" s="601" customFormat="1">
      <c r="D248" s="630"/>
    </row>
    <row r="249" spans="4:4" s="601" customFormat="1">
      <c r="D249" s="630"/>
    </row>
    <row r="250" spans="4:4" s="601" customFormat="1">
      <c r="D250" s="630"/>
    </row>
    <row r="251" spans="4:4" s="601" customFormat="1">
      <c r="D251" s="630"/>
    </row>
    <row r="252" spans="4:4" s="601" customFormat="1">
      <c r="D252" s="630"/>
    </row>
    <row r="253" spans="4:4" s="601" customFormat="1">
      <c r="D253" s="630"/>
    </row>
    <row r="254" spans="4:4" s="601" customFormat="1">
      <c r="D254" s="630"/>
    </row>
    <row r="255" spans="4:4" s="601" customFormat="1">
      <c r="D255" s="630"/>
    </row>
    <row r="256" spans="4:4" s="601" customFormat="1">
      <c r="D256" s="630"/>
    </row>
    <row r="257" spans="4:4" s="601" customFormat="1">
      <c r="D257" s="630"/>
    </row>
    <row r="258" spans="4:4" s="601" customFormat="1">
      <c r="D258" s="630"/>
    </row>
    <row r="259" spans="4:4" s="601" customFormat="1">
      <c r="D259" s="630"/>
    </row>
    <row r="260" spans="4:4" s="601" customFormat="1">
      <c r="D260" s="630"/>
    </row>
    <row r="261" spans="4:4" s="601" customFormat="1">
      <c r="D261" s="630"/>
    </row>
    <row r="262" spans="4:4" s="601" customFormat="1">
      <c r="D262" s="630"/>
    </row>
    <row r="263" spans="4:4" s="601" customFormat="1">
      <c r="D263" s="630"/>
    </row>
    <row r="264" spans="4:4" s="601" customFormat="1">
      <c r="D264" s="630"/>
    </row>
    <row r="265" spans="4:4" s="601" customFormat="1">
      <c r="D265" s="630"/>
    </row>
    <row r="266" spans="4:4" s="601" customFormat="1">
      <c r="D266" s="630"/>
    </row>
    <row r="267" spans="4:4" s="601" customFormat="1">
      <c r="D267" s="630"/>
    </row>
    <row r="268" spans="4:4" s="601" customFormat="1">
      <c r="D268" s="630"/>
    </row>
    <row r="269" spans="4:4" s="601" customFormat="1">
      <c r="D269" s="630"/>
    </row>
    <row r="270" spans="4:4" s="601" customFormat="1">
      <c r="D270" s="630"/>
    </row>
    <row r="271" spans="4:4" s="601" customFormat="1">
      <c r="D271" s="630"/>
    </row>
    <row r="272" spans="4:4" s="601" customFormat="1">
      <c r="D272" s="630"/>
    </row>
    <row r="273" spans="4:4" s="601" customFormat="1">
      <c r="D273" s="630"/>
    </row>
    <row r="274" spans="4:4" s="601" customFormat="1">
      <c r="D274" s="630"/>
    </row>
    <row r="275" spans="4:4" s="601" customFormat="1">
      <c r="D275" s="630"/>
    </row>
    <row r="276" spans="4:4" s="601" customFormat="1">
      <c r="D276" s="630"/>
    </row>
    <row r="277" spans="4:4" s="601" customFormat="1">
      <c r="D277" s="630"/>
    </row>
    <row r="278" spans="4:4" s="601" customFormat="1">
      <c r="D278" s="630"/>
    </row>
    <row r="279" spans="4:4" s="601" customFormat="1">
      <c r="D279" s="630"/>
    </row>
    <row r="280" spans="4:4" s="601" customFormat="1">
      <c r="D280" s="630"/>
    </row>
    <row r="281" spans="4:4" s="601" customFormat="1">
      <c r="D281" s="630"/>
    </row>
    <row r="282" spans="4:4" s="601" customFormat="1">
      <c r="D282" s="630"/>
    </row>
    <row r="283" spans="4:4" s="601" customFormat="1">
      <c r="D283" s="630"/>
    </row>
    <row r="284" spans="4:4" s="601" customFormat="1">
      <c r="D284" s="630"/>
    </row>
    <row r="285" spans="4:4" s="601" customFormat="1">
      <c r="D285" s="630"/>
    </row>
    <row r="286" spans="4:4" s="601" customFormat="1">
      <c r="D286" s="630"/>
    </row>
    <row r="287" spans="4:4" s="601" customFormat="1">
      <c r="D287" s="630"/>
    </row>
    <row r="288" spans="4:4" s="601" customFormat="1">
      <c r="D288" s="630"/>
    </row>
    <row r="289" spans="4:4" s="601" customFormat="1">
      <c r="D289" s="630"/>
    </row>
    <row r="290" spans="4:4" s="601" customFormat="1">
      <c r="D290" s="630"/>
    </row>
    <row r="291" spans="4:4" s="601" customFormat="1">
      <c r="D291" s="630"/>
    </row>
    <row r="292" spans="4:4" s="601" customFormat="1">
      <c r="D292" s="630"/>
    </row>
    <row r="293" spans="4:4" s="601" customFormat="1">
      <c r="D293" s="630"/>
    </row>
    <row r="294" spans="4:4" s="601" customFormat="1">
      <c r="D294" s="630"/>
    </row>
    <row r="295" spans="4:4" s="601" customFormat="1">
      <c r="D295" s="630"/>
    </row>
    <row r="296" spans="4:4" s="601" customFormat="1">
      <c r="D296" s="630"/>
    </row>
    <row r="297" spans="4:4" s="601" customFormat="1">
      <c r="D297" s="630"/>
    </row>
    <row r="298" spans="4:4" s="601" customFormat="1">
      <c r="D298" s="630"/>
    </row>
    <row r="299" spans="4:4" s="601" customFormat="1">
      <c r="D299" s="630"/>
    </row>
    <row r="300" spans="4:4" s="601" customFormat="1">
      <c r="D300" s="630"/>
    </row>
    <row r="301" spans="4:4" s="601" customFormat="1">
      <c r="D301" s="630"/>
    </row>
    <row r="302" spans="4:4" s="601" customFormat="1">
      <c r="D302" s="630"/>
    </row>
    <row r="303" spans="4:4" s="601" customFormat="1">
      <c r="D303" s="630"/>
    </row>
    <row r="304" spans="4:4" s="601" customFormat="1">
      <c r="D304" s="630"/>
    </row>
    <row r="305" spans="4:4" s="601" customFormat="1">
      <c r="D305" s="630"/>
    </row>
    <row r="306" spans="4:4" s="601" customFormat="1">
      <c r="D306" s="630"/>
    </row>
    <row r="307" spans="4:4" s="601" customFormat="1">
      <c r="D307" s="630"/>
    </row>
    <row r="308" spans="4:4" s="601" customFormat="1">
      <c r="D308" s="630"/>
    </row>
    <row r="309" spans="4:4" s="601" customFormat="1">
      <c r="D309" s="630"/>
    </row>
    <row r="310" spans="4:4" s="601" customFormat="1">
      <c r="D310" s="630"/>
    </row>
    <row r="311" spans="4:4" s="601" customFormat="1">
      <c r="D311" s="630"/>
    </row>
    <row r="312" spans="4:4" s="601" customFormat="1">
      <c r="D312" s="630"/>
    </row>
    <row r="313" spans="4:4" s="601" customFormat="1">
      <c r="D313" s="630"/>
    </row>
    <row r="314" spans="4:4" s="601" customFormat="1">
      <c r="D314" s="630"/>
    </row>
    <row r="315" spans="4:4" s="601" customFormat="1">
      <c r="D315" s="630"/>
    </row>
    <row r="316" spans="4:4" s="601" customFormat="1">
      <c r="D316" s="630"/>
    </row>
    <row r="317" spans="4:4" s="601" customFormat="1">
      <c r="D317" s="630"/>
    </row>
    <row r="318" spans="4:4" s="601" customFormat="1">
      <c r="D318" s="630"/>
    </row>
    <row r="319" spans="4:4" s="601" customFormat="1">
      <c r="D319" s="630"/>
    </row>
    <row r="320" spans="4:4" s="601" customFormat="1">
      <c r="D320" s="630"/>
    </row>
    <row r="321" spans="4:4" s="601" customFormat="1">
      <c r="D321" s="630"/>
    </row>
    <row r="322" spans="4:4" s="601" customFormat="1">
      <c r="D322" s="630"/>
    </row>
    <row r="323" spans="4:4" s="601" customFormat="1">
      <c r="D323" s="630"/>
    </row>
    <row r="324" spans="4:4" s="601" customFormat="1">
      <c r="D324" s="630"/>
    </row>
    <row r="325" spans="4:4" s="601" customFormat="1">
      <c r="D325" s="630"/>
    </row>
    <row r="326" spans="4:4" s="601" customFormat="1">
      <c r="D326" s="630"/>
    </row>
    <row r="327" spans="4:4" s="601" customFormat="1">
      <c r="D327" s="630"/>
    </row>
    <row r="328" spans="4:4" s="601" customFormat="1">
      <c r="D328" s="630"/>
    </row>
    <row r="329" spans="4:4" s="601" customFormat="1">
      <c r="D329" s="630"/>
    </row>
    <row r="330" spans="4:4" s="601" customFormat="1">
      <c r="D330" s="630"/>
    </row>
    <row r="331" spans="4:4" s="601" customFormat="1">
      <c r="D331" s="630"/>
    </row>
    <row r="332" spans="4:4" s="601" customFormat="1">
      <c r="D332" s="630"/>
    </row>
    <row r="333" spans="4:4" s="601" customFormat="1">
      <c r="D333" s="630"/>
    </row>
    <row r="334" spans="4:4" s="601" customFormat="1">
      <c r="D334" s="630"/>
    </row>
    <row r="335" spans="4:4" s="601" customFormat="1">
      <c r="D335" s="630"/>
    </row>
    <row r="336" spans="4:4" s="601" customFormat="1">
      <c r="D336" s="630"/>
    </row>
    <row r="337" spans="4:4" s="601" customFormat="1">
      <c r="D337" s="630"/>
    </row>
    <row r="338" spans="4:4" s="601" customFormat="1">
      <c r="D338" s="630"/>
    </row>
    <row r="339" spans="4:4" s="601" customFormat="1">
      <c r="D339" s="630"/>
    </row>
    <row r="340" spans="4:4" s="601" customFormat="1">
      <c r="D340" s="630"/>
    </row>
    <row r="341" spans="4:4" s="601" customFormat="1">
      <c r="D341" s="630"/>
    </row>
    <row r="342" spans="4:4" s="601" customFormat="1">
      <c r="D342" s="630"/>
    </row>
    <row r="343" spans="4:4" s="601" customFormat="1">
      <c r="D343" s="630"/>
    </row>
    <row r="344" spans="4:4" s="601" customFormat="1">
      <c r="D344" s="630"/>
    </row>
    <row r="345" spans="4:4" s="601" customFormat="1">
      <c r="D345" s="630"/>
    </row>
    <row r="346" spans="4:4" s="601" customFormat="1">
      <c r="D346" s="630"/>
    </row>
    <row r="347" spans="4:4" s="601" customFormat="1">
      <c r="D347" s="630"/>
    </row>
    <row r="348" spans="4:4" s="601" customFormat="1">
      <c r="D348" s="630"/>
    </row>
    <row r="349" spans="4:4" s="601" customFormat="1">
      <c r="D349" s="630"/>
    </row>
    <row r="350" spans="4:4" s="601" customFormat="1">
      <c r="D350" s="630"/>
    </row>
    <row r="351" spans="4:4" s="601" customFormat="1">
      <c r="D351" s="630"/>
    </row>
    <row r="352" spans="4:4" s="601" customFormat="1">
      <c r="D352" s="630"/>
    </row>
    <row r="353" spans="4:4" s="601" customFormat="1">
      <c r="D353" s="630"/>
    </row>
    <row r="354" spans="4:4" s="601" customFormat="1">
      <c r="D354" s="630"/>
    </row>
    <row r="355" spans="4:4" s="601" customFormat="1">
      <c r="D355" s="630"/>
    </row>
    <row r="356" spans="4:4" s="601" customFormat="1">
      <c r="D356" s="630"/>
    </row>
    <row r="357" spans="4:4" s="601" customFormat="1">
      <c r="D357" s="630"/>
    </row>
    <row r="358" spans="4:4" s="601" customFormat="1">
      <c r="D358" s="630"/>
    </row>
    <row r="359" spans="4:4" s="601" customFormat="1">
      <c r="D359" s="630"/>
    </row>
    <row r="360" spans="4:4" s="601" customFormat="1">
      <c r="D360" s="630"/>
    </row>
    <row r="361" spans="4:4" s="601" customFormat="1">
      <c r="D361" s="630"/>
    </row>
    <row r="362" spans="4:4" s="601" customFormat="1">
      <c r="D362" s="630"/>
    </row>
    <row r="363" spans="4:4" s="601" customFormat="1">
      <c r="D363" s="630"/>
    </row>
    <row r="364" spans="4:4" s="601" customFormat="1">
      <c r="D364" s="630"/>
    </row>
    <row r="365" spans="4:4" s="601" customFormat="1">
      <c r="D365" s="630"/>
    </row>
    <row r="366" spans="4:4" s="601" customFormat="1">
      <c r="D366" s="630"/>
    </row>
    <row r="367" spans="4:4" s="601" customFormat="1">
      <c r="D367" s="630"/>
    </row>
    <row r="368" spans="4:4" s="601" customFormat="1">
      <c r="D368" s="630"/>
    </row>
    <row r="369" spans="4:4" s="601" customFormat="1">
      <c r="D369" s="630"/>
    </row>
    <row r="370" spans="4:4" s="601" customFormat="1">
      <c r="D370" s="630"/>
    </row>
    <row r="371" spans="4:4" s="601" customFormat="1">
      <c r="D371" s="630"/>
    </row>
    <row r="372" spans="4:4" s="601" customFormat="1">
      <c r="D372" s="630"/>
    </row>
    <row r="373" spans="4:4" s="601" customFormat="1">
      <c r="D373" s="630"/>
    </row>
    <row r="374" spans="4:4" s="601" customFormat="1">
      <c r="D374" s="630"/>
    </row>
    <row r="375" spans="4:4" s="601" customFormat="1">
      <c r="D375" s="630"/>
    </row>
    <row r="376" spans="4:4" s="601" customFormat="1">
      <c r="D376" s="630"/>
    </row>
    <row r="377" spans="4:4" s="601" customFormat="1">
      <c r="D377" s="630"/>
    </row>
    <row r="378" spans="4:4" s="601" customFormat="1">
      <c r="D378" s="630"/>
    </row>
    <row r="379" spans="4:4" s="601" customFormat="1">
      <c r="D379" s="630"/>
    </row>
    <row r="380" spans="4:4" s="601" customFormat="1">
      <c r="D380" s="630"/>
    </row>
    <row r="381" spans="4:4" s="601" customFormat="1">
      <c r="D381" s="630"/>
    </row>
    <row r="382" spans="4:4" s="601" customFormat="1">
      <c r="D382" s="630"/>
    </row>
    <row r="383" spans="4:4" s="601" customFormat="1">
      <c r="D383" s="630"/>
    </row>
    <row r="384" spans="4:4" s="601" customFormat="1">
      <c r="D384" s="630"/>
    </row>
    <row r="385" spans="4:4" s="601" customFormat="1">
      <c r="D385" s="630"/>
    </row>
    <row r="386" spans="4:4" s="601" customFormat="1">
      <c r="D386" s="630"/>
    </row>
    <row r="387" spans="4:4" s="601" customFormat="1">
      <c r="D387" s="630"/>
    </row>
    <row r="388" spans="4:4" s="601" customFormat="1">
      <c r="D388" s="630"/>
    </row>
    <row r="389" spans="4:4" s="601" customFormat="1">
      <c r="D389" s="630"/>
    </row>
    <row r="390" spans="4:4" s="601" customFormat="1">
      <c r="D390" s="630"/>
    </row>
    <row r="391" spans="4:4" s="601" customFormat="1">
      <c r="D391" s="630"/>
    </row>
    <row r="392" spans="4:4" s="601" customFormat="1">
      <c r="D392" s="630"/>
    </row>
    <row r="393" spans="4:4" s="601" customFormat="1">
      <c r="D393" s="630"/>
    </row>
    <row r="394" spans="4:4" s="601" customFormat="1">
      <c r="D394" s="630"/>
    </row>
    <row r="395" spans="4:4" s="601" customFormat="1">
      <c r="D395" s="630"/>
    </row>
    <row r="396" spans="4:4" s="601" customFormat="1">
      <c r="D396" s="630"/>
    </row>
    <row r="397" spans="4:4" s="601" customFormat="1">
      <c r="D397" s="630"/>
    </row>
    <row r="398" spans="4:4" s="601" customFormat="1">
      <c r="D398" s="630"/>
    </row>
    <row r="399" spans="4:4" s="601" customFormat="1">
      <c r="D399" s="630"/>
    </row>
    <row r="400" spans="4:4" s="601" customFormat="1">
      <c r="D400" s="630"/>
    </row>
    <row r="401" spans="4:4" s="601" customFormat="1">
      <c r="D401" s="630"/>
    </row>
    <row r="402" spans="4:4" s="601" customFormat="1">
      <c r="D402" s="630"/>
    </row>
    <row r="403" spans="4:4" s="601" customFormat="1">
      <c r="D403" s="630"/>
    </row>
    <row r="404" spans="4:4" s="601" customFormat="1">
      <c r="D404" s="630"/>
    </row>
    <row r="405" spans="4:4" s="601" customFormat="1">
      <c r="D405" s="630"/>
    </row>
    <row r="406" spans="4:4" s="601" customFormat="1">
      <c r="D406" s="630"/>
    </row>
    <row r="407" spans="4:4" s="601" customFormat="1">
      <c r="D407" s="630"/>
    </row>
    <row r="408" spans="4:4" s="601" customFormat="1">
      <c r="D408" s="630"/>
    </row>
    <row r="409" spans="4:4" s="601" customFormat="1">
      <c r="D409" s="630"/>
    </row>
  </sheetData>
  <mergeCells count="4">
    <mergeCell ref="E8:G8"/>
    <mergeCell ref="I8:K8"/>
    <mergeCell ref="E9:G9"/>
    <mergeCell ref="I9:K9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  <headerFooter scaleWithDoc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92D050"/>
  </sheetPr>
  <dimension ref="A1:L55"/>
  <sheetViews>
    <sheetView tabSelected="1" view="pageBreakPreview" zoomScaleNormal="100" zoomScaleSheetLayoutView="100" workbookViewId="0">
      <selection activeCell="O48" sqref="O48"/>
    </sheetView>
  </sheetViews>
  <sheetFormatPr defaultColWidth="12.5703125" defaultRowHeight="17.25"/>
  <cols>
    <col min="1" max="1" width="1.85546875" style="654" customWidth="1"/>
    <col min="2" max="2" width="12.5703125" style="654"/>
    <col min="3" max="3" width="29.28515625" style="654" customWidth="1"/>
    <col min="4" max="4" width="9" style="702" customWidth="1"/>
    <col min="5" max="5" width="8.28515625" style="654" customWidth="1"/>
    <col min="6" max="6" width="8.140625" style="654" customWidth="1"/>
    <col min="7" max="7" width="11.7109375" style="654" customWidth="1"/>
    <col min="8" max="8" width="1.85546875" style="654" customWidth="1"/>
    <col min="9" max="9" width="8.28515625" style="654" customWidth="1"/>
    <col min="10" max="10" width="8.140625" style="654" customWidth="1"/>
    <col min="11" max="11" width="11.7109375" style="654" customWidth="1"/>
    <col min="12" max="12" width="1.85546875" style="654" customWidth="1"/>
    <col min="13" max="16384" width="12.5703125" style="654"/>
  </cols>
  <sheetData>
    <row r="1" spans="1:12" ht="10.15" customHeight="1"/>
    <row r="2" spans="1:12" ht="10.15" customHeight="1"/>
    <row r="3" spans="1:12" s="605" customFormat="1" ht="16.5" customHeight="1">
      <c r="B3" s="606" t="s">
        <v>973</v>
      </c>
      <c r="C3" s="607" t="s">
        <v>1006</v>
      </c>
      <c r="D3" s="608"/>
    </row>
    <row r="4" spans="1:12" s="605" customFormat="1" ht="15" customHeight="1">
      <c r="B4" s="606"/>
      <c r="C4" s="607" t="s">
        <v>1141</v>
      </c>
      <c r="D4" s="608"/>
    </row>
    <row r="5" spans="1:12" s="605" customFormat="1" ht="16.5" customHeight="1">
      <c r="B5" s="609" t="s">
        <v>974</v>
      </c>
      <c r="C5" s="610" t="s">
        <v>1007</v>
      </c>
      <c r="D5" s="611"/>
    </row>
    <row r="6" spans="1:12" s="605" customFormat="1" ht="15" customHeight="1">
      <c r="B6" s="609"/>
      <c r="C6" s="610" t="s">
        <v>1135</v>
      </c>
      <c r="D6" s="611"/>
    </row>
    <row r="7" spans="1:12" s="605" customFormat="1" ht="10.15" customHeight="1" thickBot="1">
      <c r="A7" s="656"/>
      <c r="B7" s="657"/>
      <c r="C7" s="658"/>
      <c r="D7" s="703"/>
      <c r="E7" s="656"/>
      <c r="F7" s="656"/>
      <c r="G7" s="656"/>
      <c r="H7" s="656"/>
      <c r="I7" s="656"/>
      <c r="J7" s="656"/>
      <c r="K7" s="656"/>
      <c r="L7" s="656"/>
    </row>
    <row r="8" spans="1:12" ht="18" thickTop="1">
      <c r="A8" s="601"/>
      <c r="B8" s="614" t="s">
        <v>743</v>
      </c>
      <c r="C8" s="615"/>
      <c r="D8" s="616" t="s">
        <v>3</v>
      </c>
      <c r="E8" s="1902" t="s">
        <v>768</v>
      </c>
      <c r="F8" s="1902"/>
      <c r="G8" s="1902"/>
      <c r="H8" s="635"/>
      <c r="I8" s="1902" t="s">
        <v>769</v>
      </c>
      <c r="J8" s="1902"/>
      <c r="K8" s="1902"/>
      <c r="L8" s="601"/>
    </row>
    <row r="9" spans="1:12" s="709" customFormat="1">
      <c r="A9" s="704"/>
      <c r="B9" s="705" t="s">
        <v>746</v>
      </c>
      <c r="C9" s="706"/>
      <c r="D9" s="707" t="s">
        <v>8</v>
      </c>
      <c r="E9" s="1904" t="s">
        <v>770</v>
      </c>
      <c r="F9" s="1904"/>
      <c r="G9" s="1904"/>
      <c r="H9" s="708"/>
      <c r="I9" s="1904" t="s">
        <v>771</v>
      </c>
      <c r="J9" s="1904"/>
      <c r="K9" s="1904"/>
      <c r="L9" s="704"/>
    </row>
    <row r="10" spans="1:12">
      <c r="A10" s="601"/>
      <c r="B10" s="591"/>
      <c r="C10" s="615"/>
      <c r="D10" s="622"/>
      <c r="E10" s="623" t="s">
        <v>4</v>
      </c>
      <c r="F10" s="623" t="s">
        <v>37</v>
      </c>
      <c r="G10" s="623" t="s">
        <v>38</v>
      </c>
      <c r="H10" s="591"/>
      <c r="I10" s="623" t="s">
        <v>4</v>
      </c>
      <c r="J10" s="623" t="s">
        <v>37</v>
      </c>
      <c r="K10" s="623" t="s">
        <v>38</v>
      </c>
      <c r="L10" s="601"/>
    </row>
    <row r="11" spans="1:12">
      <c r="A11" s="601"/>
      <c r="B11" s="591"/>
      <c r="C11" s="591"/>
      <c r="D11" s="622"/>
      <c r="E11" s="624" t="s">
        <v>9</v>
      </c>
      <c r="F11" s="624" t="s">
        <v>39</v>
      </c>
      <c r="G11" s="624" t="s">
        <v>40</v>
      </c>
      <c r="H11" s="710"/>
      <c r="I11" s="624" t="s">
        <v>9</v>
      </c>
      <c r="J11" s="624" t="s">
        <v>39</v>
      </c>
      <c r="K11" s="624" t="s">
        <v>40</v>
      </c>
      <c r="L11" s="601"/>
    </row>
    <row r="12" spans="1:12" ht="8.1" customHeight="1">
      <c r="A12" s="626"/>
      <c r="B12" s="711"/>
      <c r="C12" s="711"/>
      <c r="D12" s="712"/>
      <c r="E12" s="711"/>
      <c r="F12" s="711"/>
      <c r="G12" s="711"/>
      <c r="H12" s="711"/>
      <c r="I12" s="711"/>
      <c r="J12" s="711"/>
      <c r="K12" s="711"/>
      <c r="L12" s="626"/>
    </row>
    <row r="13" spans="1:12" ht="8.1" customHeight="1">
      <c r="A13" s="601"/>
      <c r="B13" s="601"/>
      <c r="C13" s="601"/>
      <c r="D13" s="713"/>
      <c r="E13" s="601"/>
      <c r="F13" s="601"/>
      <c r="G13" s="601"/>
      <c r="H13" s="601"/>
      <c r="I13" s="601"/>
      <c r="J13" s="601"/>
      <c r="K13" s="601"/>
      <c r="L13" s="601"/>
    </row>
    <row r="14" spans="1:12">
      <c r="A14" s="601"/>
      <c r="B14" s="614" t="s">
        <v>4</v>
      </c>
      <c r="C14" s="591"/>
      <c r="D14" s="1666">
        <v>2020</v>
      </c>
      <c r="E14" s="576">
        <f t="shared" ref="E14:G16" si="0">SUM(E18,E22,E26,E30,E34,E38,E42,E46,E50)</f>
        <v>138</v>
      </c>
      <c r="F14" s="576">
        <f t="shared" si="0"/>
        <v>82</v>
      </c>
      <c r="G14" s="576">
        <f t="shared" si="0"/>
        <v>56</v>
      </c>
      <c r="I14" s="576">
        <f t="shared" ref="I14:K16" si="1">SUM(I18,I22,I26,I30,I34,I38,I42,I46,I50)</f>
        <v>41597</v>
      </c>
      <c r="J14" s="576">
        <f t="shared" si="1"/>
        <v>19641</v>
      </c>
      <c r="K14" s="576">
        <f t="shared" si="1"/>
        <v>21956</v>
      </c>
      <c r="L14" s="601"/>
    </row>
    <row r="15" spans="1:12">
      <c r="A15" s="601"/>
      <c r="B15" s="566" t="s">
        <v>9</v>
      </c>
      <c r="C15" s="591"/>
      <c r="D15" s="1666">
        <v>2021</v>
      </c>
      <c r="E15" s="576">
        <f t="shared" si="0"/>
        <v>75</v>
      </c>
      <c r="F15" s="576">
        <f t="shared" si="0"/>
        <v>43</v>
      </c>
      <c r="G15" s="576">
        <f t="shared" si="0"/>
        <v>32</v>
      </c>
      <c r="I15" s="576">
        <f t="shared" si="1"/>
        <v>53269</v>
      </c>
      <c r="J15" s="576">
        <f t="shared" si="1"/>
        <v>24723</v>
      </c>
      <c r="K15" s="576">
        <f t="shared" si="1"/>
        <v>28546</v>
      </c>
      <c r="L15" s="601"/>
    </row>
    <row r="16" spans="1:12">
      <c r="A16" s="601"/>
      <c r="B16" s="566"/>
      <c r="C16" s="591"/>
      <c r="D16" s="1666">
        <v>2022</v>
      </c>
      <c r="E16" s="576">
        <f t="shared" si="0"/>
        <v>103</v>
      </c>
      <c r="F16" s="576">
        <f t="shared" si="0"/>
        <v>31</v>
      </c>
      <c r="G16" s="576">
        <f t="shared" si="0"/>
        <v>72</v>
      </c>
      <c r="I16" s="576">
        <f t="shared" si="1"/>
        <v>56004</v>
      </c>
      <c r="J16" s="576">
        <f t="shared" si="1"/>
        <v>26517</v>
      </c>
      <c r="K16" s="576">
        <f t="shared" si="1"/>
        <v>29487</v>
      </c>
      <c r="L16" s="601"/>
    </row>
    <row r="17" spans="1:12">
      <c r="A17" s="601"/>
      <c r="B17" s="566"/>
      <c r="C17" s="591"/>
      <c r="D17" s="580"/>
      <c r="E17" s="633"/>
      <c r="F17" s="668"/>
      <c r="G17" s="668"/>
      <c r="H17" s="668"/>
      <c r="I17" s="633"/>
      <c r="J17" s="715"/>
      <c r="K17" s="668"/>
      <c r="L17" s="601"/>
    </row>
    <row r="18" spans="1:12">
      <c r="A18" s="601"/>
      <c r="B18" s="614" t="s">
        <v>749</v>
      </c>
      <c r="C18" s="591"/>
      <c r="D18" s="580">
        <v>2020</v>
      </c>
      <c r="E18" s="633">
        <v>6</v>
      </c>
      <c r="F18" s="1239" t="s">
        <v>31</v>
      </c>
      <c r="G18" s="673">
        <v>6</v>
      </c>
      <c r="H18" s="668"/>
      <c r="I18" s="633">
        <v>1302</v>
      </c>
      <c r="J18" s="673">
        <v>167</v>
      </c>
      <c r="K18" s="673">
        <v>1135</v>
      </c>
      <c r="L18" s="601"/>
    </row>
    <row r="19" spans="1:12">
      <c r="A19" s="601"/>
      <c r="B19" s="566" t="s">
        <v>750</v>
      </c>
      <c r="C19" s="591"/>
      <c r="D19" s="580">
        <v>2021</v>
      </c>
      <c r="E19" s="672" t="s">
        <v>31</v>
      </c>
      <c r="F19" s="672" t="s">
        <v>31</v>
      </c>
      <c r="G19" s="672" t="s">
        <v>31</v>
      </c>
      <c r="H19" s="668"/>
      <c r="I19" s="633">
        <v>1919</v>
      </c>
      <c r="J19" s="673">
        <v>248</v>
      </c>
      <c r="K19" s="673">
        <v>1671</v>
      </c>
      <c r="L19" s="601"/>
    </row>
    <row r="20" spans="1:12">
      <c r="A20" s="601"/>
      <c r="B20" s="566"/>
      <c r="C20" s="591"/>
      <c r="D20" s="580">
        <v>2022</v>
      </c>
      <c r="E20" s="753" t="s">
        <v>31</v>
      </c>
      <c r="F20" s="753" t="s">
        <v>31</v>
      </c>
      <c r="G20" s="753" t="s">
        <v>31</v>
      </c>
      <c r="H20" s="753"/>
      <c r="I20" s="633">
        <v>2067</v>
      </c>
      <c r="J20" s="753">
        <v>325</v>
      </c>
      <c r="K20" s="753">
        <v>1742</v>
      </c>
      <c r="L20" s="601"/>
    </row>
    <row r="21" spans="1:12">
      <c r="A21" s="601"/>
      <c r="B21" s="566"/>
      <c r="C21" s="591"/>
      <c r="D21" s="580"/>
      <c r="E21" s="633"/>
      <c r="F21" s="668"/>
      <c r="G21" s="668"/>
      <c r="H21" s="668"/>
      <c r="I21" s="633"/>
      <c r="J21" s="668"/>
      <c r="K21" s="668"/>
      <c r="L21" s="601"/>
    </row>
    <row r="22" spans="1:12">
      <c r="A22" s="601"/>
      <c r="B22" s="614" t="s">
        <v>751</v>
      </c>
      <c r="C22" s="591"/>
      <c r="D22" s="580">
        <v>2020</v>
      </c>
      <c r="E22" s="633">
        <v>1</v>
      </c>
      <c r="F22" s="673">
        <v>1</v>
      </c>
      <c r="G22" s="1239" t="s">
        <v>31</v>
      </c>
      <c r="H22" s="666"/>
      <c r="I22" s="633">
        <v>3382</v>
      </c>
      <c r="J22" s="673">
        <v>1337</v>
      </c>
      <c r="K22" s="673">
        <v>2045</v>
      </c>
      <c r="L22" s="601"/>
    </row>
    <row r="23" spans="1:12">
      <c r="A23" s="601"/>
      <c r="B23" s="566" t="s">
        <v>752</v>
      </c>
      <c r="C23" s="614"/>
      <c r="D23" s="580">
        <v>2021</v>
      </c>
      <c r="E23" s="672" t="s">
        <v>31</v>
      </c>
      <c r="F23" s="1239" t="s">
        <v>31</v>
      </c>
      <c r="G23" s="1239" t="s">
        <v>31</v>
      </c>
      <c r="H23" s="666"/>
      <c r="I23" s="633">
        <v>3320</v>
      </c>
      <c r="J23" s="673">
        <v>1319</v>
      </c>
      <c r="K23" s="673">
        <v>2001</v>
      </c>
      <c r="L23" s="601"/>
    </row>
    <row r="24" spans="1:12">
      <c r="A24" s="601"/>
      <c r="B24" s="566"/>
      <c r="C24" s="614"/>
      <c r="D24" s="580">
        <v>2022</v>
      </c>
      <c r="E24" s="633" t="s">
        <v>31</v>
      </c>
      <c r="F24" s="753" t="s">
        <v>31</v>
      </c>
      <c r="G24" s="753" t="s">
        <v>31</v>
      </c>
      <c r="H24" s="753"/>
      <c r="I24" s="633">
        <v>3681</v>
      </c>
      <c r="J24" s="753">
        <v>1519</v>
      </c>
      <c r="K24" s="753">
        <v>2162</v>
      </c>
      <c r="L24" s="601"/>
    </row>
    <row r="25" spans="1:12">
      <c r="A25" s="601"/>
      <c r="B25" s="566"/>
      <c r="C25" s="614"/>
      <c r="D25" s="580"/>
      <c r="E25" s="633"/>
      <c r="F25" s="668"/>
      <c r="G25" s="668"/>
      <c r="H25" s="668"/>
      <c r="I25" s="633"/>
      <c r="J25" s="715"/>
      <c r="K25" s="668"/>
      <c r="L25" s="601"/>
    </row>
    <row r="26" spans="1:12">
      <c r="A26" s="601"/>
      <c r="B26" s="614" t="s">
        <v>753</v>
      </c>
      <c r="C26" s="591"/>
      <c r="D26" s="580">
        <v>2020</v>
      </c>
      <c r="E26" s="633">
        <v>13</v>
      </c>
      <c r="F26" s="633">
        <v>2</v>
      </c>
      <c r="G26" s="633">
        <v>11</v>
      </c>
      <c r="H26" s="666"/>
      <c r="I26" s="633">
        <v>19603</v>
      </c>
      <c r="J26" s="673">
        <v>7693</v>
      </c>
      <c r="K26" s="673">
        <v>11910</v>
      </c>
      <c r="L26" s="601"/>
    </row>
    <row r="27" spans="1:12">
      <c r="A27" s="601"/>
      <c r="B27" s="566" t="s">
        <v>754</v>
      </c>
      <c r="C27" s="591"/>
      <c r="D27" s="580">
        <v>2021</v>
      </c>
      <c r="E27" s="672">
        <v>42</v>
      </c>
      <c r="F27" s="633">
        <v>14</v>
      </c>
      <c r="G27" s="633">
        <v>28</v>
      </c>
      <c r="H27" s="666"/>
      <c r="I27" s="633">
        <v>25074</v>
      </c>
      <c r="J27" s="673">
        <v>9432</v>
      </c>
      <c r="K27" s="673">
        <v>15642</v>
      </c>
      <c r="L27" s="601"/>
    </row>
    <row r="28" spans="1:12">
      <c r="A28" s="601"/>
      <c r="B28" s="566"/>
      <c r="C28" s="591"/>
      <c r="D28" s="580">
        <v>2022</v>
      </c>
      <c r="E28" s="672">
        <v>2</v>
      </c>
      <c r="F28" s="633" t="s">
        <v>31</v>
      </c>
      <c r="G28" s="633">
        <v>2</v>
      </c>
      <c r="H28" s="753"/>
      <c r="I28" s="633">
        <v>26702</v>
      </c>
      <c r="J28" s="753">
        <v>10447</v>
      </c>
      <c r="K28" s="753">
        <v>16255</v>
      </c>
      <c r="L28" s="601"/>
    </row>
    <row r="29" spans="1:12">
      <c r="A29" s="601"/>
      <c r="B29" s="566"/>
      <c r="C29" s="591"/>
      <c r="D29" s="580"/>
      <c r="E29" s="672"/>
      <c r="F29" s="633"/>
      <c r="G29" s="633"/>
      <c r="H29" s="666"/>
      <c r="I29" s="633"/>
      <c r="J29" s="668"/>
      <c r="K29" s="668"/>
      <c r="L29" s="601"/>
    </row>
    <row r="30" spans="1:12">
      <c r="A30" s="601"/>
      <c r="B30" s="614" t="s">
        <v>755</v>
      </c>
      <c r="C30" s="591"/>
      <c r="D30" s="580">
        <v>2020</v>
      </c>
      <c r="E30" s="672">
        <v>1</v>
      </c>
      <c r="F30" s="633">
        <v>1</v>
      </c>
      <c r="G30" s="672" t="s">
        <v>31</v>
      </c>
      <c r="H30" s="666"/>
      <c r="I30" s="633">
        <v>4297</v>
      </c>
      <c r="J30" s="673">
        <v>2955</v>
      </c>
      <c r="K30" s="673">
        <v>1342</v>
      </c>
      <c r="L30" s="601"/>
    </row>
    <row r="31" spans="1:12">
      <c r="A31" s="601"/>
      <c r="B31" s="566" t="s">
        <v>1261</v>
      </c>
      <c r="C31" s="591"/>
      <c r="D31" s="580">
        <v>2021</v>
      </c>
      <c r="E31" s="672" t="s">
        <v>31</v>
      </c>
      <c r="F31" s="672" t="s">
        <v>31</v>
      </c>
      <c r="G31" s="672" t="s">
        <v>31</v>
      </c>
      <c r="H31" s="666"/>
      <c r="I31" s="633">
        <v>6437</v>
      </c>
      <c r="J31" s="673">
        <v>4397</v>
      </c>
      <c r="K31" s="673">
        <v>2040</v>
      </c>
      <c r="L31" s="601"/>
    </row>
    <row r="32" spans="1:12">
      <c r="A32" s="601"/>
      <c r="B32" s="566"/>
      <c r="C32" s="591"/>
      <c r="D32" s="580">
        <v>2022</v>
      </c>
      <c r="E32" s="672" t="s">
        <v>31</v>
      </c>
      <c r="F32" s="633" t="s">
        <v>31</v>
      </c>
      <c r="G32" s="633" t="s">
        <v>31</v>
      </c>
      <c r="H32" s="753"/>
      <c r="I32" s="633">
        <v>7603</v>
      </c>
      <c r="J32" s="753">
        <v>5211</v>
      </c>
      <c r="K32" s="753">
        <v>2392</v>
      </c>
      <c r="L32" s="601"/>
    </row>
    <row r="33" spans="1:12">
      <c r="A33" s="601"/>
      <c r="B33" s="566"/>
      <c r="C33" s="591"/>
      <c r="D33" s="580"/>
      <c r="E33" s="672"/>
      <c r="F33" s="633"/>
      <c r="G33" s="633"/>
      <c r="H33" s="668"/>
      <c r="I33" s="633"/>
      <c r="J33" s="715"/>
      <c r="K33" s="668"/>
      <c r="L33" s="601"/>
    </row>
    <row r="34" spans="1:12">
      <c r="A34" s="601"/>
      <c r="B34" s="614" t="s">
        <v>756</v>
      </c>
      <c r="C34" s="591"/>
      <c r="D34" s="580">
        <v>2020</v>
      </c>
      <c r="E34" s="672">
        <v>44</v>
      </c>
      <c r="F34" s="633">
        <v>44</v>
      </c>
      <c r="G34" s="672" t="s">
        <v>31</v>
      </c>
      <c r="H34" s="668"/>
      <c r="I34" s="633">
        <v>8693</v>
      </c>
      <c r="J34" s="673">
        <v>6052</v>
      </c>
      <c r="K34" s="673">
        <v>2641</v>
      </c>
      <c r="L34" s="601"/>
    </row>
    <row r="35" spans="1:12">
      <c r="A35" s="601"/>
      <c r="B35" s="566" t="s">
        <v>757</v>
      </c>
      <c r="C35" s="591"/>
      <c r="D35" s="580">
        <v>2021</v>
      </c>
      <c r="E35" s="672">
        <v>26</v>
      </c>
      <c r="F35" s="672">
        <v>24</v>
      </c>
      <c r="G35" s="672">
        <v>2</v>
      </c>
      <c r="H35" s="668"/>
      <c r="I35" s="633">
        <v>10610</v>
      </c>
      <c r="J35" s="673">
        <v>7349</v>
      </c>
      <c r="K35" s="673">
        <v>3261</v>
      </c>
      <c r="L35" s="601"/>
    </row>
    <row r="36" spans="1:12">
      <c r="A36" s="601"/>
      <c r="B36" s="566"/>
      <c r="C36" s="591"/>
      <c r="D36" s="580">
        <v>2022</v>
      </c>
      <c r="E36" s="672">
        <v>23</v>
      </c>
      <c r="F36" s="633">
        <v>20</v>
      </c>
      <c r="G36" s="633">
        <v>3</v>
      </c>
      <c r="H36" s="753"/>
      <c r="I36" s="633">
        <v>9515</v>
      </c>
      <c r="J36" s="753">
        <v>6634</v>
      </c>
      <c r="K36" s="753">
        <v>2881</v>
      </c>
      <c r="L36" s="601"/>
    </row>
    <row r="37" spans="1:12">
      <c r="A37" s="601"/>
      <c r="B37" s="566"/>
      <c r="C37" s="591"/>
      <c r="D37" s="580"/>
      <c r="E37" s="672"/>
      <c r="F37" s="672"/>
      <c r="G37" s="672"/>
      <c r="H37" s="668"/>
      <c r="I37" s="633"/>
      <c r="J37" s="668"/>
      <c r="K37" s="668"/>
      <c r="L37" s="601"/>
    </row>
    <row r="38" spans="1:12">
      <c r="A38" s="601"/>
      <c r="B38" s="614" t="s">
        <v>758</v>
      </c>
      <c r="C38" s="591"/>
      <c r="D38" s="580">
        <v>2020</v>
      </c>
      <c r="E38" s="672" t="s">
        <v>31</v>
      </c>
      <c r="F38" s="672" t="s">
        <v>31</v>
      </c>
      <c r="G38" s="672" t="s">
        <v>31</v>
      </c>
      <c r="H38" s="668"/>
      <c r="I38" s="633">
        <v>88</v>
      </c>
      <c r="J38" s="673">
        <v>57</v>
      </c>
      <c r="K38" s="673">
        <v>31</v>
      </c>
      <c r="L38" s="601"/>
    </row>
    <row r="39" spans="1:12">
      <c r="A39" s="601"/>
      <c r="B39" s="615" t="s">
        <v>759</v>
      </c>
      <c r="C39" s="566"/>
      <c r="D39" s="580">
        <v>2021</v>
      </c>
      <c r="E39" s="672" t="s">
        <v>31</v>
      </c>
      <c r="F39" s="672" t="s">
        <v>31</v>
      </c>
      <c r="G39" s="672" t="s">
        <v>31</v>
      </c>
      <c r="H39" s="666"/>
      <c r="I39" s="633">
        <v>101</v>
      </c>
      <c r="J39" s="673">
        <v>61</v>
      </c>
      <c r="K39" s="673">
        <v>40</v>
      </c>
      <c r="L39" s="601"/>
    </row>
    <row r="40" spans="1:12">
      <c r="A40" s="601"/>
      <c r="B40" s="615"/>
      <c r="C40" s="566"/>
      <c r="D40" s="580">
        <v>2022</v>
      </c>
      <c r="E40" s="672" t="s">
        <v>31</v>
      </c>
      <c r="F40" s="633" t="s">
        <v>31</v>
      </c>
      <c r="G40" s="633" t="s">
        <v>31</v>
      </c>
      <c r="H40" s="753"/>
      <c r="I40" s="633">
        <v>61</v>
      </c>
      <c r="J40" s="753">
        <v>38</v>
      </c>
      <c r="K40" s="753">
        <v>23</v>
      </c>
      <c r="L40" s="601"/>
    </row>
    <row r="41" spans="1:12">
      <c r="A41" s="601"/>
      <c r="B41" s="615"/>
      <c r="C41" s="566"/>
      <c r="D41" s="580"/>
      <c r="E41" s="672"/>
      <c r="F41" s="633"/>
      <c r="G41" s="633"/>
      <c r="H41" s="668"/>
      <c r="I41" s="633"/>
      <c r="J41" s="715"/>
      <c r="K41" s="668"/>
      <c r="L41" s="601"/>
    </row>
    <row r="42" spans="1:12">
      <c r="A42" s="601"/>
      <c r="B42" s="614" t="s">
        <v>760</v>
      </c>
      <c r="C42" s="591"/>
      <c r="D42" s="580">
        <v>2020</v>
      </c>
      <c r="E42" s="672">
        <v>25</v>
      </c>
      <c r="F42" s="633">
        <v>5</v>
      </c>
      <c r="G42" s="633">
        <v>20</v>
      </c>
      <c r="H42" s="668"/>
      <c r="I42" s="633">
        <v>3036</v>
      </c>
      <c r="J42" s="673">
        <v>852</v>
      </c>
      <c r="K42" s="673">
        <v>2184</v>
      </c>
      <c r="L42" s="601"/>
    </row>
    <row r="43" spans="1:12">
      <c r="A43" s="601"/>
      <c r="B43" s="566" t="s">
        <v>761</v>
      </c>
      <c r="C43" s="591"/>
      <c r="D43" s="580">
        <v>2021</v>
      </c>
      <c r="E43" s="672" t="s">
        <v>31</v>
      </c>
      <c r="F43" s="672" t="s">
        <v>31</v>
      </c>
      <c r="G43" s="672" t="s">
        <v>31</v>
      </c>
      <c r="H43" s="668"/>
      <c r="I43" s="633">
        <v>3606</v>
      </c>
      <c r="J43" s="673">
        <v>946</v>
      </c>
      <c r="K43" s="673">
        <v>2660</v>
      </c>
      <c r="L43" s="601"/>
    </row>
    <row r="44" spans="1:12">
      <c r="A44" s="601"/>
      <c r="B44" s="566"/>
      <c r="C44" s="591"/>
      <c r="D44" s="580">
        <v>2022</v>
      </c>
      <c r="E44" s="672">
        <v>59</v>
      </c>
      <c r="F44" s="633">
        <v>3</v>
      </c>
      <c r="G44" s="633">
        <v>56</v>
      </c>
      <c r="H44" s="753"/>
      <c r="I44" s="633">
        <v>4005</v>
      </c>
      <c r="J44" s="753">
        <v>1215</v>
      </c>
      <c r="K44" s="753">
        <v>2790</v>
      </c>
      <c r="L44" s="601"/>
    </row>
    <row r="45" spans="1:12">
      <c r="A45" s="601"/>
      <c r="B45" s="566"/>
      <c r="C45" s="591"/>
      <c r="D45" s="580"/>
      <c r="E45" s="633"/>
      <c r="F45" s="668"/>
      <c r="G45" s="668"/>
      <c r="H45" s="668"/>
      <c r="I45" s="633"/>
      <c r="J45" s="668"/>
      <c r="K45" s="668"/>
      <c r="L45" s="601"/>
    </row>
    <row r="46" spans="1:12">
      <c r="A46" s="601"/>
      <c r="B46" s="614" t="s">
        <v>762</v>
      </c>
      <c r="C46" s="566"/>
      <c r="D46" s="580">
        <v>2020</v>
      </c>
      <c r="E46" s="633">
        <v>48</v>
      </c>
      <c r="F46" s="751">
        <v>29</v>
      </c>
      <c r="G46" s="751">
        <v>19</v>
      </c>
      <c r="H46" s="668"/>
      <c r="I46" s="633">
        <v>1142</v>
      </c>
      <c r="J46" s="751">
        <v>501</v>
      </c>
      <c r="K46" s="668">
        <v>641</v>
      </c>
      <c r="L46" s="601"/>
    </row>
    <row r="47" spans="1:12">
      <c r="A47" s="601"/>
      <c r="B47" s="615" t="s">
        <v>763</v>
      </c>
      <c r="C47" s="566"/>
      <c r="D47" s="580">
        <v>2021</v>
      </c>
      <c r="E47" s="672">
        <v>7</v>
      </c>
      <c r="F47" s="672">
        <v>5</v>
      </c>
      <c r="G47" s="672">
        <v>2</v>
      </c>
      <c r="H47" s="666"/>
      <c r="I47" s="672">
        <v>2079</v>
      </c>
      <c r="J47" s="672">
        <v>913</v>
      </c>
      <c r="K47" s="672">
        <v>1166</v>
      </c>
      <c r="L47" s="601"/>
    </row>
    <row r="48" spans="1:12">
      <c r="A48" s="601"/>
      <c r="B48" s="615"/>
      <c r="C48" s="566"/>
      <c r="D48" s="580">
        <v>2022</v>
      </c>
      <c r="E48" s="633">
        <v>19</v>
      </c>
      <c r="F48" s="633">
        <v>8</v>
      </c>
      <c r="G48" s="633">
        <v>11</v>
      </c>
      <c r="H48" s="1850"/>
      <c r="I48" s="633">
        <v>2272</v>
      </c>
      <c r="J48" s="673">
        <v>1075</v>
      </c>
      <c r="K48" s="673">
        <v>1197</v>
      </c>
      <c r="L48" s="601"/>
    </row>
    <row r="49" spans="1:12">
      <c r="A49" s="601"/>
      <c r="B49" s="615"/>
      <c r="C49" s="566"/>
      <c r="D49" s="580"/>
      <c r="E49" s="633"/>
      <c r="F49" s="672"/>
      <c r="G49" s="633"/>
      <c r="H49" s="753"/>
      <c r="I49" s="633"/>
      <c r="J49" s="673"/>
      <c r="K49" s="673"/>
      <c r="L49" s="601"/>
    </row>
    <row r="50" spans="1:12">
      <c r="A50" s="601"/>
      <c r="B50" s="614" t="s">
        <v>764</v>
      </c>
      <c r="C50" s="591"/>
      <c r="D50" s="580">
        <v>2020</v>
      </c>
      <c r="E50" s="672" t="s">
        <v>31</v>
      </c>
      <c r="F50" s="672" t="s">
        <v>31</v>
      </c>
      <c r="G50" s="672" t="s">
        <v>31</v>
      </c>
      <c r="H50" s="1850"/>
      <c r="I50" s="633">
        <v>54</v>
      </c>
      <c r="J50" s="673">
        <v>27</v>
      </c>
      <c r="K50" s="673">
        <v>27</v>
      </c>
      <c r="L50" s="601"/>
    </row>
    <row r="51" spans="1:12">
      <c r="A51" s="601"/>
      <c r="B51" s="566" t="s">
        <v>789</v>
      </c>
      <c r="C51" s="591"/>
      <c r="D51" s="580">
        <v>2021</v>
      </c>
      <c r="E51" s="672" t="s">
        <v>31</v>
      </c>
      <c r="F51" s="672" t="s">
        <v>31</v>
      </c>
      <c r="G51" s="672" t="s">
        <v>31</v>
      </c>
      <c r="H51" s="633"/>
      <c r="I51" s="633">
        <v>123</v>
      </c>
      <c r="J51" s="633">
        <v>58</v>
      </c>
      <c r="K51" s="633">
        <v>65</v>
      </c>
      <c r="L51" s="601"/>
    </row>
    <row r="52" spans="1:12">
      <c r="A52" s="601"/>
      <c r="B52" s="566"/>
      <c r="C52" s="591"/>
      <c r="D52" s="580">
        <v>2022</v>
      </c>
      <c r="E52" s="1850" t="s">
        <v>31</v>
      </c>
      <c r="F52" s="1850" t="s">
        <v>31</v>
      </c>
      <c r="G52" s="1850" t="s">
        <v>31</v>
      </c>
      <c r="H52" s="1850"/>
      <c r="I52" s="1850">
        <v>98</v>
      </c>
      <c r="J52" s="1850">
        <v>53</v>
      </c>
      <c r="K52" s="1850">
        <v>45</v>
      </c>
      <c r="L52" s="601"/>
    </row>
    <row r="53" spans="1:12" ht="18" thickBot="1">
      <c r="A53" s="637"/>
      <c r="B53" s="639"/>
      <c r="C53" s="691"/>
      <c r="D53" s="717"/>
      <c r="E53" s="678"/>
      <c r="F53" s="677"/>
      <c r="G53" s="677"/>
      <c r="H53" s="677"/>
      <c r="I53" s="678"/>
      <c r="J53" s="718"/>
      <c r="K53" s="719"/>
      <c r="L53" s="637"/>
    </row>
    <row r="54" spans="1:12" s="681" customFormat="1" ht="16.5" customHeight="1">
      <c r="A54" s="537"/>
      <c r="B54" s="537"/>
      <c r="C54" s="537"/>
      <c r="D54" s="720"/>
      <c r="E54" s="537"/>
      <c r="F54" s="537"/>
      <c r="G54" s="679"/>
      <c r="H54" s="679"/>
      <c r="I54" s="680"/>
      <c r="J54" s="680"/>
      <c r="L54" s="424" t="s">
        <v>909</v>
      </c>
    </row>
    <row r="55" spans="1:12" s="681" customFormat="1" ht="15" customHeight="1">
      <c r="A55" s="680"/>
      <c r="B55" s="680"/>
      <c r="C55" s="680"/>
      <c r="D55" s="721"/>
      <c r="E55" s="680"/>
      <c r="F55" s="680"/>
      <c r="G55" s="680"/>
      <c r="H55" s="680"/>
      <c r="I55" s="680"/>
      <c r="J55" s="680"/>
      <c r="L55" s="425" t="s">
        <v>885</v>
      </c>
    </row>
  </sheetData>
  <mergeCells count="4">
    <mergeCell ref="E8:G8"/>
    <mergeCell ref="I8:K8"/>
    <mergeCell ref="E9:G9"/>
    <mergeCell ref="I9:K9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rgb="FF92D050"/>
  </sheetPr>
  <dimension ref="A1:L541"/>
  <sheetViews>
    <sheetView showGridLines="0" tabSelected="1" view="pageBreakPreview" topLeftCell="A22" zoomScaleNormal="100" zoomScaleSheetLayoutView="100" workbookViewId="0">
      <selection activeCell="O48" sqref="O48"/>
    </sheetView>
  </sheetViews>
  <sheetFormatPr defaultColWidth="7.5703125" defaultRowHeight="16.5"/>
  <cols>
    <col min="1" max="1" width="1.85546875" style="605" customWidth="1"/>
    <col min="2" max="2" width="13.28515625" style="605" customWidth="1"/>
    <col min="3" max="3" width="28.85546875" style="605" customWidth="1"/>
    <col min="4" max="4" width="8.28515625" style="612" customWidth="1"/>
    <col min="5" max="6" width="8.5703125" style="605" customWidth="1"/>
    <col min="7" max="7" width="11.28515625" style="605" customWidth="1"/>
    <col min="8" max="8" width="1.85546875" style="605" customWidth="1"/>
    <col min="9" max="10" width="8.5703125" style="605" customWidth="1"/>
    <col min="11" max="11" width="11.28515625" style="605" customWidth="1"/>
    <col min="12" max="12" width="1.85546875" style="605" customWidth="1"/>
    <col min="13" max="13" width="7.5703125" style="605"/>
    <col min="14" max="15" width="7.5703125" style="605" customWidth="1"/>
    <col min="16" max="18" width="7.5703125" style="605"/>
    <col min="19" max="19" width="7.5703125" style="605" customWidth="1"/>
    <col min="20" max="16384" width="7.5703125" style="605"/>
  </cols>
  <sheetData>
    <row r="1" spans="1:12" ht="10.15" customHeight="1"/>
    <row r="2" spans="1:12" ht="10.15" customHeight="1"/>
    <row r="3" spans="1:12" ht="16.5" customHeight="1">
      <c r="B3" s="606" t="s">
        <v>973</v>
      </c>
      <c r="C3" s="607" t="s">
        <v>1006</v>
      </c>
      <c r="D3" s="608"/>
    </row>
    <row r="4" spans="1:12" ht="15" customHeight="1">
      <c r="B4" s="606"/>
      <c r="C4" s="607" t="s">
        <v>1141</v>
      </c>
      <c r="D4" s="608"/>
    </row>
    <row r="5" spans="1:12" ht="16.5" customHeight="1">
      <c r="B5" s="609" t="s">
        <v>974</v>
      </c>
      <c r="C5" s="610" t="s">
        <v>1007</v>
      </c>
      <c r="D5" s="611"/>
    </row>
    <row r="6" spans="1:12" ht="15" customHeight="1">
      <c r="B6" s="609"/>
      <c r="C6" s="610" t="s">
        <v>1135</v>
      </c>
      <c r="D6" s="611"/>
    </row>
    <row r="7" spans="1:12" ht="10.15" customHeight="1" thickBot="1">
      <c r="A7" s="610"/>
      <c r="L7" s="610"/>
    </row>
    <row r="8" spans="1:12" s="685" customFormat="1" ht="14.25" thickTop="1">
      <c r="A8" s="613"/>
      <c r="B8" s="1232" t="s">
        <v>743</v>
      </c>
      <c r="C8" s="1233"/>
      <c r="D8" s="744" t="s">
        <v>3</v>
      </c>
      <c r="E8" s="1908" t="s">
        <v>772</v>
      </c>
      <c r="F8" s="1908"/>
      <c r="G8" s="1908"/>
      <c r="H8" s="1236"/>
      <c r="I8" s="1908" t="s">
        <v>83</v>
      </c>
      <c r="J8" s="1908"/>
      <c r="K8" s="1908"/>
      <c r="L8" s="613"/>
    </row>
    <row r="9" spans="1:12" s="685" customFormat="1" ht="15" customHeight="1">
      <c r="A9" s="591"/>
      <c r="B9" s="566" t="s">
        <v>746</v>
      </c>
      <c r="C9" s="619"/>
      <c r="D9" s="620" t="s">
        <v>8</v>
      </c>
      <c r="E9" s="1905" t="s">
        <v>772</v>
      </c>
      <c r="F9" s="1905"/>
      <c r="G9" s="1905"/>
      <c r="H9" s="617"/>
      <c r="I9" s="1905" t="s">
        <v>84</v>
      </c>
      <c r="J9" s="1905"/>
      <c r="K9" s="1905"/>
      <c r="L9" s="591"/>
    </row>
    <row r="10" spans="1:12" s="685" customFormat="1" ht="15" customHeight="1">
      <c r="A10" s="591"/>
      <c r="B10" s="591"/>
      <c r="C10" s="615"/>
      <c r="D10" s="616"/>
      <c r="E10" s="623" t="s">
        <v>4</v>
      </c>
      <c r="F10" s="623" t="s">
        <v>37</v>
      </c>
      <c r="G10" s="623" t="s">
        <v>38</v>
      </c>
      <c r="H10" s="591"/>
      <c r="I10" s="623" t="s">
        <v>4</v>
      </c>
      <c r="J10" s="623" t="s">
        <v>37</v>
      </c>
      <c r="K10" s="623" t="s">
        <v>38</v>
      </c>
      <c r="L10" s="591"/>
    </row>
    <row r="11" spans="1:12" s="685" customFormat="1" ht="13.5" customHeight="1">
      <c r="A11" s="591"/>
      <c r="B11" s="591"/>
      <c r="C11" s="591"/>
      <c r="D11" s="616"/>
      <c r="E11" s="664" t="s">
        <v>775</v>
      </c>
      <c r="F11" s="664" t="s">
        <v>39</v>
      </c>
      <c r="G11" s="664" t="s">
        <v>40</v>
      </c>
      <c r="H11" s="623"/>
      <c r="I11" s="664" t="s">
        <v>775</v>
      </c>
      <c r="J11" s="664" t="s">
        <v>39</v>
      </c>
      <c r="K11" s="664" t="s">
        <v>40</v>
      </c>
      <c r="L11" s="591"/>
    </row>
    <row r="12" spans="1:12" ht="4.1500000000000004" customHeight="1">
      <c r="A12" s="626"/>
      <c r="B12" s="626"/>
      <c r="C12" s="626"/>
      <c r="D12" s="686"/>
      <c r="E12" s="626"/>
      <c r="F12" s="626"/>
      <c r="G12" s="626"/>
      <c r="H12" s="626"/>
      <c r="I12" s="626"/>
      <c r="J12" s="626"/>
      <c r="K12" s="626"/>
      <c r="L12" s="626"/>
    </row>
    <row r="13" spans="1:12" ht="3" customHeight="1">
      <c r="A13" s="601"/>
      <c r="B13" s="601"/>
      <c r="C13" s="601"/>
      <c r="D13" s="630"/>
      <c r="E13" s="601"/>
      <c r="F13" s="601"/>
      <c r="G13" s="601"/>
      <c r="H13" s="601"/>
      <c r="I13" s="601"/>
      <c r="J13" s="601"/>
      <c r="K13" s="601"/>
      <c r="L13" s="601"/>
    </row>
    <row r="14" spans="1:12" ht="15" customHeight="1">
      <c r="A14" s="601"/>
      <c r="B14" s="614" t="s">
        <v>4</v>
      </c>
      <c r="C14" s="591"/>
      <c r="D14" s="1666">
        <v>2020</v>
      </c>
      <c r="E14" s="576">
        <f t="shared" ref="E14:G16" si="0">SUM(E18,E22,E26,E30,E34,E38,E42,E46,E50)</f>
        <v>32607</v>
      </c>
      <c r="F14" s="576">
        <f t="shared" si="0"/>
        <v>13724</v>
      </c>
      <c r="G14" s="576">
        <f t="shared" si="0"/>
        <v>18883</v>
      </c>
      <c r="I14" s="576">
        <f t="shared" ref="I14:K14" si="1">SUM(I18,I22,I26,I30,I34,I38,I42,I46,I50)</f>
        <v>24773</v>
      </c>
      <c r="J14" s="576">
        <f t="shared" si="1"/>
        <v>11858</v>
      </c>
      <c r="K14" s="576">
        <f t="shared" si="1"/>
        <v>12915</v>
      </c>
      <c r="L14" s="601"/>
    </row>
    <row r="15" spans="1:12" ht="15" customHeight="1">
      <c r="A15" s="601"/>
      <c r="B15" s="566" t="s">
        <v>9</v>
      </c>
      <c r="C15" s="591"/>
      <c r="D15" s="1666">
        <v>2021</v>
      </c>
      <c r="E15" s="576">
        <f t="shared" si="0"/>
        <v>42263</v>
      </c>
      <c r="F15" s="576">
        <f t="shared" si="0"/>
        <v>17938</v>
      </c>
      <c r="G15" s="576">
        <f t="shared" si="0"/>
        <v>24324</v>
      </c>
      <c r="I15" s="576">
        <f t="shared" ref="I15:K16" si="2">SUM(I19,I23,I27,I31,I35,I39,I43,I47,I51)</f>
        <v>28823</v>
      </c>
      <c r="J15" s="576">
        <f t="shared" si="2"/>
        <v>13625</v>
      </c>
      <c r="K15" s="576">
        <f t="shared" si="2"/>
        <v>15198</v>
      </c>
      <c r="L15" s="601"/>
    </row>
    <row r="16" spans="1:12" ht="15" customHeight="1">
      <c r="A16" s="601"/>
      <c r="B16" s="566"/>
      <c r="C16" s="591"/>
      <c r="D16" s="1666">
        <v>2022</v>
      </c>
      <c r="E16" s="576">
        <f t="shared" si="0"/>
        <v>39654</v>
      </c>
      <c r="F16" s="576">
        <f t="shared" si="0"/>
        <v>16306</v>
      </c>
      <c r="G16" s="576">
        <f t="shared" si="0"/>
        <v>23348</v>
      </c>
      <c r="H16" s="688"/>
      <c r="I16" s="576">
        <f t="shared" si="2"/>
        <v>25914</v>
      </c>
      <c r="J16" s="576">
        <f t="shared" si="2"/>
        <v>12175</v>
      </c>
      <c r="K16" s="576">
        <f t="shared" si="2"/>
        <v>13739</v>
      </c>
      <c r="L16" s="601"/>
    </row>
    <row r="17" spans="1:12" ht="14.1" customHeight="1">
      <c r="A17" s="601"/>
      <c r="B17" s="566"/>
      <c r="C17" s="591"/>
      <c r="D17" s="580"/>
      <c r="E17" s="669"/>
      <c r="F17" s="669"/>
      <c r="G17" s="669"/>
      <c r="H17" s="669"/>
      <c r="I17" s="672"/>
      <c r="J17" s="633"/>
      <c r="K17" s="633"/>
      <c r="L17" s="601"/>
    </row>
    <row r="18" spans="1:12" ht="14.1" customHeight="1">
      <c r="A18" s="601"/>
      <c r="B18" s="614" t="s">
        <v>749</v>
      </c>
      <c r="C18" s="619"/>
      <c r="D18" s="580">
        <v>2020</v>
      </c>
      <c r="E18" s="669">
        <v>4086</v>
      </c>
      <c r="F18" s="669">
        <v>376</v>
      </c>
      <c r="G18" s="669">
        <v>3710</v>
      </c>
      <c r="H18" s="669"/>
      <c r="I18" s="672">
        <v>52</v>
      </c>
      <c r="J18" s="633">
        <v>7</v>
      </c>
      <c r="K18" s="633">
        <v>45</v>
      </c>
      <c r="L18" s="601"/>
    </row>
    <row r="19" spans="1:12" ht="14.1" customHeight="1">
      <c r="A19" s="601"/>
      <c r="B19" s="566" t="s">
        <v>750</v>
      </c>
      <c r="C19" s="635"/>
      <c r="D19" s="580">
        <v>2021</v>
      </c>
      <c r="E19" s="669">
        <v>4338</v>
      </c>
      <c r="F19" s="670">
        <v>394</v>
      </c>
      <c r="G19" s="670">
        <v>3944</v>
      </c>
      <c r="H19" s="669"/>
      <c r="I19" s="672">
        <v>68</v>
      </c>
      <c r="J19" s="633">
        <v>4</v>
      </c>
      <c r="K19" s="633">
        <v>64</v>
      </c>
      <c r="L19" s="601"/>
    </row>
    <row r="20" spans="1:12" ht="14.1" customHeight="1">
      <c r="A20" s="601"/>
      <c r="B20" s="566"/>
      <c r="C20" s="635"/>
      <c r="D20" s="580">
        <v>2022</v>
      </c>
      <c r="E20" s="669">
        <v>3989</v>
      </c>
      <c r="F20" s="688">
        <v>256</v>
      </c>
      <c r="G20" s="688">
        <v>3733</v>
      </c>
      <c r="H20" s="688"/>
      <c r="I20" s="672">
        <v>166</v>
      </c>
      <c r="J20" s="633">
        <v>24</v>
      </c>
      <c r="K20" s="633">
        <v>142</v>
      </c>
      <c r="L20" s="601"/>
    </row>
    <row r="21" spans="1:12" ht="14.1" customHeight="1">
      <c r="A21" s="601"/>
      <c r="B21" s="566"/>
      <c r="C21" s="635"/>
      <c r="D21" s="580"/>
      <c r="E21" s="669"/>
      <c r="F21" s="669"/>
      <c r="G21" s="669"/>
      <c r="H21" s="669"/>
      <c r="I21" s="672"/>
      <c r="J21" s="633"/>
      <c r="K21" s="633"/>
      <c r="L21" s="601"/>
    </row>
    <row r="22" spans="1:12" ht="14.1" customHeight="1">
      <c r="A22" s="601"/>
      <c r="B22" s="614" t="s">
        <v>751</v>
      </c>
      <c r="C22" s="591"/>
      <c r="D22" s="580">
        <v>2020</v>
      </c>
      <c r="E22" s="669">
        <v>3982</v>
      </c>
      <c r="F22" s="689">
        <v>1944</v>
      </c>
      <c r="G22" s="689">
        <v>2038</v>
      </c>
      <c r="H22" s="669"/>
      <c r="I22" s="672">
        <v>2246</v>
      </c>
      <c r="J22" s="633">
        <v>1036</v>
      </c>
      <c r="K22" s="633">
        <v>1210</v>
      </c>
      <c r="L22" s="601"/>
    </row>
    <row r="23" spans="1:12" ht="14.1" customHeight="1">
      <c r="A23" s="601"/>
      <c r="B23" s="566" t="s">
        <v>752</v>
      </c>
      <c r="C23" s="614"/>
      <c r="D23" s="580">
        <v>2021</v>
      </c>
      <c r="E23" s="669">
        <v>4583</v>
      </c>
      <c r="F23" s="670">
        <v>2167</v>
      </c>
      <c r="G23" s="670">
        <v>2416</v>
      </c>
      <c r="H23" s="669"/>
      <c r="I23" s="672">
        <v>1375</v>
      </c>
      <c r="J23" s="633">
        <v>614</v>
      </c>
      <c r="K23" s="633">
        <v>761</v>
      </c>
      <c r="L23" s="601"/>
    </row>
    <row r="24" spans="1:12" ht="14.1" customHeight="1">
      <c r="A24" s="601"/>
      <c r="B24" s="566"/>
      <c r="C24" s="614"/>
      <c r="D24" s="580">
        <v>2022</v>
      </c>
      <c r="E24" s="669">
        <v>4531</v>
      </c>
      <c r="F24" s="688">
        <v>2155</v>
      </c>
      <c r="G24" s="688">
        <v>2376</v>
      </c>
      <c r="H24" s="688"/>
      <c r="I24" s="672">
        <v>350</v>
      </c>
      <c r="J24" s="633">
        <v>167</v>
      </c>
      <c r="K24" s="633">
        <v>183</v>
      </c>
      <c r="L24" s="601"/>
    </row>
    <row r="25" spans="1:12" ht="14.1" customHeight="1">
      <c r="A25" s="601"/>
      <c r="B25" s="566"/>
      <c r="C25" s="614"/>
      <c r="D25" s="580"/>
      <c r="E25" s="669"/>
      <c r="F25" s="669"/>
      <c r="G25" s="669"/>
      <c r="H25" s="669"/>
      <c r="I25" s="672"/>
      <c r="J25" s="633"/>
      <c r="K25" s="633"/>
      <c r="L25" s="601"/>
    </row>
    <row r="26" spans="1:12" ht="14.1" customHeight="1">
      <c r="A26" s="601"/>
      <c r="B26" s="614" t="s">
        <v>753</v>
      </c>
      <c r="C26" s="619"/>
      <c r="D26" s="580">
        <v>2020</v>
      </c>
      <c r="E26" s="669">
        <v>12545</v>
      </c>
      <c r="F26" s="689">
        <v>4730</v>
      </c>
      <c r="G26" s="689">
        <v>7815</v>
      </c>
      <c r="H26" s="669"/>
      <c r="I26" s="672">
        <v>1578</v>
      </c>
      <c r="J26" s="633">
        <v>621</v>
      </c>
      <c r="K26" s="633">
        <v>957</v>
      </c>
      <c r="L26" s="601"/>
    </row>
    <row r="27" spans="1:12" ht="14.1" customHeight="1">
      <c r="A27" s="601"/>
      <c r="B27" s="566" t="s">
        <v>754</v>
      </c>
      <c r="C27" s="635"/>
      <c r="D27" s="580">
        <v>2021</v>
      </c>
      <c r="E27" s="669">
        <v>16527</v>
      </c>
      <c r="F27" s="670">
        <v>6146</v>
      </c>
      <c r="G27" s="670">
        <v>10381</v>
      </c>
      <c r="H27" s="669"/>
      <c r="I27" s="672">
        <v>2219</v>
      </c>
      <c r="J27" s="633">
        <v>912</v>
      </c>
      <c r="K27" s="633">
        <v>1307</v>
      </c>
      <c r="L27" s="601"/>
    </row>
    <row r="28" spans="1:12" ht="14.1" customHeight="1">
      <c r="A28" s="601"/>
      <c r="B28" s="566"/>
      <c r="C28" s="635"/>
      <c r="D28" s="580">
        <v>2022</v>
      </c>
      <c r="E28" s="669">
        <v>16330</v>
      </c>
      <c r="F28" s="688">
        <v>5918</v>
      </c>
      <c r="G28" s="688">
        <v>10412</v>
      </c>
      <c r="H28" s="688"/>
      <c r="I28" s="688">
        <v>3066</v>
      </c>
      <c r="J28" s="688">
        <v>1276</v>
      </c>
      <c r="K28" s="688">
        <v>1790</v>
      </c>
      <c r="L28" s="601"/>
    </row>
    <row r="29" spans="1:12" ht="14.1" customHeight="1">
      <c r="A29" s="601"/>
      <c r="B29" s="566"/>
      <c r="C29" s="635"/>
      <c r="D29" s="580"/>
      <c r="E29" s="669"/>
      <c r="F29" s="669"/>
      <c r="G29" s="669"/>
      <c r="H29" s="669"/>
      <c r="I29" s="672"/>
      <c r="J29" s="633"/>
      <c r="K29" s="633"/>
      <c r="L29" s="601"/>
    </row>
    <row r="30" spans="1:12" ht="14.1" customHeight="1">
      <c r="A30" s="601"/>
      <c r="B30" s="614" t="s">
        <v>755</v>
      </c>
      <c r="C30" s="591"/>
      <c r="D30" s="580">
        <v>2020</v>
      </c>
      <c r="E30" s="669">
        <v>2353</v>
      </c>
      <c r="F30" s="689">
        <v>1839</v>
      </c>
      <c r="G30" s="689">
        <v>514</v>
      </c>
      <c r="H30" s="669"/>
      <c r="I30" s="672">
        <v>422</v>
      </c>
      <c r="J30" s="633">
        <v>287</v>
      </c>
      <c r="K30" s="633">
        <v>135</v>
      </c>
      <c r="L30" s="601"/>
    </row>
    <row r="31" spans="1:12" ht="14.1" customHeight="1">
      <c r="A31" s="601"/>
      <c r="B31" s="566" t="s">
        <v>1261</v>
      </c>
      <c r="C31" s="591"/>
      <c r="D31" s="580">
        <v>2021</v>
      </c>
      <c r="E31" s="669">
        <v>4309</v>
      </c>
      <c r="F31" s="670">
        <v>3327</v>
      </c>
      <c r="G31" s="670">
        <v>981</v>
      </c>
      <c r="H31" s="669"/>
      <c r="I31" s="672">
        <v>413</v>
      </c>
      <c r="J31" s="633">
        <v>242</v>
      </c>
      <c r="K31" s="633">
        <v>171</v>
      </c>
      <c r="L31" s="601"/>
    </row>
    <row r="32" spans="1:12" ht="14.1" customHeight="1">
      <c r="A32" s="601"/>
      <c r="B32" s="566"/>
      <c r="C32" s="591"/>
      <c r="D32" s="580">
        <v>2022</v>
      </c>
      <c r="E32" s="669">
        <v>3410</v>
      </c>
      <c r="F32" s="688">
        <v>2486</v>
      </c>
      <c r="G32" s="688">
        <v>924</v>
      </c>
      <c r="H32" s="688"/>
      <c r="I32" s="672">
        <v>372</v>
      </c>
      <c r="J32" s="633">
        <v>211</v>
      </c>
      <c r="K32" s="633">
        <v>161</v>
      </c>
      <c r="L32" s="601"/>
    </row>
    <row r="33" spans="1:12" ht="14.1" customHeight="1">
      <c r="A33" s="601"/>
      <c r="B33" s="566"/>
      <c r="C33" s="591"/>
      <c r="D33" s="580"/>
      <c r="E33" s="669"/>
      <c r="F33" s="669"/>
      <c r="G33" s="669"/>
      <c r="H33" s="669"/>
      <c r="I33" s="672"/>
      <c r="J33" s="633"/>
      <c r="K33" s="633"/>
      <c r="L33" s="601"/>
    </row>
    <row r="34" spans="1:12" ht="14.1" customHeight="1">
      <c r="A34" s="601"/>
      <c r="B34" s="614" t="s">
        <v>756</v>
      </c>
      <c r="C34" s="619"/>
      <c r="D34" s="580">
        <v>2020</v>
      </c>
      <c r="E34" s="669">
        <v>2239</v>
      </c>
      <c r="F34" s="689">
        <v>1808</v>
      </c>
      <c r="G34" s="689">
        <v>431</v>
      </c>
      <c r="H34" s="669"/>
      <c r="I34" s="672">
        <v>267</v>
      </c>
      <c r="J34" s="633">
        <v>207</v>
      </c>
      <c r="K34" s="633">
        <v>60</v>
      </c>
      <c r="L34" s="601"/>
    </row>
    <row r="35" spans="1:12" ht="14.1" customHeight="1">
      <c r="A35" s="601"/>
      <c r="B35" s="566" t="s">
        <v>757</v>
      </c>
      <c r="C35" s="635"/>
      <c r="D35" s="580">
        <v>2021</v>
      </c>
      <c r="E35" s="669">
        <v>3145</v>
      </c>
      <c r="F35" s="670">
        <v>2428</v>
      </c>
      <c r="G35" s="670">
        <v>717</v>
      </c>
      <c r="H35" s="669"/>
      <c r="I35" s="672">
        <v>364</v>
      </c>
      <c r="J35" s="633">
        <v>258</v>
      </c>
      <c r="K35" s="633">
        <v>106</v>
      </c>
      <c r="L35" s="601"/>
    </row>
    <row r="36" spans="1:12" ht="14.1" customHeight="1">
      <c r="A36" s="601"/>
      <c r="B36" s="566"/>
      <c r="C36" s="635"/>
      <c r="D36" s="580">
        <v>2022</v>
      </c>
      <c r="E36" s="669">
        <v>2483</v>
      </c>
      <c r="F36" s="688">
        <v>1920</v>
      </c>
      <c r="G36" s="688">
        <v>563</v>
      </c>
      <c r="H36" s="688"/>
      <c r="I36" s="672">
        <v>278</v>
      </c>
      <c r="J36" s="633">
        <v>228</v>
      </c>
      <c r="K36" s="633">
        <v>50</v>
      </c>
      <c r="L36" s="601"/>
    </row>
    <row r="37" spans="1:12" ht="14.1" customHeight="1">
      <c r="A37" s="601"/>
      <c r="B37" s="566"/>
      <c r="C37" s="635"/>
      <c r="D37" s="580"/>
      <c r="E37" s="669"/>
      <c r="F37" s="669"/>
      <c r="G37" s="669"/>
      <c r="H37" s="669"/>
      <c r="I37" s="672"/>
      <c r="J37" s="672"/>
      <c r="K37" s="672"/>
      <c r="L37" s="601"/>
    </row>
    <row r="38" spans="1:12" ht="14.1" customHeight="1">
      <c r="A38" s="601"/>
      <c r="B38" s="614" t="s">
        <v>758</v>
      </c>
      <c r="C38" s="591"/>
      <c r="D38" s="580">
        <v>2020</v>
      </c>
      <c r="E38" s="669">
        <v>197</v>
      </c>
      <c r="F38" s="689">
        <v>118</v>
      </c>
      <c r="G38" s="689">
        <v>79</v>
      </c>
      <c r="H38" s="669"/>
      <c r="I38" s="672" t="s">
        <v>31</v>
      </c>
      <c r="J38" s="672" t="s">
        <v>31</v>
      </c>
      <c r="K38" s="672" t="s">
        <v>31</v>
      </c>
      <c r="L38" s="601"/>
    </row>
    <row r="39" spans="1:12" ht="14.1" customHeight="1">
      <c r="A39" s="601"/>
      <c r="B39" s="615" t="s">
        <v>759</v>
      </c>
      <c r="C39" s="619"/>
      <c r="D39" s="580">
        <v>2021</v>
      </c>
      <c r="E39" s="669">
        <v>209</v>
      </c>
      <c r="F39" s="670">
        <v>143</v>
      </c>
      <c r="G39" s="670">
        <v>66</v>
      </c>
      <c r="H39" s="669"/>
      <c r="I39" s="672" t="s">
        <v>31</v>
      </c>
      <c r="J39" s="672" t="s">
        <v>31</v>
      </c>
      <c r="K39" s="672" t="s">
        <v>31</v>
      </c>
      <c r="L39" s="601"/>
    </row>
    <row r="40" spans="1:12" ht="14.1" customHeight="1">
      <c r="A40" s="601"/>
      <c r="B40" s="615"/>
      <c r="C40" s="619"/>
      <c r="D40" s="580">
        <v>2022</v>
      </c>
      <c r="E40" s="669">
        <v>115</v>
      </c>
      <c r="F40" s="688">
        <v>69</v>
      </c>
      <c r="G40" s="688">
        <v>46</v>
      </c>
      <c r="H40" s="688"/>
      <c r="I40" s="672" t="s">
        <v>31</v>
      </c>
      <c r="J40" s="633" t="s">
        <v>31</v>
      </c>
      <c r="K40" s="633" t="s">
        <v>31</v>
      </c>
      <c r="L40" s="601"/>
    </row>
    <row r="41" spans="1:12" ht="14.1" customHeight="1">
      <c r="A41" s="601"/>
      <c r="B41" s="615"/>
      <c r="C41" s="619"/>
      <c r="D41" s="580"/>
      <c r="E41" s="669"/>
      <c r="F41" s="669"/>
      <c r="G41" s="669"/>
      <c r="H41" s="669"/>
      <c r="I41" s="672"/>
      <c r="J41" s="633"/>
      <c r="K41" s="633"/>
      <c r="L41" s="601"/>
    </row>
    <row r="42" spans="1:12" ht="14.1" customHeight="1">
      <c r="A42" s="601"/>
      <c r="B42" s="614" t="s">
        <v>760</v>
      </c>
      <c r="C42" s="619"/>
      <c r="D42" s="580">
        <v>2020</v>
      </c>
      <c r="E42" s="669">
        <v>2136</v>
      </c>
      <c r="F42" s="689">
        <v>352</v>
      </c>
      <c r="G42" s="689">
        <v>1784</v>
      </c>
      <c r="H42" s="669"/>
      <c r="I42" s="672">
        <v>204</v>
      </c>
      <c r="J42" s="633">
        <v>31</v>
      </c>
      <c r="K42" s="633">
        <v>173</v>
      </c>
      <c r="L42" s="601"/>
    </row>
    <row r="43" spans="1:12" ht="14.1" customHeight="1">
      <c r="A43" s="601"/>
      <c r="B43" s="566" t="s">
        <v>761</v>
      </c>
      <c r="C43" s="635"/>
      <c r="D43" s="580">
        <v>2021</v>
      </c>
      <c r="E43" s="669">
        <v>3148</v>
      </c>
      <c r="F43" s="670">
        <v>517</v>
      </c>
      <c r="G43" s="670">
        <v>2631</v>
      </c>
      <c r="H43" s="669"/>
      <c r="I43" s="672">
        <v>391</v>
      </c>
      <c r="J43" s="633">
        <v>82</v>
      </c>
      <c r="K43" s="633">
        <v>309</v>
      </c>
      <c r="L43" s="601"/>
    </row>
    <row r="44" spans="1:12" ht="14.1" customHeight="1">
      <c r="A44" s="601"/>
      <c r="B44" s="566"/>
      <c r="C44" s="635"/>
      <c r="D44" s="580">
        <v>2022</v>
      </c>
      <c r="E44" s="669">
        <v>3082</v>
      </c>
      <c r="F44" s="688">
        <v>513</v>
      </c>
      <c r="G44" s="688">
        <v>2569</v>
      </c>
      <c r="H44" s="688"/>
      <c r="I44" s="672">
        <v>492</v>
      </c>
      <c r="J44" s="633">
        <v>83</v>
      </c>
      <c r="K44" s="633">
        <v>409</v>
      </c>
      <c r="L44" s="601"/>
    </row>
    <row r="45" spans="1:12" ht="14.1" customHeight="1">
      <c r="A45" s="601"/>
      <c r="B45" s="566"/>
      <c r="C45" s="635"/>
      <c r="D45" s="580"/>
      <c r="E45" s="669"/>
      <c r="F45" s="690"/>
      <c r="G45" s="669"/>
      <c r="H45" s="669"/>
      <c r="I45" s="672"/>
      <c r="J45" s="633"/>
      <c r="K45" s="633"/>
      <c r="L45" s="601"/>
    </row>
    <row r="46" spans="1:12" ht="14.1" customHeight="1">
      <c r="A46" s="601"/>
      <c r="B46" s="614" t="s">
        <v>762</v>
      </c>
      <c r="C46" s="591"/>
      <c r="D46" s="580">
        <v>2020</v>
      </c>
      <c r="E46" s="669">
        <v>5057</v>
      </c>
      <c r="F46" s="633">
        <v>2553</v>
      </c>
      <c r="G46" s="633">
        <v>2504</v>
      </c>
      <c r="H46" s="668"/>
      <c r="I46" s="672">
        <v>101</v>
      </c>
      <c r="J46" s="633">
        <v>57</v>
      </c>
      <c r="K46" s="633">
        <v>44</v>
      </c>
      <c r="L46" s="601"/>
    </row>
    <row r="47" spans="1:12" ht="14.1" customHeight="1">
      <c r="A47" s="601"/>
      <c r="B47" s="615" t="s">
        <v>763</v>
      </c>
      <c r="C47" s="619"/>
      <c r="D47" s="580">
        <v>2021</v>
      </c>
      <c r="E47" s="633">
        <v>6002</v>
      </c>
      <c r="F47" s="633">
        <v>2814</v>
      </c>
      <c r="G47" s="633">
        <v>3188</v>
      </c>
      <c r="H47" s="669"/>
      <c r="I47" s="672">
        <v>204</v>
      </c>
      <c r="J47" s="633">
        <v>109</v>
      </c>
      <c r="K47" s="633">
        <v>95</v>
      </c>
      <c r="L47" s="601"/>
    </row>
    <row r="48" spans="1:12" ht="14.1" customHeight="1">
      <c r="A48" s="601"/>
      <c r="B48" s="615"/>
      <c r="C48" s="619"/>
      <c r="D48" s="580">
        <v>2022</v>
      </c>
      <c r="E48" s="672">
        <v>5710</v>
      </c>
      <c r="F48" s="633">
        <v>2988</v>
      </c>
      <c r="G48" s="633">
        <v>2722</v>
      </c>
      <c r="H48" s="688"/>
      <c r="I48" s="672">
        <v>267</v>
      </c>
      <c r="J48" s="633">
        <v>149</v>
      </c>
      <c r="K48" s="633">
        <v>118</v>
      </c>
      <c r="L48" s="601"/>
    </row>
    <row r="49" spans="1:12" ht="14.1" customHeight="1">
      <c r="A49" s="601"/>
      <c r="B49" s="615"/>
      <c r="C49" s="619"/>
      <c r="D49" s="580"/>
      <c r="E49" s="672"/>
      <c r="F49" s="633"/>
      <c r="G49" s="633"/>
      <c r="I49" s="672"/>
      <c r="J49" s="633"/>
      <c r="K49" s="633"/>
      <c r="L49" s="601"/>
    </row>
    <row r="50" spans="1:12" ht="14.1" customHeight="1">
      <c r="A50" s="601"/>
      <c r="B50" s="614" t="s">
        <v>764</v>
      </c>
      <c r="C50" s="619"/>
      <c r="D50" s="580">
        <v>2020</v>
      </c>
      <c r="E50" s="672">
        <v>12</v>
      </c>
      <c r="F50" s="672">
        <v>4</v>
      </c>
      <c r="G50" s="672">
        <v>8</v>
      </c>
      <c r="H50" s="672"/>
      <c r="I50" s="672">
        <v>19903</v>
      </c>
      <c r="J50" s="672">
        <v>9612</v>
      </c>
      <c r="K50" s="672">
        <v>10291</v>
      </c>
      <c r="L50" s="601"/>
    </row>
    <row r="51" spans="1:12" ht="14.1" customHeight="1">
      <c r="A51" s="601"/>
      <c r="B51" s="566" t="s">
        <v>789</v>
      </c>
      <c r="C51" s="635"/>
      <c r="D51" s="580">
        <v>2021</v>
      </c>
      <c r="E51" s="672">
        <v>2</v>
      </c>
      <c r="F51" s="672">
        <v>2</v>
      </c>
      <c r="G51" s="672" t="s">
        <v>31</v>
      </c>
      <c r="H51" s="672"/>
      <c r="I51" s="672">
        <v>23789</v>
      </c>
      <c r="J51" s="672">
        <v>11404</v>
      </c>
      <c r="K51" s="672">
        <v>12385</v>
      </c>
      <c r="L51" s="601"/>
    </row>
    <row r="52" spans="1:12" ht="14.1" customHeight="1">
      <c r="A52" s="601"/>
      <c r="B52" s="566"/>
      <c r="C52" s="635"/>
      <c r="D52" s="580">
        <v>2022</v>
      </c>
      <c r="E52" s="672">
        <v>4</v>
      </c>
      <c r="F52" s="672">
        <v>1</v>
      </c>
      <c r="G52" s="672">
        <v>3</v>
      </c>
      <c r="H52" s="672"/>
      <c r="I52" s="672">
        <v>20923</v>
      </c>
      <c r="J52" s="672">
        <v>10037</v>
      </c>
      <c r="K52" s="672">
        <v>10886</v>
      </c>
      <c r="L52" s="601"/>
    </row>
    <row r="53" spans="1:12" ht="14.1" customHeight="1" thickBot="1">
      <c r="A53" s="637"/>
      <c r="B53" s="691"/>
      <c r="C53" s="692"/>
      <c r="D53" s="693"/>
      <c r="E53" s="694"/>
      <c r="F53" s="695"/>
      <c r="G53" s="695"/>
      <c r="H53" s="695"/>
      <c r="I53" s="695"/>
      <c r="J53" s="695"/>
      <c r="K53" s="696"/>
      <c r="L53" s="637"/>
    </row>
    <row r="54" spans="1:12" s="681" customFormat="1" ht="16.5" customHeight="1">
      <c r="A54" s="537"/>
      <c r="B54" s="537"/>
      <c r="C54" s="537"/>
      <c r="D54" s="645"/>
      <c r="E54" s="537"/>
      <c r="F54" s="537"/>
      <c r="G54" s="679"/>
      <c r="H54" s="679"/>
      <c r="I54" s="680"/>
      <c r="J54" s="680"/>
      <c r="L54" s="424" t="s">
        <v>909</v>
      </c>
    </row>
    <row r="55" spans="1:12" s="681" customFormat="1" ht="15" customHeight="1">
      <c r="A55" s="680"/>
      <c r="B55" s="680"/>
      <c r="C55" s="680"/>
      <c r="D55" s="682"/>
      <c r="E55" s="680"/>
      <c r="F55" s="680"/>
      <c r="G55" s="680"/>
      <c r="H55" s="680"/>
      <c r="I55" s="680"/>
      <c r="J55" s="680"/>
      <c r="L55" s="425" t="s">
        <v>885</v>
      </c>
    </row>
    <row r="56" spans="1:12" ht="15" customHeight="1"/>
    <row r="57" spans="1:12" ht="15" customHeight="1"/>
    <row r="58" spans="1:12" ht="15" customHeight="1"/>
    <row r="59" spans="1:12" ht="2.25" customHeight="1"/>
    <row r="60" spans="1:12" ht="3" customHeight="1"/>
    <row r="61" spans="1:12" ht="16.5" customHeight="1"/>
    <row r="62" spans="1:12" ht="16.5" customHeight="1"/>
    <row r="63" spans="1:12" ht="14.1" customHeight="1"/>
    <row r="64" spans="1:12" ht="14.1" customHeight="1"/>
    <row r="65" spans="4:4" ht="14.1" customHeight="1"/>
    <row r="66" spans="4:4" ht="14.1" customHeight="1"/>
    <row r="67" spans="4:4" ht="14.1" customHeight="1"/>
    <row r="68" spans="4:4" ht="14.1" customHeight="1"/>
    <row r="69" spans="4:4" ht="14.1" customHeight="1"/>
    <row r="70" spans="4:4" ht="14.1" customHeight="1"/>
    <row r="71" spans="4:4" ht="14.1" customHeight="1"/>
    <row r="72" spans="4:4" ht="14.1" customHeight="1"/>
    <row r="73" spans="4:4" ht="14.1" customHeight="1"/>
    <row r="74" spans="4:4" ht="14.1" customHeight="1"/>
    <row r="75" spans="4:4" ht="14.1" customHeight="1"/>
    <row r="76" spans="4:4" s="601" customFormat="1" ht="14.1" customHeight="1">
      <c r="D76" s="630"/>
    </row>
    <row r="77" spans="4:4" s="601" customFormat="1" ht="14.1" customHeight="1">
      <c r="D77" s="630"/>
    </row>
    <row r="78" spans="4:4" s="601" customFormat="1" ht="14.1" customHeight="1">
      <c r="D78" s="630"/>
    </row>
    <row r="79" spans="4:4" s="601" customFormat="1" ht="14.1" customHeight="1">
      <c r="D79" s="630"/>
    </row>
    <row r="80" spans="4:4" s="601" customFormat="1" ht="14.1" customHeight="1">
      <c r="D80" s="630"/>
    </row>
    <row r="81" spans="4:4" s="601" customFormat="1" ht="3" customHeight="1">
      <c r="D81" s="630"/>
    </row>
    <row r="82" spans="4:4" s="698" customFormat="1" ht="13.15" customHeight="1">
      <c r="D82" s="697"/>
    </row>
    <row r="83" spans="4:4" s="698" customFormat="1" ht="13.15" customHeight="1">
      <c r="D83" s="697"/>
    </row>
    <row r="84" spans="4:4" s="601" customFormat="1">
      <c r="D84" s="630"/>
    </row>
    <row r="85" spans="4:4" s="601" customFormat="1" ht="15" customHeight="1">
      <c r="D85" s="630"/>
    </row>
    <row r="86" spans="4:4" s="601" customFormat="1" ht="15" customHeight="1">
      <c r="D86" s="630"/>
    </row>
    <row r="87" spans="4:4" s="601" customFormat="1" ht="15" customHeight="1">
      <c r="D87" s="630"/>
    </row>
    <row r="88" spans="4:4" s="601" customFormat="1" ht="15" customHeight="1">
      <c r="D88" s="630"/>
    </row>
    <row r="89" spans="4:4" s="602" customFormat="1" ht="13.5" customHeight="1">
      <c r="D89" s="735"/>
    </row>
    <row r="90" spans="4:4" s="700" customFormat="1" ht="14.25">
      <c r="D90" s="737"/>
    </row>
    <row r="91" spans="4:4" s="601" customFormat="1" ht="9.75" customHeight="1">
      <c r="D91" s="630"/>
    </row>
    <row r="92" spans="4:4" s="601" customFormat="1" ht="15" customHeight="1">
      <c r="D92" s="630"/>
    </row>
    <row r="93" spans="4:4" s="601" customFormat="1">
      <c r="D93" s="630"/>
    </row>
    <row r="94" spans="4:4" s="601" customFormat="1" ht="15" customHeight="1">
      <c r="D94" s="630"/>
    </row>
    <row r="95" spans="4:4" s="601" customFormat="1">
      <c r="D95" s="630"/>
    </row>
    <row r="96" spans="4:4" s="601" customFormat="1">
      <c r="D96" s="630"/>
    </row>
    <row r="97" spans="1:12" s="601" customFormat="1" ht="15" customHeight="1">
      <c r="A97" s="602"/>
      <c r="B97" s="602"/>
      <c r="C97" s="602"/>
      <c r="D97" s="735"/>
      <c r="E97" s="602"/>
      <c r="F97" s="602"/>
      <c r="G97" s="602"/>
      <c r="H97" s="602"/>
      <c r="I97" s="602"/>
      <c r="J97" s="602"/>
      <c r="K97" s="602"/>
      <c r="L97" s="602"/>
    </row>
    <row r="98" spans="1:12" s="601" customFormat="1">
      <c r="D98" s="630"/>
    </row>
    <row r="99" spans="1:12" s="601" customFormat="1" ht="9.75" customHeight="1">
      <c r="D99" s="630"/>
    </row>
    <row r="100" spans="1:12" s="601" customFormat="1" ht="15" customHeight="1">
      <c r="D100" s="630"/>
    </row>
    <row r="101" spans="1:12" s="601" customFormat="1">
      <c r="D101" s="630"/>
    </row>
    <row r="102" spans="1:12" s="601" customFormat="1" ht="15" customHeight="1">
      <c r="D102" s="630"/>
    </row>
    <row r="103" spans="1:12" s="601" customFormat="1">
      <c r="D103" s="630"/>
    </row>
    <row r="104" spans="1:12" s="601" customFormat="1">
      <c r="D104" s="630"/>
    </row>
    <row r="105" spans="1:12" s="601" customFormat="1">
      <c r="D105" s="630"/>
    </row>
    <row r="106" spans="1:12" s="601" customFormat="1">
      <c r="D106" s="630"/>
    </row>
    <row r="107" spans="1:12" s="601" customFormat="1">
      <c r="D107" s="630"/>
    </row>
    <row r="108" spans="1:12" s="601" customFormat="1">
      <c r="D108" s="630"/>
    </row>
    <row r="109" spans="1:12" s="601" customFormat="1">
      <c r="A109" s="602"/>
      <c r="B109" s="602"/>
      <c r="C109" s="602"/>
      <c r="D109" s="735"/>
      <c r="E109" s="602"/>
      <c r="F109" s="602"/>
      <c r="G109" s="602"/>
      <c r="H109" s="602"/>
      <c r="I109" s="602"/>
      <c r="J109" s="602"/>
      <c r="K109" s="602"/>
      <c r="L109" s="602"/>
    </row>
    <row r="110" spans="1:12" s="601" customFormat="1">
      <c r="D110" s="630"/>
    </row>
    <row r="111" spans="1:12" s="601" customFormat="1">
      <c r="A111" s="602"/>
      <c r="B111" s="602"/>
      <c r="C111" s="602"/>
      <c r="D111" s="735"/>
      <c r="E111" s="602"/>
      <c r="F111" s="602"/>
      <c r="G111" s="602"/>
      <c r="H111" s="602"/>
      <c r="I111" s="602"/>
      <c r="J111" s="602"/>
      <c r="K111" s="602"/>
      <c r="L111" s="602"/>
    </row>
    <row r="112" spans="1:12" s="601" customFormat="1">
      <c r="D112" s="630"/>
    </row>
    <row r="113" spans="1:12" s="601" customFormat="1">
      <c r="D113" s="630"/>
    </row>
    <row r="114" spans="1:12" s="601" customFormat="1">
      <c r="D114" s="630"/>
    </row>
    <row r="115" spans="1:12" s="601" customFormat="1">
      <c r="A115" s="602"/>
      <c r="B115" s="602"/>
      <c r="C115" s="602"/>
      <c r="D115" s="735"/>
      <c r="E115" s="602"/>
      <c r="F115" s="602"/>
      <c r="G115" s="602"/>
      <c r="H115" s="602"/>
      <c r="I115" s="602"/>
      <c r="J115" s="602"/>
      <c r="K115" s="602"/>
      <c r="L115" s="602"/>
    </row>
    <row r="116" spans="1:12" s="601" customFormat="1">
      <c r="D116" s="630"/>
    </row>
    <row r="117" spans="1:12" s="601" customFormat="1">
      <c r="D117" s="630"/>
    </row>
    <row r="118" spans="1:12" s="601" customFormat="1">
      <c r="A118" s="644"/>
      <c r="B118" s="644"/>
      <c r="C118" s="644"/>
      <c r="D118" s="701"/>
      <c r="E118" s="644"/>
      <c r="F118" s="644"/>
      <c r="G118" s="644"/>
      <c r="H118" s="644"/>
      <c r="I118" s="644"/>
      <c r="J118" s="644"/>
      <c r="K118" s="644"/>
      <c r="L118" s="644"/>
    </row>
    <row r="119" spans="1:12" s="601" customFormat="1">
      <c r="D119" s="630"/>
    </row>
    <row r="120" spans="1:12" s="601" customFormat="1">
      <c r="D120" s="630"/>
    </row>
    <row r="121" spans="1:12" s="601" customFormat="1">
      <c r="D121" s="630"/>
    </row>
    <row r="122" spans="1:12" s="601" customFormat="1" ht="12" customHeight="1">
      <c r="D122" s="630"/>
    </row>
    <row r="123" spans="1:12" s="601" customFormat="1" ht="12" customHeight="1">
      <c r="D123" s="630"/>
    </row>
    <row r="124" spans="1:12" s="601" customFormat="1" ht="12" customHeight="1">
      <c r="A124" s="644"/>
      <c r="B124" s="644"/>
      <c r="C124" s="644"/>
      <c r="D124" s="701"/>
      <c r="E124" s="644"/>
      <c r="F124" s="644"/>
      <c r="G124" s="644"/>
      <c r="H124" s="644"/>
      <c r="I124" s="644"/>
      <c r="J124" s="644"/>
      <c r="K124" s="644"/>
      <c r="L124" s="644"/>
    </row>
    <row r="125" spans="1:12" s="601" customFormat="1" ht="12" customHeight="1">
      <c r="A125" s="644"/>
      <c r="B125" s="644"/>
      <c r="C125" s="644"/>
      <c r="D125" s="701"/>
      <c r="E125" s="644"/>
      <c r="F125" s="644"/>
      <c r="G125" s="644"/>
      <c r="H125" s="644"/>
      <c r="I125" s="644"/>
      <c r="J125" s="644"/>
      <c r="K125" s="644"/>
      <c r="L125" s="644"/>
    </row>
    <row r="126" spans="1:12" s="601" customFormat="1">
      <c r="A126" s="644"/>
      <c r="B126" s="644"/>
      <c r="C126" s="644"/>
      <c r="D126" s="701"/>
      <c r="E126" s="644"/>
      <c r="F126" s="644"/>
      <c r="G126" s="644"/>
      <c r="H126" s="644"/>
      <c r="I126" s="644"/>
      <c r="J126" s="644"/>
      <c r="K126" s="644"/>
      <c r="L126" s="644"/>
    </row>
    <row r="127" spans="1:12" s="601" customFormat="1">
      <c r="A127" s="644"/>
      <c r="B127" s="644"/>
      <c r="C127" s="644"/>
      <c r="D127" s="701"/>
      <c r="E127" s="644"/>
      <c r="F127" s="644"/>
      <c r="G127" s="644"/>
      <c r="H127" s="644"/>
      <c r="I127" s="644"/>
      <c r="J127" s="644"/>
      <c r="K127" s="644"/>
      <c r="L127" s="644"/>
    </row>
    <row r="128" spans="1:12" s="601" customFormat="1">
      <c r="A128" s="644"/>
      <c r="B128" s="644"/>
      <c r="C128" s="644"/>
      <c r="D128" s="701"/>
      <c r="E128" s="644"/>
      <c r="F128" s="644"/>
      <c r="G128" s="644"/>
      <c r="H128" s="644"/>
      <c r="I128" s="644"/>
      <c r="J128" s="644"/>
      <c r="K128" s="644"/>
      <c r="L128" s="644"/>
    </row>
    <row r="129" spans="1:12" s="601" customFormat="1">
      <c r="A129" s="644"/>
      <c r="B129" s="644"/>
      <c r="C129" s="644"/>
      <c r="D129" s="701"/>
      <c r="E129" s="644"/>
      <c r="F129" s="644"/>
      <c r="G129" s="644"/>
      <c r="H129" s="644"/>
      <c r="I129" s="644"/>
      <c r="J129" s="644"/>
      <c r="K129" s="644"/>
      <c r="L129" s="644"/>
    </row>
    <row r="130" spans="1:12" s="601" customFormat="1">
      <c r="A130" s="644"/>
      <c r="B130" s="644"/>
      <c r="C130" s="644"/>
      <c r="D130" s="701"/>
      <c r="E130" s="644"/>
      <c r="F130" s="644"/>
      <c r="G130" s="644"/>
      <c r="H130" s="644"/>
      <c r="I130" s="644"/>
      <c r="J130" s="644"/>
      <c r="K130" s="644"/>
      <c r="L130" s="644"/>
    </row>
    <row r="131" spans="1:12" s="601" customFormat="1">
      <c r="A131" s="644"/>
      <c r="B131" s="644"/>
      <c r="C131" s="644"/>
      <c r="D131" s="701"/>
      <c r="E131" s="644"/>
      <c r="F131" s="644"/>
      <c r="G131" s="644"/>
      <c r="H131" s="644"/>
      <c r="I131" s="644"/>
      <c r="J131" s="644"/>
      <c r="K131" s="644"/>
      <c r="L131" s="644"/>
    </row>
    <row r="132" spans="1:12" s="601" customFormat="1">
      <c r="A132" s="644"/>
      <c r="B132" s="644"/>
      <c r="C132" s="644"/>
      <c r="D132" s="701"/>
      <c r="E132" s="644"/>
      <c r="F132" s="644"/>
      <c r="G132" s="644"/>
      <c r="H132" s="644"/>
      <c r="I132" s="644"/>
      <c r="J132" s="644"/>
      <c r="K132" s="644"/>
      <c r="L132" s="644"/>
    </row>
    <row r="133" spans="1:12" s="601" customFormat="1">
      <c r="A133" s="644"/>
      <c r="B133" s="644"/>
      <c r="C133" s="644"/>
      <c r="D133" s="701"/>
      <c r="E133" s="644"/>
      <c r="F133" s="644"/>
      <c r="G133" s="644"/>
      <c r="H133" s="644"/>
      <c r="I133" s="644"/>
      <c r="J133" s="644"/>
      <c r="K133" s="644"/>
      <c r="L133" s="644"/>
    </row>
    <row r="134" spans="1:12" s="601" customFormat="1">
      <c r="A134" s="644"/>
      <c r="B134" s="644"/>
      <c r="C134" s="644"/>
      <c r="D134" s="701"/>
      <c r="E134" s="644"/>
      <c r="F134" s="644"/>
      <c r="G134" s="644"/>
      <c r="H134" s="644"/>
      <c r="I134" s="644"/>
      <c r="J134" s="644"/>
      <c r="K134" s="644"/>
      <c r="L134" s="644"/>
    </row>
    <row r="135" spans="1:12" s="601" customFormat="1">
      <c r="A135" s="644"/>
      <c r="B135" s="644"/>
      <c r="C135" s="644"/>
      <c r="D135" s="701"/>
      <c r="E135" s="644"/>
      <c r="F135" s="644"/>
      <c r="G135" s="644"/>
      <c r="H135" s="644"/>
      <c r="I135" s="644"/>
      <c r="J135" s="644"/>
      <c r="K135" s="644"/>
      <c r="L135" s="644"/>
    </row>
    <row r="136" spans="1:12" s="601" customFormat="1">
      <c r="A136" s="644"/>
      <c r="B136" s="644"/>
      <c r="C136" s="644"/>
      <c r="D136" s="701"/>
      <c r="E136" s="644"/>
      <c r="F136" s="644"/>
      <c r="G136" s="644"/>
      <c r="H136" s="644"/>
      <c r="I136" s="644"/>
      <c r="J136" s="644"/>
      <c r="K136" s="644"/>
      <c r="L136" s="644"/>
    </row>
    <row r="137" spans="1:12" s="601" customFormat="1">
      <c r="A137" s="644"/>
      <c r="B137" s="644"/>
      <c r="C137" s="644"/>
      <c r="D137" s="701"/>
      <c r="E137" s="644"/>
      <c r="F137" s="644"/>
      <c r="G137" s="644"/>
      <c r="H137" s="644"/>
      <c r="I137" s="644"/>
      <c r="J137" s="644"/>
      <c r="K137" s="644"/>
      <c r="L137" s="644"/>
    </row>
    <row r="138" spans="1:12" s="601" customFormat="1">
      <c r="A138" s="644"/>
      <c r="B138" s="644"/>
      <c r="C138" s="644"/>
      <c r="D138" s="701"/>
      <c r="E138" s="644"/>
      <c r="F138" s="644"/>
      <c r="G138" s="644"/>
      <c r="H138" s="644"/>
      <c r="I138" s="644"/>
      <c r="J138" s="644"/>
      <c r="K138" s="644"/>
      <c r="L138" s="644"/>
    </row>
    <row r="139" spans="1:12" s="601" customFormat="1">
      <c r="A139" s="644"/>
      <c r="B139" s="644"/>
      <c r="C139" s="644"/>
      <c r="D139" s="701"/>
      <c r="E139" s="644"/>
      <c r="F139" s="644"/>
      <c r="G139" s="644"/>
      <c r="H139" s="644"/>
      <c r="I139" s="644"/>
      <c r="J139" s="644"/>
      <c r="K139" s="644"/>
      <c r="L139" s="644"/>
    </row>
    <row r="140" spans="1:12" s="601" customFormat="1">
      <c r="A140" s="644"/>
      <c r="B140" s="644"/>
      <c r="C140" s="644"/>
      <c r="D140" s="701"/>
      <c r="E140" s="644"/>
      <c r="F140" s="644"/>
      <c r="G140" s="644"/>
      <c r="H140" s="644"/>
      <c r="I140" s="644"/>
      <c r="J140" s="644"/>
      <c r="K140" s="644"/>
      <c r="L140" s="644"/>
    </row>
    <row r="141" spans="1:12" s="601" customFormat="1">
      <c r="A141" s="644"/>
      <c r="B141" s="644"/>
      <c r="C141" s="644"/>
      <c r="D141" s="701"/>
      <c r="E141" s="644"/>
      <c r="F141" s="644"/>
      <c r="G141" s="644"/>
      <c r="H141" s="644"/>
      <c r="I141" s="644"/>
      <c r="J141" s="644"/>
      <c r="K141" s="644"/>
      <c r="L141" s="644"/>
    </row>
    <row r="142" spans="1:12" s="601" customFormat="1">
      <c r="A142" s="644"/>
      <c r="B142" s="644"/>
      <c r="C142" s="644"/>
      <c r="D142" s="701"/>
      <c r="E142" s="644"/>
      <c r="F142" s="644"/>
      <c r="G142" s="644"/>
      <c r="H142" s="644"/>
      <c r="I142" s="644"/>
      <c r="J142" s="644"/>
      <c r="K142" s="644"/>
      <c r="L142" s="644"/>
    </row>
    <row r="143" spans="1:12" s="601" customFormat="1">
      <c r="D143" s="630"/>
    </row>
    <row r="144" spans="1:12" s="601" customFormat="1">
      <c r="D144" s="630"/>
    </row>
    <row r="145" spans="4:4" s="601" customFormat="1">
      <c r="D145" s="630"/>
    </row>
    <row r="146" spans="4:4" s="601" customFormat="1">
      <c r="D146" s="630"/>
    </row>
    <row r="147" spans="4:4" s="601" customFormat="1">
      <c r="D147" s="630"/>
    </row>
    <row r="148" spans="4:4" s="601" customFormat="1">
      <c r="D148" s="630"/>
    </row>
    <row r="149" spans="4:4" s="601" customFormat="1">
      <c r="D149" s="630"/>
    </row>
    <row r="150" spans="4:4" s="601" customFormat="1">
      <c r="D150" s="630"/>
    </row>
    <row r="151" spans="4:4" s="601" customFormat="1">
      <c r="D151" s="630"/>
    </row>
    <row r="152" spans="4:4" s="601" customFormat="1">
      <c r="D152" s="630"/>
    </row>
    <row r="153" spans="4:4" s="601" customFormat="1">
      <c r="D153" s="630"/>
    </row>
    <row r="154" spans="4:4" s="601" customFormat="1">
      <c r="D154" s="630"/>
    </row>
    <row r="155" spans="4:4" s="601" customFormat="1">
      <c r="D155" s="630"/>
    </row>
    <row r="156" spans="4:4" s="601" customFormat="1">
      <c r="D156" s="630"/>
    </row>
    <row r="157" spans="4:4" s="601" customFormat="1">
      <c r="D157" s="630"/>
    </row>
    <row r="158" spans="4:4" s="601" customFormat="1">
      <c r="D158" s="630"/>
    </row>
    <row r="159" spans="4:4" s="601" customFormat="1">
      <c r="D159" s="630"/>
    </row>
    <row r="160" spans="4:4" s="601" customFormat="1">
      <c r="D160" s="630"/>
    </row>
    <row r="161" spans="4:4" s="601" customFormat="1">
      <c r="D161" s="630"/>
    </row>
    <row r="162" spans="4:4" s="601" customFormat="1">
      <c r="D162" s="630"/>
    </row>
    <row r="163" spans="4:4" s="601" customFormat="1">
      <c r="D163" s="630"/>
    </row>
    <row r="164" spans="4:4" s="601" customFormat="1">
      <c r="D164" s="630"/>
    </row>
    <row r="165" spans="4:4" s="601" customFormat="1">
      <c r="D165" s="630"/>
    </row>
    <row r="166" spans="4:4" s="601" customFormat="1">
      <c r="D166" s="630"/>
    </row>
    <row r="167" spans="4:4" s="601" customFormat="1">
      <c r="D167" s="630"/>
    </row>
    <row r="168" spans="4:4" s="601" customFormat="1">
      <c r="D168" s="630"/>
    </row>
    <row r="169" spans="4:4" s="601" customFormat="1">
      <c r="D169" s="630"/>
    </row>
    <row r="170" spans="4:4" s="601" customFormat="1">
      <c r="D170" s="630"/>
    </row>
    <row r="171" spans="4:4" s="601" customFormat="1">
      <c r="D171" s="630"/>
    </row>
    <row r="172" spans="4:4" s="601" customFormat="1">
      <c r="D172" s="630"/>
    </row>
    <row r="173" spans="4:4" s="601" customFormat="1">
      <c r="D173" s="630"/>
    </row>
    <row r="174" spans="4:4" s="601" customFormat="1">
      <c r="D174" s="630"/>
    </row>
    <row r="175" spans="4:4" s="601" customFormat="1">
      <c r="D175" s="630"/>
    </row>
    <row r="176" spans="4:4" s="601" customFormat="1">
      <c r="D176" s="630"/>
    </row>
    <row r="177" spans="4:4" s="601" customFormat="1">
      <c r="D177" s="630"/>
    </row>
    <row r="178" spans="4:4" s="601" customFormat="1">
      <c r="D178" s="630"/>
    </row>
    <row r="179" spans="4:4" s="601" customFormat="1">
      <c r="D179" s="630"/>
    </row>
    <row r="180" spans="4:4" s="601" customFormat="1">
      <c r="D180" s="630"/>
    </row>
    <row r="181" spans="4:4" s="601" customFormat="1">
      <c r="D181" s="630"/>
    </row>
    <row r="182" spans="4:4" s="601" customFormat="1">
      <c r="D182" s="630"/>
    </row>
    <row r="183" spans="4:4" s="601" customFormat="1">
      <c r="D183" s="630"/>
    </row>
    <row r="184" spans="4:4" s="601" customFormat="1">
      <c r="D184" s="630"/>
    </row>
    <row r="185" spans="4:4" s="601" customFormat="1">
      <c r="D185" s="630"/>
    </row>
    <row r="186" spans="4:4" s="601" customFormat="1">
      <c r="D186" s="630"/>
    </row>
    <row r="187" spans="4:4" s="601" customFormat="1">
      <c r="D187" s="630"/>
    </row>
    <row r="188" spans="4:4" s="601" customFormat="1">
      <c r="D188" s="630"/>
    </row>
    <row r="189" spans="4:4" s="601" customFormat="1">
      <c r="D189" s="630"/>
    </row>
    <row r="190" spans="4:4" s="601" customFormat="1">
      <c r="D190" s="630"/>
    </row>
    <row r="191" spans="4:4" s="601" customFormat="1">
      <c r="D191" s="630"/>
    </row>
    <row r="192" spans="4:4" s="601" customFormat="1">
      <c r="D192" s="630"/>
    </row>
    <row r="193" spans="4:4" s="601" customFormat="1">
      <c r="D193" s="630"/>
    </row>
    <row r="194" spans="4:4" s="601" customFormat="1">
      <c r="D194" s="630"/>
    </row>
    <row r="195" spans="4:4" s="601" customFormat="1">
      <c r="D195" s="630"/>
    </row>
    <row r="196" spans="4:4" s="601" customFormat="1">
      <c r="D196" s="630"/>
    </row>
    <row r="197" spans="4:4" s="601" customFormat="1">
      <c r="D197" s="630"/>
    </row>
    <row r="198" spans="4:4" s="601" customFormat="1">
      <c r="D198" s="630"/>
    </row>
    <row r="199" spans="4:4" s="601" customFormat="1">
      <c r="D199" s="630"/>
    </row>
    <row r="200" spans="4:4" s="601" customFormat="1">
      <c r="D200" s="630"/>
    </row>
    <row r="201" spans="4:4" s="601" customFormat="1">
      <c r="D201" s="630"/>
    </row>
    <row r="202" spans="4:4" s="601" customFormat="1">
      <c r="D202" s="630"/>
    </row>
    <row r="203" spans="4:4" s="601" customFormat="1">
      <c r="D203" s="630"/>
    </row>
    <row r="204" spans="4:4" s="601" customFormat="1">
      <c r="D204" s="630"/>
    </row>
    <row r="205" spans="4:4" s="601" customFormat="1">
      <c r="D205" s="630"/>
    </row>
    <row r="206" spans="4:4" s="601" customFormat="1">
      <c r="D206" s="630"/>
    </row>
    <row r="207" spans="4:4" s="601" customFormat="1">
      <c r="D207" s="630"/>
    </row>
    <row r="208" spans="4:4" s="601" customFormat="1">
      <c r="D208" s="630"/>
    </row>
    <row r="209" spans="4:4" s="601" customFormat="1">
      <c r="D209" s="630"/>
    </row>
    <row r="210" spans="4:4" s="601" customFormat="1">
      <c r="D210" s="630"/>
    </row>
    <row r="211" spans="4:4" s="601" customFormat="1">
      <c r="D211" s="630"/>
    </row>
    <row r="212" spans="4:4" s="601" customFormat="1">
      <c r="D212" s="630"/>
    </row>
    <row r="213" spans="4:4" s="601" customFormat="1">
      <c r="D213" s="630"/>
    </row>
    <row r="214" spans="4:4" s="601" customFormat="1">
      <c r="D214" s="630"/>
    </row>
    <row r="215" spans="4:4" s="601" customFormat="1">
      <c r="D215" s="630"/>
    </row>
    <row r="216" spans="4:4" s="601" customFormat="1">
      <c r="D216" s="630"/>
    </row>
    <row r="217" spans="4:4" s="601" customFormat="1">
      <c r="D217" s="630"/>
    </row>
    <row r="218" spans="4:4" s="601" customFormat="1">
      <c r="D218" s="630"/>
    </row>
    <row r="219" spans="4:4" s="601" customFormat="1">
      <c r="D219" s="630"/>
    </row>
    <row r="220" spans="4:4" s="601" customFormat="1">
      <c r="D220" s="630"/>
    </row>
    <row r="221" spans="4:4" s="601" customFormat="1">
      <c r="D221" s="630"/>
    </row>
    <row r="222" spans="4:4" s="601" customFormat="1">
      <c r="D222" s="630"/>
    </row>
    <row r="223" spans="4:4" s="601" customFormat="1">
      <c r="D223" s="630"/>
    </row>
    <row r="224" spans="4:4" s="601" customFormat="1">
      <c r="D224" s="630"/>
    </row>
    <row r="225" spans="4:4" s="601" customFormat="1">
      <c r="D225" s="630"/>
    </row>
    <row r="226" spans="4:4" s="601" customFormat="1">
      <c r="D226" s="630"/>
    </row>
    <row r="227" spans="4:4" s="601" customFormat="1">
      <c r="D227" s="630"/>
    </row>
    <row r="228" spans="4:4" s="601" customFormat="1">
      <c r="D228" s="630"/>
    </row>
    <row r="229" spans="4:4" s="601" customFormat="1">
      <c r="D229" s="630"/>
    </row>
    <row r="230" spans="4:4" s="601" customFormat="1">
      <c r="D230" s="630"/>
    </row>
    <row r="231" spans="4:4" s="601" customFormat="1">
      <c r="D231" s="630"/>
    </row>
    <row r="232" spans="4:4" s="601" customFormat="1">
      <c r="D232" s="630"/>
    </row>
    <row r="233" spans="4:4" s="601" customFormat="1">
      <c r="D233" s="630"/>
    </row>
    <row r="234" spans="4:4" s="601" customFormat="1">
      <c r="D234" s="630"/>
    </row>
    <row r="235" spans="4:4" s="601" customFormat="1">
      <c r="D235" s="630"/>
    </row>
    <row r="236" spans="4:4" s="601" customFormat="1">
      <c r="D236" s="630"/>
    </row>
    <row r="237" spans="4:4" s="601" customFormat="1">
      <c r="D237" s="630"/>
    </row>
    <row r="238" spans="4:4" s="601" customFormat="1">
      <c r="D238" s="630"/>
    </row>
    <row r="239" spans="4:4" s="601" customFormat="1">
      <c r="D239" s="630"/>
    </row>
    <row r="240" spans="4:4" s="601" customFormat="1">
      <c r="D240" s="630"/>
    </row>
    <row r="241" spans="4:4" s="601" customFormat="1">
      <c r="D241" s="630"/>
    </row>
    <row r="242" spans="4:4" s="601" customFormat="1">
      <c r="D242" s="630"/>
    </row>
    <row r="243" spans="4:4" s="601" customFormat="1">
      <c r="D243" s="630"/>
    </row>
    <row r="244" spans="4:4" s="601" customFormat="1">
      <c r="D244" s="630"/>
    </row>
    <row r="245" spans="4:4" s="601" customFormat="1">
      <c r="D245" s="630"/>
    </row>
    <row r="246" spans="4:4" s="601" customFormat="1">
      <c r="D246" s="630"/>
    </row>
    <row r="247" spans="4:4" s="601" customFormat="1">
      <c r="D247" s="630"/>
    </row>
    <row r="248" spans="4:4" s="601" customFormat="1">
      <c r="D248" s="630"/>
    </row>
    <row r="249" spans="4:4" s="601" customFormat="1">
      <c r="D249" s="630"/>
    </row>
    <row r="250" spans="4:4" s="601" customFormat="1">
      <c r="D250" s="630"/>
    </row>
    <row r="251" spans="4:4" s="601" customFormat="1">
      <c r="D251" s="630"/>
    </row>
    <row r="252" spans="4:4" s="601" customFormat="1">
      <c r="D252" s="630"/>
    </row>
    <row r="253" spans="4:4" s="601" customFormat="1">
      <c r="D253" s="630"/>
    </row>
    <row r="254" spans="4:4" s="601" customFormat="1">
      <c r="D254" s="630"/>
    </row>
    <row r="255" spans="4:4" s="601" customFormat="1">
      <c r="D255" s="630"/>
    </row>
    <row r="256" spans="4:4" s="601" customFormat="1">
      <c r="D256" s="630"/>
    </row>
    <row r="257" spans="4:4" s="601" customFormat="1">
      <c r="D257" s="630"/>
    </row>
    <row r="258" spans="4:4" s="601" customFormat="1">
      <c r="D258" s="630"/>
    </row>
    <row r="259" spans="4:4" s="601" customFormat="1">
      <c r="D259" s="630"/>
    </row>
    <row r="260" spans="4:4" s="601" customFormat="1">
      <c r="D260" s="630"/>
    </row>
    <row r="261" spans="4:4" s="601" customFormat="1">
      <c r="D261" s="630"/>
    </row>
    <row r="262" spans="4:4" s="601" customFormat="1">
      <c r="D262" s="630"/>
    </row>
    <row r="263" spans="4:4" s="601" customFormat="1">
      <c r="D263" s="630"/>
    </row>
    <row r="264" spans="4:4" s="601" customFormat="1">
      <c r="D264" s="630"/>
    </row>
    <row r="265" spans="4:4" s="601" customFormat="1">
      <c r="D265" s="630"/>
    </row>
    <row r="266" spans="4:4" s="601" customFormat="1">
      <c r="D266" s="630"/>
    </row>
    <row r="267" spans="4:4" s="601" customFormat="1">
      <c r="D267" s="630"/>
    </row>
    <row r="268" spans="4:4" s="601" customFormat="1">
      <c r="D268" s="630"/>
    </row>
    <row r="269" spans="4:4" s="601" customFormat="1">
      <c r="D269" s="630"/>
    </row>
    <row r="270" spans="4:4" s="601" customFormat="1">
      <c r="D270" s="630"/>
    </row>
    <row r="271" spans="4:4" s="601" customFormat="1">
      <c r="D271" s="630"/>
    </row>
    <row r="272" spans="4:4" s="601" customFormat="1">
      <c r="D272" s="630"/>
    </row>
    <row r="273" spans="4:4" s="601" customFormat="1">
      <c r="D273" s="630"/>
    </row>
    <row r="274" spans="4:4" s="601" customFormat="1">
      <c r="D274" s="630"/>
    </row>
    <row r="275" spans="4:4" s="601" customFormat="1">
      <c r="D275" s="630"/>
    </row>
    <row r="276" spans="4:4" s="601" customFormat="1">
      <c r="D276" s="630"/>
    </row>
    <row r="277" spans="4:4" s="601" customFormat="1">
      <c r="D277" s="630"/>
    </row>
    <row r="278" spans="4:4" s="601" customFormat="1">
      <c r="D278" s="630"/>
    </row>
    <row r="279" spans="4:4" s="601" customFormat="1">
      <c r="D279" s="630"/>
    </row>
    <row r="280" spans="4:4" s="601" customFormat="1">
      <c r="D280" s="630"/>
    </row>
    <row r="281" spans="4:4" s="601" customFormat="1">
      <c r="D281" s="630"/>
    </row>
    <row r="282" spans="4:4" s="601" customFormat="1">
      <c r="D282" s="630"/>
    </row>
    <row r="283" spans="4:4" s="601" customFormat="1">
      <c r="D283" s="630"/>
    </row>
    <row r="284" spans="4:4" s="601" customFormat="1">
      <c r="D284" s="630"/>
    </row>
    <row r="285" spans="4:4" s="601" customFormat="1">
      <c r="D285" s="630"/>
    </row>
    <row r="286" spans="4:4" s="601" customFormat="1">
      <c r="D286" s="630"/>
    </row>
    <row r="287" spans="4:4" s="601" customFormat="1">
      <c r="D287" s="630"/>
    </row>
    <row r="288" spans="4:4" s="601" customFormat="1">
      <c r="D288" s="630"/>
    </row>
    <row r="289" spans="4:4" s="601" customFormat="1">
      <c r="D289" s="630"/>
    </row>
    <row r="290" spans="4:4" s="601" customFormat="1">
      <c r="D290" s="630"/>
    </row>
    <row r="291" spans="4:4" s="601" customFormat="1">
      <c r="D291" s="630"/>
    </row>
    <row r="292" spans="4:4" s="601" customFormat="1">
      <c r="D292" s="630"/>
    </row>
    <row r="293" spans="4:4" s="601" customFormat="1">
      <c r="D293" s="630"/>
    </row>
    <row r="294" spans="4:4" s="601" customFormat="1">
      <c r="D294" s="630"/>
    </row>
    <row r="295" spans="4:4" s="601" customFormat="1">
      <c r="D295" s="630"/>
    </row>
    <row r="296" spans="4:4" s="601" customFormat="1">
      <c r="D296" s="630"/>
    </row>
    <row r="297" spans="4:4" s="601" customFormat="1">
      <c r="D297" s="630"/>
    </row>
    <row r="298" spans="4:4" s="601" customFormat="1">
      <c r="D298" s="630"/>
    </row>
    <row r="299" spans="4:4" s="601" customFormat="1">
      <c r="D299" s="630"/>
    </row>
    <row r="300" spans="4:4" s="601" customFormat="1">
      <c r="D300" s="630"/>
    </row>
    <row r="301" spans="4:4" s="601" customFormat="1">
      <c r="D301" s="630"/>
    </row>
    <row r="302" spans="4:4" s="601" customFormat="1">
      <c r="D302" s="630"/>
    </row>
    <row r="303" spans="4:4" s="601" customFormat="1">
      <c r="D303" s="630"/>
    </row>
    <row r="304" spans="4:4" s="601" customFormat="1">
      <c r="D304" s="630"/>
    </row>
    <row r="305" spans="4:4" s="601" customFormat="1">
      <c r="D305" s="630"/>
    </row>
    <row r="306" spans="4:4" s="601" customFormat="1">
      <c r="D306" s="630"/>
    </row>
    <row r="307" spans="4:4" s="601" customFormat="1">
      <c r="D307" s="630"/>
    </row>
    <row r="308" spans="4:4" s="601" customFormat="1">
      <c r="D308" s="630"/>
    </row>
    <row r="309" spans="4:4" s="601" customFormat="1">
      <c r="D309" s="630"/>
    </row>
    <row r="310" spans="4:4" s="601" customFormat="1">
      <c r="D310" s="630"/>
    </row>
    <row r="311" spans="4:4" s="601" customFormat="1">
      <c r="D311" s="630"/>
    </row>
    <row r="312" spans="4:4" s="601" customFormat="1">
      <c r="D312" s="630"/>
    </row>
    <row r="313" spans="4:4" s="601" customFormat="1">
      <c r="D313" s="630"/>
    </row>
    <row r="314" spans="4:4" s="601" customFormat="1">
      <c r="D314" s="630"/>
    </row>
    <row r="315" spans="4:4" s="601" customFormat="1">
      <c r="D315" s="630"/>
    </row>
    <row r="316" spans="4:4" s="601" customFormat="1">
      <c r="D316" s="630"/>
    </row>
    <row r="317" spans="4:4" s="601" customFormat="1">
      <c r="D317" s="630"/>
    </row>
    <row r="318" spans="4:4" s="601" customFormat="1">
      <c r="D318" s="630"/>
    </row>
    <row r="319" spans="4:4" s="601" customFormat="1">
      <c r="D319" s="630"/>
    </row>
    <row r="320" spans="4:4" s="601" customFormat="1">
      <c r="D320" s="630"/>
    </row>
    <row r="321" spans="4:4" s="601" customFormat="1">
      <c r="D321" s="630"/>
    </row>
    <row r="322" spans="4:4" s="601" customFormat="1">
      <c r="D322" s="630"/>
    </row>
    <row r="323" spans="4:4" s="601" customFormat="1">
      <c r="D323" s="630"/>
    </row>
    <row r="324" spans="4:4" s="601" customFormat="1">
      <c r="D324" s="630"/>
    </row>
    <row r="325" spans="4:4" s="601" customFormat="1">
      <c r="D325" s="630"/>
    </row>
    <row r="326" spans="4:4" s="601" customFormat="1">
      <c r="D326" s="630"/>
    </row>
    <row r="327" spans="4:4" s="601" customFormat="1">
      <c r="D327" s="630"/>
    </row>
    <row r="328" spans="4:4" s="601" customFormat="1">
      <c r="D328" s="630"/>
    </row>
    <row r="329" spans="4:4" s="601" customFormat="1">
      <c r="D329" s="630"/>
    </row>
    <row r="330" spans="4:4" s="601" customFormat="1">
      <c r="D330" s="630"/>
    </row>
    <row r="331" spans="4:4" s="601" customFormat="1">
      <c r="D331" s="630"/>
    </row>
    <row r="332" spans="4:4" s="601" customFormat="1">
      <c r="D332" s="630"/>
    </row>
    <row r="333" spans="4:4" s="601" customFormat="1">
      <c r="D333" s="630"/>
    </row>
    <row r="334" spans="4:4" s="601" customFormat="1">
      <c r="D334" s="630"/>
    </row>
    <row r="335" spans="4:4" s="601" customFormat="1">
      <c r="D335" s="630"/>
    </row>
    <row r="336" spans="4:4" s="601" customFormat="1">
      <c r="D336" s="630"/>
    </row>
    <row r="337" spans="4:4" s="601" customFormat="1">
      <c r="D337" s="630"/>
    </row>
    <row r="338" spans="4:4" s="601" customFormat="1">
      <c r="D338" s="630"/>
    </row>
    <row r="339" spans="4:4" s="601" customFormat="1">
      <c r="D339" s="630"/>
    </row>
    <row r="340" spans="4:4" s="601" customFormat="1">
      <c r="D340" s="630"/>
    </row>
    <row r="341" spans="4:4" s="601" customFormat="1">
      <c r="D341" s="630"/>
    </row>
    <row r="342" spans="4:4" s="601" customFormat="1">
      <c r="D342" s="630"/>
    </row>
    <row r="343" spans="4:4" s="601" customFormat="1">
      <c r="D343" s="630"/>
    </row>
    <row r="344" spans="4:4" s="601" customFormat="1">
      <c r="D344" s="630"/>
    </row>
    <row r="345" spans="4:4" s="601" customFormat="1">
      <c r="D345" s="630"/>
    </row>
    <row r="346" spans="4:4" s="601" customFormat="1">
      <c r="D346" s="630"/>
    </row>
    <row r="347" spans="4:4" s="601" customFormat="1">
      <c r="D347" s="630"/>
    </row>
    <row r="348" spans="4:4" s="601" customFormat="1">
      <c r="D348" s="630"/>
    </row>
    <row r="349" spans="4:4" s="601" customFormat="1">
      <c r="D349" s="630"/>
    </row>
    <row r="350" spans="4:4" s="601" customFormat="1">
      <c r="D350" s="630"/>
    </row>
    <row r="351" spans="4:4" s="601" customFormat="1">
      <c r="D351" s="630"/>
    </row>
    <row r="352" spans="4:4" s="601" customFormat="1">
      <c r="D352" s="630"/>
    </row>
    <row r="353" spans="4:4" s="601" customFormat="1">
      <c r="D353" s="630"/>
    </row>
    <row r="354" spans="4:4" s="601" customFormat="1">
      <c r="D354" s="630"/>
    </row>
    <row r="355" spans="4:4" s="601" customFormat="1">
      <c r="D355" s="630"/>
    </row>
    <row r="356" spans="4:4" s="601" customFormat="1">
      <c r="D356" s="630"/>
    </row>
    <row r="357" spans="4:4" s="601" customFormat="1">
      <c r="D357" s="630"/>
    </row>
    <row r="358" spans="4:4" s="601" customFormat="1">
      <c r="D358" s="630"/>
    </row>
    <row r="359" spans="4:4" s="601" customFormat="1">
      <c r="D359" s="630"/>
    </row>
    <row r="360" spans="4:4" s="601" customFormat="1">
      <c r="D360" s="630"/>
    </row>
    <row r="361" spans="4:4" s="601" customFormat="1">
      <c r="D361" s="630"/>
    </row>
    <row r="362" spans="4:4" s="601" customFormat="1">
      <c r="D362" s="630"/>
    </row>
    <row r="363" spans="4:4" s="601" customFormat="1">
      <c r="D363" s="630"/>
    </row>
    <row r="364" spans="4:4" s="601" customFormat="1">
      <c r="D364" s="630"/>
    </row>
    <row r="365" spans="4:4" s="601" customFormat="1">
      <c r="D365" s="630"/>
    </row>
    <row r="366" spans="4:4" s="601" customFormat="1">
      <c r="D366" s="630"/>
    </row>
    <row r="367" spans="4:4" s="601" customFormat="1">
      <c r="D367" s="630"/>
    </row>
    <row r="368" spans="4:4" s="601" customFormat="1">
      <c r="D368" s="630"/>
    </row>
    <row r="369" spans="4:4" s="601" customFormat="1">
      <c r="D369" s="630"/>
    </row>
    <row r="370" spans="4:4" s="601" customFormat="1">
      <c r="D370" s="630"/>
    </row>
    <row r="371" spans="4:4" s="601" customFormat="1">
      <c r="D371" s="630"/>
    </row>
    <row r="372" spans="4:4" s="601" customFormat="1">
      <c r="D372" s="630"/>
    </row>
    <row r="373" spans="4:4" s="601" customFormat="1">
      <c r="D373" s="630"/>
    </row>
    <row r="374" spans="4:4" s="601" customFormat="1">
      <c r="D374" s="630"/>
    </row>
    <row r="375" spans="4:4" s="601" customFormat="1">
      <c r="D375" s="630"/>
    </row>
    <row r="376" spans="4:4" s="601" customFormat="1">
      <c r="D376" s="630"/>
    </row>
    <row r="377" spans="4:4" s="601" customFormat="1">
      <c r="D377" s="630"/>
    </row>
    <row r="378" spans="4:4" s="601" customFormat="1">
      <c r="D378" s="630"/>
    </row>
    <row r="379" spans="4:4" s="601" customFormat="1">
      <c r="D379" s="630"/>
    </row>
    <row r="380" spans="4:4" s="601" customFormat="1">
      <c r="D380" s="630"/>
    </row>
    <row r="381" spans="4:4" s="601" customFormat="1">
      <c r="D381" s="630"/>
    </row>
    <row r="382" spans="4:4" s="601" customFormat="1">
      <c r="D382" s="630"/>
    </row>
    <row r="383" spans="4:4" s="601" customFormat="1">
      <c r="D383" s="630"/>
    </row>
    <row r="384" spans="4:4" s="601" customFormat="1">
      <c r="D384" s="630"/>
    </row>
    <row r="385" spans="4:4" s="601" customFormat="1">
      <c r="D385" s="630"/>
    </row>
    <row r="386" spans="4:4" s="601" customFormat="1">
      <c r="D386" s="630"/>
    </row>
    <row r="387" spans="4:4" s="601" customFormat="1">
      <c r="D387" s="630"/>
    </row>
    <row r="388" spans="4:4" s="601" customFormat="1">
      <c r="D388" s="630"/>
    </row>
    <row r="389" spans="4:4" s="601" customFormat="1">
      <c r="D389" s="630"/>
    </row>
    <row r="390" spans="4:4" s="601" customFormat="1">
      <c r="D390" s="630"/>
    </row>
    <row r="391" spans="4:4" s="601" customFormat="1">
      <c r="D391" s="630"/>
    </row>
    <row r="392" spans="4:4" s="601" customFormat="1">
      <c r="D392" s="630"/>
    </row>
    <row r="393" spans="4:4" s="601" customFormat="1">
      <c r="D393" s="630"/>
    </row>
    <row r="394" spans="4:4" s="601" customFormat="1">
      <c r="D394" s="630"/>
    </row>
    <row r="395" spans="4:4" s="601" customFormat="1">
      <c r="D395" s="630"/>
    </row>
    <row r="396" spans="4:4" s="601" customFormat="1">
      <c r="D396" s="630"/>
    </row>
    <row r="397" spans="4:4" s="601" customFormat="1">
      <c r="D397" s="630"/>
    </row>
    <row r="398" spans="4:4" s="601" customFormat="1">
      <c r="D398" s="630"/>
    </row>
    <row r="399" spans="4:4" s="601" customFormat="1">
      <c r="D399" s="630"/>
    </row>
    <row r="400" spans="4:4" s="601" customFormat="1">
      <c r="D400" s="630"/>
    </row>
    <row r="401" spans="4:4" s="601" customFormat="1">
      <c r="D401" s="630"/>
    </row>
    <row r="402" spans="4:4" s="601" customFormat="1">
      <c r="D402" s="630"/>
    </row>
    <row r="403" spans="4:4" s="601" customFormat="1">
      <c r="D403" s="630"/>
    </row>
    <row r="404" spans="4:4" s="601" customFormat="1">
      <c r="D404" s="630"/>
    </row>
    <row r="405" spans="4:4" s="601" customFormat="1">
      <c r="D405" s="630"/>
    </row>
    <row r="406" spans="4:4" s="601" customFormat="1">
      <c r="D406" s="630"/>
    </row>
    <row r="407" spans="4:4" s="601" customFormat="1">
      <c r="D407" s="630"/>
    </row>
    <row r="408" spans="4:4" s="601" customFormat="1">
      <c r="D408" s="630"/>
    </row>
    <row r="409" spans="4:4" s="601" customFormat="1">
      <c r="D409" s="630"/>
    </row>
    <row r="410" spans="4:4" s="601" customFormat="1">
      <c r="D410" s="630"/>
    </row>
    <row r="411" spans="4:4" s="601" customFormat="1">
      <c r="D411" s="630"/>
    </row>
    <row r="412" spans="4:4" s="601" customFormat="1">
      <c r="D412" s="630"/>
    </row>
    <row r="413" spans="4:4" s="601" customFormat="1">
      <c r="D413" s="630"/>
    </row>
    <row r="414" spans="4:4" s="601" customFormat="1">
      <c r="D414" s="630"/>
    </row>
    <row r="415" spans="4:4" s="601" customFormat="1">
      <c r="D415" s="630"/>
    </row>
    <row r="416" spans="4:4" s="601" customFormat="1">
      <c r="D416" s="630"/>
    </row>
    <row r="417" spans="4:4" s="601" customFormat="1">
      <c r="D417" s="630"/>
    </row>
    <row r="418" spans="4:4" s="601" customFormat="1">
      <c r="D418" s="630"/>
    </row>
    <row r="419" spans="4:4" s="601" customFormat="1">
      <c r="D419" s="630"/>
    </row>
    <row r="420" spans="4:4" s="601" customFormat="1">
      <c r="D420" s="630"/>
    </row>
    <row r="421" spans="4:4" s="601" customFormat="1">
      <c r="D421" s="630"/>
    </row>
    <row r="422" spans="4:4" s="601" customFormat="1">
      <c r="D422" s="630"/>
    </row>
    <row r="423" spans="4:4" s="601" customFormat="1">
      <c r="D423" s="630"/>
    </row>
    <row r="424" spans="4:4" s="601" customFormat="1">
      <c r="D424" s="630"/>
    </row>
    <row r="425" spans="4:4" s="601" customFormat="1">
      <c r="D425" s="630"/>
    </row>
    <row r="426" spans="4:4" s="601" customFormat="1">
      <c r="D426" s="630"/>
    </row>
    <row r="427" spans="4:4" s="601" customFormat="1">
      <c r="D427" s="630"/>
    </row>
    <row r="428" spans="4:4" s="601" customFormat="1">
      <c r="D428" s="630"/>
    </row>
    <row r="429" spans="4:4" s="601" customFormat="1">
      <c r="D429" s="630"/>
    </row>
    <row r="430" spans="4:4" s="601" customFormat="1">
      <c r="D430" s="630"/>
    </row>
    <row r="431" spans="4:4" s="601" customFormat="1">
      <c r="D431" s="630"/>
    </row>
    <row r="432" spans="4:4" s="601" customFormat="1">
      <c r="D432" s="630"/>
    </row>
    <row r="433" spans="4:4" s="601" customFormat="1">
      <c r="D433" s="630"/>
    </row>
    <row r="434" spans="4:4" s="601" customFormat="1">
      <c r="D434" s="630"/>
    </row>
    <row r="435" spans="4:4" s="601" customFormat="1">
      <c r="D435" s="630"/>
    </row>
    <row r="436" spans="4:4" s="601" customFormat="1">
      <c r="D436" s="630"/>
    </row>
    <row r="437" spans="4:4" s="601" customFormat="1">
      <c r="D437" s="630"/>
    </row>
    <row r="438" spans="4:4" s="601" customFormat="1">
      <c r="D438" s="630"/>
    </row>
    <row r="439" spans="4:4" s="601" customFormat="1">
      <c r="D439" s="630"/>
    </row>
    <row r="440" spans="4:4" s="601" customFormat="1">
      <c r="D440" s="630"/>
    </row>
    <row r="441" spans="4:4" s="601" customFormat="1">
      <c r="D441" s="630"/>
    </row>
    <row r="442" spans="4:4" s="601" customFormat="1">
      <c r="D442" s="630"/>
    </row>
    <row r="443" spans="4:4" s="601" customFormat="1">
      <c r="D443" s="630"/>
    </row>
    <row r="444" spans="4:4" s="601" customFormat="1">
      <c r="D444" s="630"/>
    </row>
    <row r="445" spans="4:4" s="601" customFormat="1">
      <c r="D445" s="630"/>
    </row>
    <row r="446" spans="4:4" s="601" customFormat="1">
      <c r="D446" s="630"/>
    </row>
    <row r="447" spans="4:4" s="601" customFormat="1">
      <c r="D447" s="630"/>
    </row>
    <row r="448" spans="4:4" s="601" customFormat="1">
      <c r="D448" s="630"/>
    </row>
    <row r="449" spans="4:4" s="601" customFormat="1">
      <c r="D449" s="630"/>
    </row>
    <row r="450" spans="4:4" s="601" customFormat="1">
      <c r="D450" s="630"/>
    </row>
    <row r="451" spans="4:4" s="601" customFormat="1">
      <c r="D451" s="630"/>
    </row>
    <row r="452" spans="4:4" s="601" customFormat="1">
      <c r="D452" s="630"/>
    </row>
    <row r="453" spans="4:4" s="601" customFormat="1">
      <c r="D453" s="630"/>
    </row>
    <row r="454" spans="4:4" s="601" customFormat="1">
      <c r="D454" s="630"/>
    </row>
    <row r="455" spans="4:4" s="601" customFormat="1">
      <c r="D455" s="630"/>
    </row>
    <row r="456" spans="4:4" s="601" customFormat="1">
      <c r="D456" s="630"/>
    </row>
    <row r="457" spans="4:4" s="601" customFormat="1">
      <c r="D457" s="630"/>
    </row>
    <row r="458" spans="4:4" s="601" customFormat="1">
      <c r="D458" s="630"/>
    </row>
    <row r="459" spans="4:4" s="601" customFormat="1">
      <c r="D459" s="630"/>
    </row>
    <row r="460" spans="4:4" s="601" customFormat="1">
      <c r="D460" s="630"/>
    </row>
    <row r="461" spans="4:4" s="601" customFormat="1">
      <c r="D461" s="630"/>
    </row>
    <row r="462" spans="4:4" s="601" customFormat="1">
      <c r="D462" s="630"/>
    </row>
    <row r="463" spans="4:4" s="601" customFormat="1">
      <c r="D463" s="630"/>
    </row>
    <row r="464" spans="4:4" s="601" customFormat="1">
      <c r="D464" s="630"/>
    </row>
    <row r="465" spans="4:4" s="601" customFormat="1">
      <c r="D465" s="630"/>
    </row>
    <row r="466" spans="4:4" s="601" customFormat="1">
      <c r="D466" s="630"/>
    </row>
    <row r="467" spans="4:4" s="601" customFormat="1">
      <c r="D467" s="630"/>
    </row>
    <row r="468" spans="4:4" s="601" customFormat="1">
      <c r="D468" s="630"/>
    </row>
    <row r="469" spans="4:4" s="601" customFormat="1">
      <c r="D469" s="630"/>
    </row>
    <row r="470" spans="4:4" s="601" customFormat="1">
      <c r="D470" s="630"/>
    </row>
    <row r="471" spans="4:4" s="601" customFormat="1">
      <c r="D471" s="630"/>
    </row>
    <row r="472" spans="4:4" s="601" customFormat="1">
      <c r="D472" s="630"/>
    </row>
    <row r="473" spans="4:4" s="601" customFormat="1">
      <c r="D473" s="630"/>
    </row>
    <row r="474" spans="4:4" s="601" customFormat="1">
      <c r="D474" s="630"/>
    </row>
    <row r="475" spans="4:4" s="601" customFormat="1">
      <c r="D475" s="630"/>
    </row>
    <row r="476" spans="4:4" s="601" customFormat="1">
      <c r="D476" s="630"/>
    </row>
    <row r="477" spans="4:4" s="601" customFormat="1">
      <c r="D477" s="630"/>
    </row>
    <row r="478" spans="4:4" s="601" customFormat="1">
      <c r="D478" s="630"/>
    </row>
    <row r="479" spans="4:4" s="601" customFormat="1">
      <c r="D479" s="630"/>
    </row>
    <row r="480" spans="4:4" s="601" customFormat="1">
      <c r="D480" s="630"/>
    </row>
    <row r="481" spans="4:4" s="601" customFormat="1">
      <c r="D481" s="630"/>
    </row>
    <row r="482" spans="4:4" s="601" customFormat="1">
      <c r="D482" s="630"/>
    </row>
    <row r="483" spans="4:4" s="601" customFormat="1">
      <c r="D483" s="630"/>
    </row>
    <row r="484" spans="4:4" s="601" customFormat="1">
      <c r="D484" s="630"/>
    </row>
    <row r="485" spans="4:4" s="601" customFormat="1">
      <c r="D485" s="630"/>
    </row>
    <row r="486" spans="4:4" s="601" customFormat="1">
      <c r="D486" s="630"/>
    </row>
    <row r="487" spans="4:4" s="601" customFormat="1">
      <c r="D487" s="630"/>
    </row>
    <row r="488" spans="4:4" s="601" customFormat="1">
      <c r="D488" s="630"/>
    </row>
    <row r="489" spans="4:4" s="601" customFormat="1">
      <c r="D489" s="630"/>
    </row>
    <row r="490" spans="4:4" s="601" customFormat="1">
      <c r="D490" s="630"/>
    </row>
    <row r="491" spans="4:4" s="601" customFormat="1">
      <c r="D491" s="630"/>
    </row>
    <row r="492" spans="4:4" s="601" customFormat="1">
      <c r="D492" s="630"/>
    </row>
    <row r="493" spans="4:4" s="601" customFormat="1">
      <c r="D493" s="630"/>
    </row>
    <row r="494" spans="4:4" s="601" customFormat="1">
      <c r="D494" s="630"/>
    </row>
    <row r="495" spans="4:4" s="601" customFormat="1">
      <c r="D495" s="630"/>
    </row>
    <row r="496" spans="4:4" s="601" customFormat="1">
      <c r="D496" s="630"/>
    </row>
    <row r="497" spans="4:4" s="601" customFormat="1">
      <c r="D497" s="630"/>
    </row>
    <row r="498" spans="4:4" s="601" customFormat="1">
      <c r="D498" s="630"/>
    </row>
    <row r="499" spans="4:4" s="601" customFormat="1">
      <c r="D499" s="630"/>
    </row>
    <row r="500" spans="4:4" s="601" customFormat="1">
      <c r="D500" s="630"/>
    </row>
    <row r="501" spans="4:4" s="601" customFormat="1">
      <c r="D501" s="630"/>
    </row>
    <row r="502" spans="4:4" s="601" customFormat="1">
      <c r="D502" s="630"/>
    </row>
    <row r="503" spans="4:4" s="601" customFormat="1">
      <c r="D503" s="630"/>
    </row>
    <row r="504" spans="4:4" s="601" customFormat="1">
      <c r="D504" s="630"/>
    </row>
    <row r="505" spans="4:4" s="601" customFormat="1">
      <c r="D505" s="630"/>
    </row>
    <row r="506" spans="4:4" s="601" customFormat="1">
      <c r="D506" s="630"/>
    </row>
    <row r="507" spans="4:4" s="601" customFormat="1">
      <c r="D507" s="630"/>
    </row>
    <row r="508" spans="4:4" s="601" customFormat="1">
      <c r="D508" s="630"/>
    </row>
    <row r="509" spans="4:4" s="601" customFormat="1">
      <c r="D509" s="630"/>
    </row>
    <row r="510" spans="4:4" s="601" customFormat="1">
      <c r="D510" s="630"/>
    </row>
    <row r="511" spans="4:4" s="601" customFormat="1">
      <c r="D511" s="630"/>
    </row>
    <row r="512" spans="4:4" s="601" customFormat="1">
      <c r="D512" s="630"/>
    </row>
    <row r="513" spans="4:4" s="601" customFormat="1">
      <c r="D513" s="630"/>
    </row>
    <row r="514" spans="4:4" s="601" customFormat="1">
      <c r="D514" s="630"/>
    </row>
    <row r="515" spans="4:4" s="601" customFormat="1">
      <c r="D515" s="630"/>
    </row>
    <row r="516" spans="4:4" s="601" customFormat="1">
      <c r="D516" s="630"/>
    </row>
    <row r="517" spans="4:4" s="601" customFormat="1">
      <c r="D517" s="630"/>
    </row>
    <row r="518" spans="4:4" s="601" customFormat="1">
      <c r="D518" s="630"/>
    </row>
    <row r="519" spans="4:4" s="601" customFormat="1">
      <c r="D519" s="630"/>
    </row>
    <row r="520" spans="4:4" s="601" customFormat="1">
      <c r="D520" s="630"/>
    </row>
    <row r="521" spans="4:4" s="601" customFormat="1">
      <c r="D521" s="630"/>
    </row>
    <row r="522" spans="4:4" s="601" customFormat="1">
      <c r="D522" s="630"/>
    </row>
    <row r="523" spans="4:4" s="601" customFormat="1">
      <c r="D523" s="630"/>
    </row>
    <row r="524" spans="4:4" s="601" customFormat="1">
      <c r="D524" s="630"/>
    </row>
    <row r="525" spans="4:4" s="601" customFormat="1">
      <c r="D525" s="630"/>
    </row>
    <row r="526" spans="4:4" s="601" customFormat="1">
      <c r="D526" s="630"/>
    </row>
    <row r="527" spans="4:4" s="601" customFormat="1">
      <c r="D527" s="630"/>
    </row>
    <row r="528" spans="4:4" s="601" customFormat="1">
      <c r="D528" s="630"/>
    </row>
    <row r="529" spans="4:4" s="601" customFormat="1">
      <c r="D529" s="630"/>
    </row>
    <row r="530" spans="4:4" s="601" customFormat="1">
      <c r="D530" s="630"/>
    </row>
    <row r="531" spans="4:4" s="601" customFormat="1">
      <c r="D531" s="630"/>
    </row>
    <row r="532" spans="4:4" s="601" customFormat="1">
      <c r="D532" s="630"/>
    </row>
    <row r="533" spans="4:4" s="601" customFormat="1">
      <c r="D533" s="630"/>
    </row>
    <row r="534" spans="4:4" s="601" customFormat="1">
      <c r="D534" s="630"/>
    </row>
    <row r="535" spans="4:4" s="601" customFormat="1">
      <c r="D535" s="630"/>
    </row>
    <row r="536" spans="4:4" s="601" customFormat="1">
      <c r="D536" s="630"/>
    </row>
    <row r="537" spans="4:4" s="601" customFormat="1">
      <c r="D537" s="630"/>
    </row>
    <row r="538" spans="4:4" s="601" customFormat="1">
      <c r="D538" s="630"/>
    </row>
    <row r="539" spans="4:4" s="601" customFormat="1">
      <c r="D539" s="630"/>
    </row>
    <row r="540" spans="4:4" s="601" customFormat="1">
      <c r="D540" s="630"/>
    </row>
    <row r="541" spans="4:4" s="601" customFormat="1">
      <c r="D541" s="630"/>
    </row>
  </sheetData>
  <mergeCells count="4">
    <mergeCell ref="E8:G8"/>
    <mergeCell ref="I8:K8"/>
    <mergeCell ref="E9:G9"/>
    <mergeCell ref="I9:K9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  <headerFooter scaleWithDoc="0"/>
  <rowBreaks count="1" manualBreakCount="1">
    <brk id="83" max="16383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rgb="FF92D050"/>
  </sheetPr>
  <dimension ref="A1:T471"/>
  <sheetViews>
    <sheetView showGridLines="0" tabSelected="1" view="pageBreakPreview" topLeftCell="B1" zoomScaleNormal="100" zoomScaleSheetLayoutView="100" workbookViewId="0">
      <selection activeCell="O48" sqref="O48"/>
    </sheetView>
  </sheetViews>
  <sheetFormatPr defaultColWidth="7.5703125" defaultRowHeight="16.5"/>
  <cols>
    <col min="1" max="1" width="1.85546875" style="605" customWidth="1"/>
    <col min="2" max="2" width="13.5703125" style="605" customWidth="1"/>
    <col min="3" max="3" width="28.28515625" style="605" customWidth="1"/>
    <col min="4" max="4" width="9.5703125" style="612" customWidth="1"/>
    <col min="5" max="5" width="16.7109375" style="653" customWidth="1"/>
    <col min="6" max="6" width="18.85546875" style="605" customWidth="1"/>
    <col min="7" max="7" width="21.28515625" style="605" customWidth="1"/>
    <col min="8" max="8" width="1.85546875" style="605" customWidth="1"/>
    <col min="9" max="9" width="19" style="605" customWidth="1"/>
    <col min="10" max="10" width="2.85546875" style="605" customWidth="1"/>
    <col min="11" max="11" width="46.7109375" style="605" customWidth="1"/>
    <col min="12" max="12" width="1.7109375" style="605" customWidth="1"/>
    <col min="13" max="13" width="10.85546875" style="605" customWidth="1"/>
    <col min="14" max="14" width="10.7109375" style="605" customWidth="1"/>
    <col min="15" max="15" width="14.85546875" style="605" customWidth="1"/>
    <col min="16" max="16" width="4" style="605" customWidth="1"/>
    <col min="17" max="17" width="10.85546875" style="605" customWidth="1"/>
    <col min="18" max="18" width="10.7109375" style="605" customWidth="1"/>
    <col min="19" max="19" width="14.85546875" style="605" customWidth="1"/>
    <col min="20" max="20" width="1" style="605" customWidth="1"/>
    <col min="21" max="21" width="3.85546875" style="605" customWidth="1"/>
    <col min="22" max="22" width="7.5703125" style="605"/>
    <col min="23" max="24" width="7.5703125" style="605" customWidth="1"/>
    <col min="25" max="27" width="7.5703125" style="605"/>
    <col min="28" max="28" width="7.5703125" style="605" customWidth="1"/>
    <col min="29" max="16384" width="7.5703125" style="605"/>
  </cols>
  <sheetData>
    <row r="1" spans="1:20" s="601" customFormat="1" ht="10.15" customHeight="1">
      <c r="C1" s="602"/>
      <c r="D1" s="735"/>
      <c r="E1" s="604"/>
    </row>
    <row r="2" spans="1:20" s="601" customFormat="1" ht="10.15" customHeight="1">
      <c r="C2" s="602"/>
      <c r="D2" s="735"/>
      <c r="E2" s="604"/>
    </row>
    <row r="3" spans="1:20" ht="16.5" customHeight="1">
      <c r="B3" s="606" t="s">
        <v>973</v>
      </c>
      <c r="C3" s="607" t="s">
        <v>1006</v>
      </c>
      <c r="D3" s="608"/>
      <c r="E3" s="605"/>
    </row>
    <row r="4" spans="1:20" ht="15" customHeight="1">
      <c r="B4" s="606"/>
      <c r="C4" s="607" t="s">
        <v>1141</v>
      </c>
      <c r="D4" s="608"/>
      <c r="E4" s="605"/>
    </row>
    <row r="5" spans="1:20" ht="16.5" customHeight="1">
      <c r="B5" s="609" t="s">
        <v>974</v>
      </c>
      <c r="C5" s="610" t="s">
        <v>1007</v>
      </c>
      <c r="D5" s="611"/>
      <c r="E5" s="605"/>
    </row>
    <row r="6" spans="1:20" ht="15" customHeight="1">
      <c r="B6" s="609"/>
      <c r="C6" s="610" t="s">
        <v>1135</v>
      </c>
      <c r="D6" s="611"/>
      <c r="E6" s="605"/>
    </row>
    <row r="7" spans="1:20" s="601" customFormat="1" ht="10.15" customHeight="1" thickBot="1">
      <c r="A7" s="610"/>
      <c r="B7" s="605"/>
      <c r="C7" s="605"/>
      <c r="D7" s="612"/>
      <c r="E7" s="604"/>
    </row>
    <row r="8" spans="1:20" s="591" customFormat="1" ht="14.25" thickTop="1">
      <c r="A8" s="613"/>
      <c r="B8" s="1232" t="s">
        <v>743</v>
      </c>
      <c r="C8" s="1233"/>
      <c r="D8" s="744" t="s">
        <v>3</v>
      </c>
      <c r="E8" s="1908" t="s">
        <v>4</v>
      </c>
      <c r="F8" s="1908"/>
      <c r="G8" s="1908"/>
      <c r="H8" s="1237"/>
    </row>
    <row r="9" spans="1:20" s="591" customFormat="1" ht="13.5">
      <c r="B9" s="566" t="s">
        <v>746</v>
      </c>
      <c r="C9" s="619"/>
      <c r="D9" s="620" t="s">
        <v>8</v>
      </c>
      <c r="E9" s="1905" t="s">
        <v>9</v>
      </c>
      <c r="F9" s="1905"/>
      <c r="G9" s="1905"/>
      <c r="H9" s="621"/>
    </row>
    <row r="10" spans="1:20" s="591" customFormat="1" ht="13.5">
      <c r="C10" s="615"/>
      <c r="D10" s="622"/>
      <c r="E10" s="623" t="s">
        <v>4</v>
      </c>
      <c r="F10" s="623" t="s">
        <v>37</v>
      </c>
      <c r="G10" s="623" t="s">
        <v>38</v>
      </c>
    </row>
    <row r="11" spans="1:20" s="591" customFormat="1" ht="13.5">
      <c r="D11" s="622"/>
      <c r="E11" s="624" t="s">
        <v>9</v>
      </c>
      <c r="F11" s="624" t="s">
        <v>39</v>
      </c>
      <c r="G11" s="624" t="s">
        <v>40</v>
      </c>
      <c r="H11" s="625"/>
      <c r="I11" s="619"/>
      <c r="J11" s="619"/>
      <c r="K11" s="619"/>
      <c r="L11" s="619"/>
      <c r="M11" s="619"/>
      <c r="N11" s="619"/>
      <c r="O11" s="619"/>
      <c r="P11" s="619"/>
      <c r="Q11" s="619"/>
      <c r="R11" s="619"/>
      <c r="S11" s="619"/>
      <c r="T11" s="619"/>
    </row>
    <row r="12" spans="1:20" s="601" customFormat="1" ht="8.1" customHeight="1">
      <c r="A12" s="626"/>
      <c r="B12" s="626"/>
      <c r="C12" s="626"/>
      <c r="D12" s="627"/>
      <c r="E12" s="628"/>
      <c r="F12" s="628"/>
      <c r="G12" s="628"/>
      <c r="H12" s="629"/>
    </row>
    <row r="13" spans="1:20" s="601" customFormat="1" ht="8.1" customHeight="1">
      <c r="D13" s="630"/>
      <c r="E13" s="604"/>
      <c r="F13" s="604"/>
      <c r="G13" s="604"/>
      <c r="H13" s="631"/>
    </row>
    <row r="14" spans="1:20" s="601" customFormat="1" ht="16.5" customHeight="1">
      <c r="B14" s="614" t="s">
        <v>782</v>
      </c>
      <c r="C14" s="591"/>
      <c r="D14" s="1666">
        <v>2020</v>
      </c>
      <c r="E14" s="576">
        <f t="shared" ref="E14:G16" si="0">SUM(E18,E22,E26,E30,E34,E38,E42,E46,E50)</f>
        <v>103906</v>
      </c>
      <c r="F14" s="576">
        <f t="shared" si="0"/>
        <v>47946</v>
      </c>
      <c r="G14" s="576">
        <f t="shared" si="0"/>
        <v>55960</v>
      </c>
      <c r="H14" s="632"/>
    </row>
    <row r="15" spans="1:20" s="601" customFormat="1" ht="16.149999999999999" customHeight="1">
      <c r="B15" s="566" t="s">
        <v>783</v>
      </c>
      <c r="C15" s="591"/>
      <c r="D15" s="1666">
        <v>2021</v>
      </c>
      <c r="E15" s="576">
        <f t="shared" si="0"/>
        <v>132069</v>
      </c>
      <c r="F15" s="576">
        <f t="shared" si="0"/>
        <v>60326</v>
      </c>
      <c r="G15" s="576">
        <f t="shared" si="0"/>
        <v>71742</v>
      </c>
      <c r="H15" s="632"/>
    </row>
    <row r="16" spans="1:20" s="601" customFormat="1" ht="13.15" customHeight="1">
      <c r="B16" s="591"/>
      <c r="C16" s="591"/>
      <c r="D16" s="1666">
        <v>2022</v>
      </c>
      <c r="E16" s="576">
        <f t="shared" si="0"/>
        <v>130816</v>
      </c>
      <c r="F16" s="576">
        <f t="shared" si="0"/>
        <v>59504</v>
      </c>
      <c r="G16" s="576">
        <f t="shared" si="0"/>
        <v>71312</v>
      </c>
      <c r="H16" s="634"/>
    </row>
    <row r="17" spans="2:11" s="601" customFormat="1" ht="15" customHeight="1">
      <c r="B17" s="591"/>
      <c r="C17" s="591"/>
      <c r="D17" s="580"/>
      <c r="E17" s="633"/>
      <c r="F17" s="633"/>
      <c r="G17" s="633"/>
      <c r="H17" s="636"/>
    </row>
    <row r="18" spans="2:11" s="601" customFormat="1" ht="15.75" customHeight="1">
      <c r="B18" s="614" t="s">
        <v>749</v>
      </c>
      <c r="C18" s="619"/>
      <c r="D18" s="580">
        <v>2020</v>
      </c>
      <c r="E18" s="633">
        <f>SUM('6.37'!E18,'6.37'!I18,'6.37 (2)'!E18,'6.37 (2)'!I18,'6.37 (3)'!E18,'6.37 (3)'!I18)</f>
        <v>5876</v>
      </c>
      <c r="F18" s="633">
        <f>SUM('6.37'!F18,'6.37'!J18,'6.37 (2)'!F18,'6.37 (2)'!J18,'6.37 (3)'!F18,'6.37 (3)'!J18)</f>
        <v>666</v>
      </c>
      <c r="G18" s="633">
        <f>SUM('6.37'!G18,'6.37'!K18,'6.37 (2)'!G18,'6.37 (2)'!K18,'6.37 (3)'!G18,'6.37 (3)'!K18)</f>
        <v>5210</v>
      </c>
      <c r="H18" s="636"/>
    </row>
    <row r="19" spans="2:11" s="601" customFormat="1" ht="15" customHeight="1">
      <c r="B19" s="566" t="s">
        <v>750</v>
      </c>
      <c r="C19" s="635"/>
      <c r="D19" s="580">
        <v>2021</v>
      </c>
      <c r="E19" s="633">
        <f>SUM('6.37'!E19,'6.37'!I19,'6.37 (2)'!E19,'6.37 (2)'!I19,'6.37 (3)'!E19,'6.37 (3)'!I19)</f>
        <v>7140</v>
      </c>
      <c r="F19" s="633">
        <f>SUM('6.37'!F19,'6.37'!J19,'6.37 (2)'!F19,'6.37 (2)'!J19,'6.37 (3)'!F19,'6.37 (3)'!J19)</f>
        <v>901</v>
      </c>
      <c r="G19" s="633">
        <f>SUM('6.37'!G19,'6.37'!K19,'6.37 (2)'!G19,'6.37 (2)'!K19,'6.37 (3)'!G19,'6.37 (3)'!K19)</f>
        <v>6239</v>
      </c>
      <c r="H19" s="636"/>
    </row>
    <row r="20" spans="2:11" s="601" customFormat="1" ht="15" customHeight="1">
      <c r="B20" s="566"/>
      <c r="C20" s="635"/>
      <c r="D20" s="580">
        <v>2022</v>
      </c>
      <c r="E20" s="633">
        <f>SUM('6.37'!E20,'6.37'!I20,'6.37 (2)'!E20,'6.37 (2)'!I20,'6.37 (3)'!E20,'6.37 (3)'!I20)</f>
        <v>7122</v>
      </c>
      <c r="F20" s="633">
        <f>SUM('6.37'!F20,'6.37'!J20,'6.37 (2)'!F20,'6.37 (2)'!J20,'6.37 (3)'!F20,'6.37 (3)'!J20)</f>
        <v>820</v>
      </c>
      <c r="G20" s="633">
        <f>SUM('6.37'!G20,'6.37'!K20,'6.37 (2)'!G20,'6.37 (2)'!K20,'6.37 (3)'!G20,'6.37 (3)'!K20)</f>
        <v>6302</v>
      </c>
      <c r="H20" s="634"/>
    </row>
    <row r="21" spans="2:11" s="601" customFormat="1" ht="15" customHeight="1">
      <c r="B21" s="566"/>
      <c r="C21" s="635"/>
      <c r="D21" s="580"/>
      <c r="E21" s="633"/>
      <c r="F21" s="633"/>
      <c r="G21" s="633"/>
      <c r="H21" s="636"/>
    </row>
    <row r="22" spans="2:11" s="601" customFormat="1">
      <c r="B22" s="614" t="s">
        <v>751</v>
      </c>
      <c r="C22" s="591"/>
      <c r="D22" s="580">
        <v>2020</v>
      </c>
      <c r="E22" s="633">
        <f>SUM('6.37'!E22,'6.37'!I22,'6.37 (2)'!E22,'6.37 (2)'!I22,'6.37 (3)'!E22,'6.37 (3)'!I22)</f>
        <v>9880</v>
      </c>
      <c r="F22" s="633">
        <f>SUM('6.37'!F22,'6.37'!J22,'6.37 (2)'!F22,'6.37 (2)'!J22,'6.37 (3)'!F22,'6.37 (3)'!J22)</f>
        <v>4477</v>
      </c>
      <c r="G22" s="633">
        <f>SUM('6.37'!G22,'6.37'!K22,'6.37 (2)'!G22,'6.37 (2)'!K22,'6.37 (3)'!G22,'6.37 (3)'!K22)</f>
        <v>5403</v>
      </c>
      <c r="H22" s="636"/>
    </row>
    <row r="23" spans="2:11" s="601" customFormat="1">
      <c r="B23" s="566" t="s">
        <v>752</v>
      </c>
      <c r="C23" s="614"/>
      <c r="D23" s="580">
        <v>2021</v>
      </c>
      <c r="E23" s="633">
        <f>SUM('6.37'!E23,'6.37'!I23,'6.37 (2)'!E23,'6.37 (2)'!I23,'6.37 (3)'!E23,'6.37 (3)'!I23)</f>
        <v>9501</v>
      </c>
      <c r="F23" s="633">
        <f>SUM('6.37'!F23,'6.37'!J23,'6.37 (2)'!F23,'6.37 (2)'!J23,'6.37 (3)'!F23,'6.37 (3)'!J23)</f>
        <v>4216</v>
      </c>
      <c r="G23" s="633">
        <f>SUM('6.37'!G23,'6.37'!K23,'6.37 (2)'!G23,'6.37 (2)'!K23,'6.37 (3)'!G23,'6.37 (3)'!K23)</f>
        <v>5285</v>
      </c>
      <c r="H23" s="636"/>
    </row>
    <row r="24" spans="2:11" s="601" customFormat="1">
      <c r="B24" s="566"/>
      <c r="C24" s="614"/>
      <c r="D24" s="580">
        <v>2022</v>
      </c>
      <c r="E24" s="633">
        <f>SUM('6.37'!E24,'6.37'!I24,'6.37 (2)'!E24,'6.37 (2)'!I24,'6.37 (3)'!E24,'6.37 (3)'!I24)</f>
        <v>8775</v>
      </c>
      <c r="F24" s="633">
        <f>SUM('6.37'!F24,'6.37'!J24,'6.37 (2)'!F24,'6.37 (2)'!J24,'6.37 (3)'!F24,'6.37 (3)'!J24)</f>
        <v>3949</v>
      </c>
      <c r="G24" s="633">
        <f>SUM('6.37'!G24,'6.37'!K24,'6.37 (2)'!G24,'6.37 (2)'!K24,'6.37 (3)'!G24,'6.37 (3)'!K24)</f>
        <v>4826</v>
      </c>
      <c r="H24" s="636"/>
    </row>
    <row r="25" spans="2:11" s="601" customFormat="1">
      <c r="B25" s="566"/>
      <c r="C25" s="614"/>
      <c r="D25" s="580"/>
      <c r="E25" s="633"/>
      <c r="F25" s="633"/>
      <c r="G25" s="633"/>
      <c r="H25" s="636"/>
    </row>
    <row r="26" spans="2:11" s="601" customFormat="1">
      <c r="B26" s="614" t="s">
        <v>753</v>
      </c>
      <c r="C26" s="619"/>
      <c r="D26" s="580">
        <v>2020</v>
      </c>
      <c r="E26" s="633">
        <f>SUM('6.37'!E26,'6.37'!I26,'6.37 (2)'!E26,'6.37 (2)'!I26,'6.37 (3)'!E26,'6.37 (3)'!I26)</f>
        <v>36701</v>
      </c>
      <c r="F26" s="633">
        <f>SUM('6.37'!F26,'6.37'!J26,'6.37 (2)'!F26,'6.37 (2)'!J26,'6.37 (3)'!F26,'6.37 (3)'!J26)</f>
        <v>14743</v>
      </c>
      <c r="G26" s="633">
        <f>SUM('6.37'!G26,'6.37'!K26,'6.37 (2)'!G26,'6.37 (2)'!K26,'6.37 (3)'!G26,'6.37 (3)'!K26)</f>
        <v>21958</v>
      </c>
      <c r="H26" s="636"/>
    </row>
    <row r="27" spans="2:11" s="601" customFormat="1">
      <c r="B27" s="566" t="s">
        <v>754</v>
      </c>
      <c r="C27" s="635"/>
      <c r="D27" s="580">
        <v>2021</v>
      </c>
      <c r="E27" s="633">
        <f>SUM('6.37'!E27,'6.37'!I27,'6.37 (2)'!E27,'6.37 (2)'!I27,'6.37 (3)'!E27,'6.37 (3)'!I27)</f>
        <v>49117</v>
      </c>
      <c r="F27" s="633">
        <f>SUM('6.37'!F27,'6.37'!J27,'6.37 (2)'!F27,'6.37 (2)'!J27,'6.37 (3)'!F27,'6.37 (3)'!J27)</f>
        <v>19352</v>
      </c>
      <c r="G27" s="633">
        <f>SUM('6.37'!G27,'6.37'!K27,'6.37 (2)'!G27,'6.37 (2)'!K27,'6.37 (3)'!G27,'6.37 (3)'!K27)</f>
        <v>29765</v>
      </c>
      <c r="H27" s="636"/>
    </row>
    <row r="28" spans="2:11" s="601" customFormat="1">
      <c r="B28" s="566"/>
      <c r="C28" s="635"/>
      <c r="D28" s="580">
        <v>2022</v>
      </c>
      <c r="E28" s="633">
        <f>SUM('6.37'!E28,'6.37'!I28,'6.37 (2)'!E28,'6.37 (2)'!I28,'6.37 (3)'!E28,'6.37 (3)'!I28)</f>
        <v>52705</v>
      </c>
      <c r="F28" s="633">
        <f>SUM('6.37'!F28,'6.37'!J28,'6.37 (2)'!F28,'6.37 (2)'!J28,'6.37 (3)'!F28,'6.37 (3)'!J28)</f>
        <v>20960</v>
      </c>
      <c r="G28" s="633">
        <f>SUM('6.37'!G28,'6.37'!K28,'6.37 (2)'!G28,'6.37 (2)'!K28,'6.37 (3)'!G28,'6.37 (3)'!K28)</f>
        <v>31745</v>
      </c>
      <c r="H28" s="636"/>
    </row>
    <row r="29" spans="2:11" s="601" customFormat="1">
      <c r="B29" s="566"/>
      <c r="C29" s="635"/>
      <c r="D29" s="580"/>
      <c r="E29" s="633"/>
      <c r="F29" s="633"/>
      <c r="G29" s="633"/>
      <c r="H29" s="636"/>
    </row>
    <row r="30" spans="2:11" s="601" customFormat="1">
      <c r="B30" s="614" t="s">
        <v>755</v>
      </c>
      <c r="C30" s="591"/>
      <c r="D30" s="580">
        <v>2020</v>
      </c>
      <c r="E30" s="633">
        <f>SUM('6.37'!E30,'6.37'!I30,'6.37 (2)'!E30,'6.37 (2)'!I30,'6.37 (3)'!E30,'6.37 (3)'!I30)</f>
        <v>7416</v>
      </c>
      <c r="F30" s="633">
        <f>SUM('6.37'!F30,'6.37'!J30,'6.37 (2)'!F30,'6.37 (2)'!J30,'6.37 (3)'!F30,'6.37 (3)'!J30)</f>
        <v>5278</v>
      </c>
      <c r="G30" s="633">
        <f>SUM('6.37'!G30,'6.37'!K30,'6.37 (2)'!G30,'6.37 (2)'!K30,'6.37 (3)'!G30,'6.37 (3)'!K30)</f>
        <v>2138</v>
      </c>
      <c r="H30" s="636"/>
    </row>
    <row r="31" spans="2:11" s="601" customFormat="1">
      <c r="B31" s="566" t="s">
        <v>1261</v>
      </c>
      <c r="C31" s="591"/>
      <c r="D31" s="580">
        <v>2021</v>
      </c>
      <c r="E31" s="633">
        <f>SUM('6.37'!E31,'6.37'!I31,'6.37 (2)'!E31,'6.37 (2)'!I31,'6.37 (3)'!E31,'6.37 (3)'!I31)</f>
        <v>11513</v>
      </c>
      <c r="F31" s="633">
        <f>SUM('6.37'!F31,'6.37'!J31,'6.37 (2)'!F31,'6.37 (2)'!J31,'6.37 (3)'!F31,'6.37 (3)'!J31)</f>
        <v>8178</v>
      </c>
      <c r="G31" s="633">
        <f>SUM('6.37'!G31,'6.37'!K31,'6.37 (2)'!G31,'6.37 (2)'!K31,'6.37 (3)'!G31,'6.37 (3)'!K31)</f>
        <v>3334</v>
      </c>
      <c r="H31" s="636"/>
    </row>
    <row r="32" spans="2:11" s="601" customFormat="1">
      <c r="B32" s="566"/>
      <c r="C32" s="591"/>
      <c r="D32" s="580">
        <v>2022</v>
      </c>
      <c r="E32" s="633">
        <f>SUM('6.37'!E32,'6.37'!I32,'6.37 (2)'!E32,'6.37 (2)'!I32,'6.37 (3)'!E32,'6.37 (3)'!I32)</f>
        <v>11893</v>
      </c>
      <c r="F32" s="633">
        <f>SUM('6.37'!F32,'6.37'!J32,'6.37 (2)'!F32,'6.37 (2)'!J32,'6.37 (3)'!F32,'6.37 (3)'!J32)</f>
        <v>8204</v>
      </c>
      <c r="G32" s="633">
        <f>SUM('6.37'!G32,'6.37'!K32,'6.37 (2)'!G32,'6.37 (2)'!K32,'6.37 (3)'!G32,'6.37 (3)'!K32)</f>
        <v>3689</v>
      </c>
      <c r="H32" s="636"/>
      <c r="I32" s="602"/>
      <c r="J32" s="602"/>
      <c r="K32" s="602"/>
    </row>
    <row r="33" spans="2:20" s="601" customFormat="1">
      <c r="B33" s="566"/>
      <c r="C33" s="591"/>
      <c r="D33" s="580"/>
      <c r="E33" s="633"/>
      <c r="F33" s="633"/>
      <c r="G33" s="633"/>
      <c r="H33" s="636"/>
    </row>
    <row r="34" spans="2:20" s="601" customFormat="1">
      <c r="B34" s="614" t="s">
        <v>756</v>
      </c>
      <c r="C34" s="619"/>
      <c r="D34" s="580">
        <v>2020</v>
      </c>
      <c r="E34" s="633">
        <f>SUM('6.37'!E34,'6.37'!I34,'6.37 (2)'!E34,'6.37 (2)'!I34,'6.37 (3)'!E34,'6.37 (3)'!I34)</f>
        <v>11911</v>
      </c>
      <c r="F34" s="633">
        <f>SUM('6.37'!F34,'6.37'!J34,'6.37 (2)'!F34,'6.37 (2)'!J34,'6.37 (3)'!F34,'6.37 (3)'!J34)</f>
        <v>8546</v>
      </c>
      <c r="G34" s="633">
        <f>SUM('6.37'!G34,'6.37'!K34,'6.37 (2)'!G34,'6.37 (2)'!K34,'6.37 (3)'!G34,'6.37 (3)'!K34)</f>
        <v>3365</v>
      </c>
      <c r="H34" s="636"/>
      <c r="L34" s="602"/>
      <c r="M34" s="602"/>
      <c r="N34" s="602"/>
      <c r="O34" s="602"/>
      <c r="P34" s="602"/>
      <c r="Q34" s="602"/>
      <c r="R34" s="602"/>
      <c r="S34" s="602"/>
      <c r="T34" s="602"/>
    </row>
    <row r="35" spans="2:20" s="601" customFormat="1">
      <c r="B35" s="566" t="s">
        <v>757</v>
      </c>
      <c r="C35" s="635"/>
      <c r="D35" s="580">
        <v>2021</v>
      </c>
      <c r="E35" s="633">
        <f>SUM('6.37'!E35,'6.37'!I35,'6.37 (2)'!E35,'6.37 (2)'!I35,'6.37 (3)'!E35,'6.37 (3)'!I35)</f>
        <v>14840</v>
      </c>
      <c r="F35" s="633">
        <f>SUM('6.37'!F35,'6.37'!J35,'6.37 (2)'!F35,'6.37 (2)'!J35,'6.37 (3)'!F35,'6.37 (3)'!J35)</f>
        <v>10521</v>
      </c>
      <c r="G35" s="633">
        <f>SUM('6.37'!G35,'6.37'!K35,'6.37 (2)'!G35,'6.37 (2)'!K35,'6.37 (3)'!G35,'6.37 (3)'!K35)</f>
        <v>4319</v>
      </c>
      <c r="H35" s="636"/>
    </row>
    <row r="36" spans="2:20" s="601" customFormat="1">
      <c r="B36" s="566"/>
      <c r="C36" s="635"/>
      <c r="D36" s="580">
        <v>2022</v>
      </c>
      <c r="E36" s="633">
        <f>SUM('6.37'!E36,'6.37'!I36,'6.37 (2)'!E36,'6.37 (2)'!I36,'6.37 (3)'!E36,'6.37 (3)'!I36)</f>
        <v>12934</v>
      </c>
      <c r="F36" s="633">
        <f>SUM('6.37'!F36,'6.37'!J36,'6.37 (2)'!F36,'6.37 (2)'!J36,'6.37 (3)'!F36,'6.37 (3)'!J36)</f>
        <v>9237</v>
      </c>
      <c r="G36" s="633">
        <f>SUM('6.37'!G36,'6.37'!K36,'6.37 (2)'!G36,'6.37 (2)'!K36,'6.37 (3)'!G36,'6.37 (3)'!K36)</f>
        <v>3697</v>
      </c>
      <c r="H36" s="636"/>
      <c r="I36" s="602"/>
      <c r="J36" s="602"/>
      <c r="K36" s="602"/>
    </row>
    <row r="37" spans="2:20" s="601" customFormat="1">
      <c r="B37" s="566"/>
      <c r="C37" s="635"/>
      <c r="D37" s="580"/>
      <c r="E37" s="633"/>
      <c r="F37" s="633"/>
      <c r="G37" s="633"/>
      <c r="H37" s="636"/>
    </row>
    <row r="38" spans="2:20" s="601" customFormat="1">
      <c r="B38" s="614" t="s">
        <v>758</v>
      </c>
      <c r="C38" s="591"/>
      <c r="D38" s="580">
        <v>2020</v>
      </c>
      <c r="E38" s="633">
        <f>SUM('6.37'!E38,'6.37'!I38,'6.37 (2)'!E38,'6.37 (2)'!I38,'6.37 (3)'!E38,'6.37 (3)'!I38)</f>
        <v>285</v>
      </c>
      <c r="F38" s="633">
        <f>SUM('6.37'!F38,'6.37'!J38,'6.37 (2)'!F38,'6.37 (2)'!J38,'6.37 (3)'!F38,'6.37 (3)'!J38)</f>
        <v>175</v>
      </c>
      <c r="G38" s="633">
        <f>SUM('6.37'!G38,'6.37'!K38,'6.37 (2)'!G38,'6.37 (2)'!K38,'6.37 (3)'!G38,'6.37 (3)'!K38)</f>
        <v>110</v>
      </c>
      <c r="H38" s="636"/>
      <c r="L38" s="602"/>
      <c r="M38" s="602"/>
      <c r="N38" s="602"/>
      <c r="O38" s="602"/>
      <c r="P38" s="602"/>
      <c r="Q38" s="602"/>
      <c r="R38" s="602"/>
      <c r="S38" s="602"/>
      <c r="T38" s="602"/>
    </row>
    <row r="39" spans="2:20" s="601" customFormat="1">
      <c r="B39" s="615" t="s">
        <v>759</v>
      </c>
      <c r="C39" s="619"/>
      <c r="D39" s="580">
        <v>2021</v>
      </c>
      <c r="E39" s="633">
        <f>SUM('6.37'!E39,'6.37'!I39,'6.37 (2)'!E39,'6.37 (2)'!I39,'6.37 (3)'!E39,'6.37 (3)'!I39)</f>
        <v>310</v>
      </c>
      <c r="F39" s="633">
        <f>SUM('6.37'!F39,'6.37'!J39,'6.37 (2)'!F39,'6.37 (2)'!J39,'6.37 (3)'!F39,'6.37 (3)'!J39)</f>
        <v>204</v>
      </c>
      <c r="G39" s="633">
        <f>SUM('6.37'!G39,'6.37'!K39,'6.37 (2)'!G39,'6.37 (2)'!K39,'6.37 (3)'!G39,'6.37 (3)'!K39)</f>
        <v>106</v>
      </c>
      <c r="H39" s="636"/>
    </row>
    <row r="40" spans="2:20" s="601" customFormat="1">
      <c r="B40" s="615"/>
      <c r="C40" s="619"/>
      <c r="D40" s="580">
        <v>2022</v>
      </c>
      <c r="E40" s="633">
        <f>SUM('6.37'!E40,'6.37'!I40,'6.37 (2)'!E40,'6.37 (2)'!I40,'6.37 (3)'!E40,'6.37 (3)'!I40)</f>
        <v>176</v>
      </c>
      <c r="F40" s="633">
        <f>SUM('6.37'!F40,'6.37'!J40,'6.37 (2)'!F40,'6.37 (2)'!J40,'6.37 (3)'!F40,'6.37 (3)'!J40)</f>
        <v>107</v>
      </c>
      <c r="G40" s="633">
        <f>SUM('6.37'!G40,'6.37'!K40,'6.37 (2)'!G40,'6.37 (2)'!K40,'6.37 (3)'!G40,'6.37 (3)'!K40)</f>
        <v>69</v>
      </c>
      <c r="H40" s="636"/>
    </row>
    <row r="41" spans="2:20" s="601" customFormat="1">
      <c r="B41" s="615"/>
      <c r="C41" s="619"/>
      <c r="D41" s="580"/>
      <c r="E41" s="633"/>
      <c r="F41" s="633"/>
      <c r="G41" s="633"/>
      <c r="H41" s="636"/>
    </row>
    <row r="42" spans="2:20" s="601" customFormat="1">
      <c r="B42" s="614" t="s">
        <v>760</v>
      </c>
      <c r="C42" s="619"/>
      <c r="D42" s="580">
        <v>2020</v>
      </c>
      <c r="E42" s="633">
        <f>SUM('6.37'!E42,'6.37'!I42,'6.37 (2)'!E42,'6.37 (2)'!I42,'6.37 (3)'!E42,'6.37 (3)'!I42)</f>
        <v>5516</v>
      </c>
      <c r="F42" s="633">
        <f>SUM('6.37'!F42,'6.37'!J42,'6.37 (2)'!F42,'6.37 (2)'!J42,'6.37 (3)'!F42,'6.37 (3)'!J42)</f>
        <v>1276</v>
      </c>
      <c r="G42" s="633">
        <f>SUM('6.37'!G42,'6.37'!K42,'6.37 (2)'!G42,'6.37 (2)'!K42,'6.37 (3)'!G42,'6.37 (3)'!K42)</f>
        <v>4240</v>
      </c>
      <c r="H42" s="636"/>
    </row>
    <row r="43" spans="2:20" s="601" customFormat="1">
      <c r="B43" s="566" t="s">
        <v>761</v>
      </c>
      <c r="C43" s="635"/>
      <c r="D43" s="580">
        <v>2021</v>
      </c>
      <c r="E43" s="633">
        <f>SUM('6.37'!E43,'6.37'!I43,'6.37 (2)'!E43,'6.37 (2)'!I43,'6.37 (3)'!E43,'6.37 (3)'!I43)</f>
        <v>7362</v>
      </c>
      <c r="F43" s="633">
        <f>SUM('6.37'!F43,'6.37'!J43,'6.37 (2)'!F43,'6.37 (2)'!J43,'6.37 (3)'!F43,'6.37 (3)'!J43)</f>
        <v>1616</v>
      </c>
      <c r="G43" s="633">
        <f>SUM('6.37'!G43,'6.37'!K43,'6.37 (2)'!G43,'6.37 (2)'!K43,'6.37 (3)'!G43,'6.37 (3)'!K43)</f>
        <v>5746</v>
      </c>
      <c r="H43" s="636"/>
    </row>
    <row r="44" spans="2:20" s="601" customFormat="1">
      <c r="B44" s="566"/>
      <c r="C44" s="635"/>
      <c r="D44" s="580">
        <v>2022</v>
      </c>
      <c r="E44" s="633">
        <f>SUM('6.37'!E44,'6.37'!I44,'6.37 (2)'!E44,'6.37 (2)'!I44,'6.37 (3)'!E44,'6.37 (3)'!I44)</f>
        <v>7849</v>
      </c>
      <c r="F44" s="633">
        <f>SUM('6.37'!F44,'6.37'!J44,'6.37 (2)'!F44,'6.37 (2)'!J44,'6.37 (3)'!F44,'6.37 (3)'!J44)</f>
        <v>1887</v>
      </c>
      <c r="G44" s="633">
        <f>SUM('6.37'!G44,'6.37'!K44,'6.37 (2)'!G44,'6.37 (2)'!K44,'6.37 (3)'!G44,'6.37 (3)'!K44)</f>
        <v>5962</v>
      </c>
      <c r="H44" s="636"/>
      <c r="I44" s="602"/>
      <c r="J44" s="602"/>
      <c r="K44" s="602"/>
    </row>
    <row r="45" spans="2:20" s="601" customFormat="1">
      <c r="B45" s="566"/>
      <c r="C45" s="635"/>
      <c r="D45" s="580"/>
      <c r="E45" s="633"/>
      <c r="F45" s="633"/>
      <c r="G45" s="633"/>
      <c r="H45" s="636"/>
    </row>
    <row r="46" spans="2:20" s="601" customFormat="1">
      <c r="B46" s="614" t="s">
        <v>762</v>
      </c>
      <c r="C46" s="591"/>
      <c r="D46" s="580">
        <v>2020</v>
      </c>
      <c r="E46" s="633">
        <f>SUM('6.37'!E46,'6.37'!I46,'6.37 (2)'!E46,'6.37 (2)'!I46,'6.37 (3)'!E46,'6.37 (3)'!I46)</f>
        <v>6351</v>
      </c>
      <c r="F46" s="633">
        <f>SUM('6.37'!F46,'6.37'!J46,'6.37 (2)'!F46,'6.37 (2)'!J46,'6.37 (3)'!F46,'6.37 (3)'!J46)</f>
        <v>3142</v>
      </c>
      <c r="G46" s="633">
        <f>SUM('6.37'!G46,'6.37'!K46,'6.37 (2)'!G46,'6.37 (2)'!K46,'6.37 (3)'!G46,'6.37 (3)'!K46)</f>
        <v>3209</v>
      </c>
      <c r="H46" s="636"/>
      <c r="L46" s="602"/>
      <c r="M46" s="602"/>
      <c r="N46" s="602"/>
      <c r="O46" s="602"/>
      <c r="P46" s="602"/>
      <c r="Q46" s="602"/>
      <c r="R46" s="602"/>
      <c r="S46" s="602"/>
      <c r="T46" s="602"/>
    </row>
    <row r="47" spans="2:20" s="601" customFormat="1">
      <c r="B47" s="615" t="s">
        <v>763</v>
      </c>
      <c r="C47" s="619"/>
      <c r="D47" s="580">
        <v>2021</v>
      </c>
      <c r="E47" s="633">
        <f>SUM('6.37'!E47,'6.37'!I47,'6.37 (2)'!E47,'6.37 (2)'!I47,'6.37 (3)'!E47,'6.37 (3)'!I47)</f>
        <v>8372</v>
      </c>
      <c r="F47" s="633">
        <f>SUM('6.37'!F47,'6.37'!J47,'6.37 (2)'!F47,'6.37 (2)'!J47,'6.37 (3)'!F47,'6.37 (3)'!J47)</f>
        <v>3874</v>
      </c>
      <c r="G47" s="633">
        <f>SUM('6.37'!G47,'6.37'!K47,'6.37 (2)'!G47,'6.37 (2)'!K47,'6.37 (3)'!G47,'6.37 (3)'!K47)</f>
        <v>4498</v>
      </c>
      <c r="H47" s="636"/>
    </row>
    <row r="48" spans="2:20" s="601" customFormat="1">
      <c r="B48" s="615"/>
      <c r="C48" s="619"/>
      <c r="D48" s="580">
        <v>2022</v>
      </c>
      <c r="E48" s="633">
        <f>SUM('6.37'!E48,'6.37'!I48,'6.37 (2)'!E48,'6.37 (2)'!I48,'6.37 (3)'!E48,'6.37 (3)'!I48)</f>
        <v>8337</v>
      </c>
      <c r="F48" s="633">
        <f>SUM('6.37'!F48,'6.37'!J48,'6.37 (2)'!F48,'6.37 (2)'!J48,'6.37 (3)'!F48,'6.37 (3)'!J48)</f>
        <v>4249</v>
      </c>
      <c r="G48" s="633">
        <f>SUM('6.37'!G48,'6.37'!K48,'6.37 (2)'!G48,'6.37 (2)'!K48,'6.37 (3)'!G48,'6.37 (3)'!K48)</f>
        <v>4088</v>
      </c>
      <c r="H48" s="636"/>
    </row>
    <row r="49" spans="1:20" s="601" customFormat="1">
      <c r="B49" s="615"/>
      <c r="C49" s="619"/>
      <c r="D49" s="580"/>
      <c r="E49" s="633"/>
      <c r="F49" s="633"/>
      <c r="G49" s="633"/>
      <c r="H49" s="636"/>
    </row>
    <row r="50" spans="1:20" s="601" customFormat="1">
      <c r="B50" s="614" t="s">
        <v>764</v>
      </c>
      <c r="C50" s="619"/>
      <c r="D50" s="580">
        <v>2020</v>
      </c>
      <c r="E50" s="633">
        <f>SUM('6.37'!E50,'6.37'!I50,'6.37 (2)'!E50,'6.37 (2)'!I50,'6.37 (3)'!E50,'6.37 (3)'!I50)</f>
        <v>19970</v>
      </c>
      <c r="F50" s="633">
        <f>SUM('6.37'!F50,'6.37'!J50,'6.37 (2)'!F50,'6.37 (2)'!J50,'6.37 (3)'!F50,'6.37 (3)'!J50)</f>
        <v>9643</v>
      </c>
      <c r="G50" s="633">
        <f>SUM('6.37'!G50,'6.37'!K50,'6.37 (2)'!G50,'6.37 (2)'!K50,'6.37 (3)'!G50,'6.37 (3)'!K50)</f>
        <v>10327</v>
      </c>
      <c r="H50" s="636"/>
    </row>
    <row r="51" spans="1:20" s="601" customFormat="1">
      <c r="B51" s="566" t="s">
        <v>789</v>
      </c>
      <c r="C51" s="635"/>
      <c r="D51" s="580">
        <v>2021</v>
      </c>
      <c r="E51" s="633">
        <f>SUM('6.37'!E51,'6.37'!I51,'6.37 (2)'!E51,'6.37 (2)'!I51,'6.37 (3)'!E51,'6.37 (3)'!I51)</f>
        <v>23914</v>
      </c>
      <c r="F51" s="633">
        <f>SUM('6.37'!F51,'6.37'!J51,'6.37 (2)'!F51,'6.37 (2)'!J51,'6.37 (3)'!F51,'6.37 (3)'!J51)</f>
        <v>11464</v>
      </c>
      <c r="G51" s="633">
        <f>SUM('6.37'!G51,'6.37'!K51,'6.37 (2)'!G51,'6.37 (2)'!K51,'6.37 (3)'!G51,'6.37 (3)'!K51)</f>
        <v>12450</v>
      </c>
    </row>
    <row r="52" spans="1:20" s="601" customFormat="1">
      <c r="B52" s="566"/>
      <c r="C52" s="635"/>
      <c r="D52" s="580">
        <v>2022</v>
      </c>
      <c r="E52" s="633">
        <f>SUM('6.37'!E52,'6.37'!I52,'6.37 (2)'!E52,'6.37 (2)'!I52,'6.37 (3)'!E52,'6.37 (3)'!I52)</f>
        <v>21025</v>
      </c>
      <c r="F52" s="633">
        <f>SUM('6.37'!F52,'6.37'!J52,'6.37 (2)'!F52,'6.37 (2)'!J52,'6.37 (3)'!F52,'6.37 (3)'!J52)</f>
        <v>10091</v>
      </c>
      <c r="G52" s="633">
        <f>SUM('6.37'!G52,'6.37'!K52,'6.37 (2)'!G52,'6.37 (2)'!K52,'6.37 (3)'!G52,'6.37 (3)'!K52)</f>
        <v>10934</v>
      </c>
    </row>
    <row r="53" spans="1:20" s="601" customFormat="1" ht="8.1" customHeight="1" thickBot="1">
      <c r="A53" s="637"/>
      <c r="B53" s="638"/>
      <c r="C53" s="639"/>
      <c r="D53" s="640"/>
      <c r="E53" s="641"/>
      <c r="F53" s="641"/>
      <c r="G53" s="642"/>
      <c r="H53" s="643"/>
      <c r="I53" s="644"/>
      <c r="J53" s="644"/>
      <c r="K53" s="644"/>
      <c r="L53" s="644"/>
      <c r="M53" s="644"/>
      <c r="N53" s="644"/>
      <c r="O53" s="644"/>
      <c r="P53" s="644"/>
      <c r="Q53" s="644"/>
      <c r="R53" s="644"/>
      <c r="S53" s="644"/>
      <c r="T53" s="644"/>
    </row>
    <row r="54" spans="1:20" s="537" customFormat="1" ht="16.5" customHeight="1">
      <c r="D54" s="645"/>
      <c r="E54" s="646"/>
      <c r="H54" s="424" t="s">
        <v>909</v>
      </c>
    </row>
    <row r="55" spans="1:20" s="647" customFormat="1" ht="16.5" customHeight="1">
      <c r="D55" s="648"/>
      <c r="E55" s="649"/>
      <c r="F55" s="650"/>
      <c r="H55" s="425" t="s">
        <v>885</v>
      </c>
      <c r="I55" s="651"/>
      <c r="J55" s="651"/>
      <c r="K55" s="651"/>
      <c r="L55" s="651"/>
      <c r="M55" s="651"/>
      <c r="N55" s="651"/>
      <c r="O55" s="651"/>
      <c r="P55" s="651"/>
      <c r="Q55" s="651"/>
      <c r="R55" s="651"/>
      <c r="S55" s="651"/>
      <c r="T55" s="651"/>
    </row>
    <row r="56" spans="1:20" s="601" customFormat="1">
      <c r="D56" s="630"/>
      <c r="E56" s="652"/>
      <c r="F56" s="644"/>
      <c r="G56" s="644"/>
      <c r="H56" s="644"/>
      <c r="I56" s="644"/>
      <c r="J56" s="644"/>
      <c r="K56" s="644"/>
      <c r="L56" s="644"/>
      <c r="M56" s="644"/>
      <c r="N56" s="644"/>
      <c r="O56" s="644"/>
      <c r="P56" s="644"/>
      <c r="Q56" s="644"/>
      <c r="R56" s="644"/>
      <c r="S56" s="644"/>
      <c r="T56" s="644"/>
    </row>
    <row r="57" spans="1:20" s="601" customFormat="1">
      <c r="D57" s="630"/>
      <c r="E57" s="652"/>
      <c r="F57" s="644"/>
      <c r="G57" s="644"/>
      <c r="H57" s="644"/>
      <c r="I57" s="644"/>
      <c r="J57" s="644"/>
      <c r="K57" s="644"/>
      <c r="L57" s="644"/>
      <c r="M57" s="644"/>
      <c r="N57" s="644"/>
      <c r="O57" s="644"/>
      <c r="P57" s="644"/>
      <c r="Q57" s="644"/>
      <c r="R57" s="644"/>
      <c r="S57" s="644"/>
      <c r="T57" s="644"/>
    </row>
    <row r="58" spans="1:20" s="601" customFormat="1">
      <c r="D58" s="630"/>
      <c r="E58" s="652"/>
      <c r="F58" s="644"/>
      <c r="G58" s="644"/>
      <c r="H58" s="644"/>
      <c r="I58" s="644"/>
      <c r="J58" s="644"/>
      <c r="K58" s="644"/>
      <c r="L58" s="644"/>
      <c r="M58" s="644"/>
      <c r="N58" s="644"/>
      <c r="O58" s="644"/>
      <c r="P58" s="644"/>
      <c r="Q58" s="644"/>
      <c r="R58" s="644"/>
      <c r="S58" s="644"/>
      <c r="T58" s="644"/>
    </row>
    <row r="59" spans="1:20" s="601" customFormat="1">
      <c r="D59" s="630"/>
      <c r="E59" s="652"/>
      <c r="F59" s="644"/>
      <c r="G59" s="644"/>
      <c r="H59" s="644"/>
      <c r="I59" s="644"/>
      <c r="J59" s="644"/>
      <c r="K59" s="644"/>
      <c r="L59" s="644"/>
      <c r="M59" s="644"/>
      <c r="N59" s="644"/>
      <c r="O59" s="644"/>
      <c r="P59" s="644"/>
      <c r="Q59" s="644"/>
      <c r="R59" s="644"/>
      <c r="S59" s="644"/>
      <c r="T59" s="644"/>
    </row>
    <row r="60" spans="1:20" s="601" customFormat="1">
      <c r="D60" s="630"/>
      <c r="E60" s="652"/>
      <c r="F60" s="644"/>
      <c r="G60" s="644"/>
      <c r="H60" s="644"/>
      <c r="I60" s="644"/>
      <c r="J60" s="644"/>
      <c r="K60" s="644"/>
      <c r="L60" s="644"/>
      <c r="M60" s="644"/>
      <c r="N60" s="644"/>
      <c r="O60" s="644"/>
      <c r="P60" s="644"/>
      <c r="Q60" s="644"/>
      <c r="R60" s="644"/>
      <c r="S60" s="644"/>
      <c r="T60" s="644"/>
    </row>
    <row r="61" spans="1:20" s="601" customFormat="1">
      <c r="D61" s="630"/>
      <c r="E61" s="652"/>
      <c r="F61" s="644"/>
      <c r="G61" s="644"/>
      <c r="H61" s="644"/>
      <c r="I61" s="644"/>
      <c r="J61" s="644"/>
      <c r="K61" s="644"/>
      <c r="L61" s="644"/>
      <c r="M61" s="644"/>
      <c r="N61" s="644"/>
      <c r="O61" s="644"/>
      <c r="P61" s="644"/>
      <c r="Q61" s="644"/>
      <c r="R61" s="644"/>
      <c r="S61" s="644"/>
      <c r="T61" s="644"/>
    </row>
    <row r="62" spans="1:20" s="601" customFormat="1">
      <c r="D62" s="630"/>
      <c r="E62" s="652"/>
      <c r="F62" s="644"/>
      <c r="G62" s="644"/>
      <c r="H62" s="644"/>
      <c r="I62" s="644"/>
      <c r="J62" s="644"/>
      <c r="K62" s="644"/>
      <c r="L62" s="644"/>
      <c r="M62" s="644"/>
      <c r="N62" s="644"/>
      <c r="O62" s="644"/>
      <c r="P62" s="644"/>
      <c r="Q62" s="644"/>
      <c r="R62" s="644"/>
      <c r="S62" s="644"/>
      <c r="T62" s="644"/>
    </row>
    <row r="63" spans="1:20" s="601" customFormat="1">
      <c r="D63" s="630"/>
      <c r="E63" s="652"/>
      <c r="F63" s="644"/>
      <c r="G63" s="644"/>
      <c r="H63" s="644"/>
      <c r="I63" s="644"/>
      <c r="J63" s="644"/>
      <c r="K63" s="644"/>
      <c r="L63" s="644"/>
      <c r="M63" s="644"/>
      <c r="N63" s="644"/>
      <c r="O63" s="644"/>
      <c r="P63" s="644"/>
      <c r="Q63" s="644"/>
      <c r="R63" s="644"/>
      <c r="S63" s="644"/>
      <c r="T63" s="644"/>
    </row>
    <row r="64" spans="1:20" s="601" customFormat="1">
      <c r="D64" s="630"/>
      <c r="E64" s="652"/>
      <c r="F64" s="644"/>
      <c r="G64" s="644"/>
      <c r="H64" s="644"/>
      <c r="I64" s="644"/>
      <c r="J64" s="644"/>
      <c r="K64" s="644"/>
      <c r="L64" s="644"/>
      <c r="M64" s="644"/>
      <c r="N64" s="644"/>
      <c r="O64" s="644"/>
      <c r="P64" s="644"/>
      <c r="Q64" s="644"/>
      <c r="R64" s="644"/>
      <c r="S64" s="644"/>
      <c r="T64" s="644"/>
    </row>
    <row r="65" spans="4:20" s="601" customFormat="1">
      <c r="D65" s="630"/>
      <c r="E65" s="652"/>
      <c r="F65" s="644"/>
      <c r="G65" s="644"/>
      <c r="H65" s="644"/>
      <c r="I65" s="644"/>
      <c r="J65" s="644"/>
      <c r="K65" s="644"/>
      <c r="L65" s="644"/>
      <c r="M65" s="644"/>
      <c r="N65" s="644"/>
      <c r="O65" s="644"/>
      <c r="P65" s="644"/>
      <c r="Q65" s="644"/>
      <c r="R65" s="644"/>
      <c r="S65" s="644"/>
      <c r="T65" s="644"/>
    </row>
    <row r="66" spans="4:20" s="601" customFormat="1">
      <c r="D66" s="630"/>
      <c r="E66" s="652"/>
      <c r="F66" s="644"/>
      <c r="G66" s="644"/>
      <c r="H66" s="644"/>
      <c r="I66" s="644"/>
      <c r="J66" s="644"/>
      <c r="K66" s="644"/>
      <c r="L66" s="644"/>
      <c r="M66" s="644"/>
      <c r="N66" s="644"/>
      <c r="O66" s="644"/>
      <c r="P66" s="644"/>
      <c r="Q66" s="644"/>
      <c r="R66" s="644"/>
      <c r="S66" s="644"/>
      <c r="T66" s="644"/>
    </row>
    <row r="67" spans="4:20" s="601" customFormat="1">
      <c r="D67" s="630"/>
      <c r="E67" s="652"/>
      <c r="F67" s="644"/>
      <c r="G67" s="644"/>
      <c r="H67" s="644"/>
      <c r="I67" s="644"/>
      <c r="J67" s="644"/>
      <c r="K67" s="644"/>
      <c r="L67" s="644"/>
      <c r="M67" s="644"/>
      <c r="N67" s="644"/>
      <c r="O67" s="644"/>
      <c r="P67" s="644"/>
      <c r="Q67" s="644"/>
      <c r="R67" s="644"/>
      <c r="S67" s="644"/>
      <c r="T67" s="644"/>
    </row>
    <row r="68" spans="4:20" s="601" customFormat="1">
      <c r="D68" s="630"/>
      <c r="E68" s="652"/>
      <c r="F68" s="644"/>
      <c r="G68" s="644"/>
      <c r="H68" s="644"/>
      <c r="I68" s="644"/>
      <c r="J68" s="644"/>
      <c r="K68" s="644"/>
      <c r="L68" s="644"/>
      <c r="M68" s="644"/>
      <c r="N68" s="644"/>
      <c r="O68" s="644"/>
      <c r="P68" s="644"/>
      <c r="Q68" s="644"/>
      <c r="R68" s="644"/>
      <c r="S68" s="644"/>
      <c r="T68" s="644"/>
    </row>
    <row r="69" spans="4:20" s="601" customFormat="1">
      <c r="D69" s="630"/>
      <c r="E69" s="652"/>
      <c r="F69" s="644"/>
      <c r="G69" s="644"/>
      <c r="H69" s="644"/>
      <c r="I69" s="644"/>
      <c r="J69" s="644"/>
      <c r="K69" s="644"/>
      <c r="L69" s="644"/>
      <c r="M69" s="644"/>
      <c r="N69" s="644"/>
      <c r="O69" s="644"/>
      <c r="P69" s="644"/>
      <c r="Q69" s="644"/>
      <c r="R69" s="644"/>
      <c r="S69" s="644"/>
      <c r="T69" s="644"/>
    </row>
    <row r="70" spans="4:20" s="601" customFormat="1">
      <c r="D70" s="630"/>
      <c r="E70" s="652"/>
      <c r="F70" s="644"/>
      <c r="G70" s="644"/>
      <c r="H70" s="644"/>
      <c r="I70" s="644"/>
      <c r="J70" s="644"/>
      <c r="K70" s="644"/>
      <c r="L70" s="644"/>
      <c r="M70" s="644"/>
      <c r="N70" s="644"/>
      <c r="O70" s="644"/>
      <c r="P70" s="644"/>
      <c r="Q70" s="644"/>
      <c r="R70" s="644"/>
      <c r="S70" s="644"/>
      <c r="T70" s="644"/>
    </row>
    <row r="71" spans="4:20" s="601" customFormat="1">
      <c r="D71" s="630"/>
      <c r="E71" s="652"/>
      <c r="F71" s="644"/>
      <c r="G71" s="644"/>
      <c r="H71" s="644"/>
      <c r="I71" s="644"/>
      <c r="J71" s="644"/>
      <c r="K71" s="644"/>
      <c r="L71" s="644"/>
      <c r="M71" s="644"/>
      <c r="N71" s="644"/>
      <c r="O71" s="644"/>
      <c r="P71" s="644"/>
      <c r="Q71" s="644"/>
      <c r="R71" s="644"/>
      <c r="S71" s="644"/>
      <c r="T71" s="644"/>
    </row>
    <row r="72" spans="4:20" s="601" customFormat="1">
      <c r="D72" s="630"/>
      <c r="E72" s="652"/>
      <c r="F72" s="644"/>
      <c r="G72" s="644"/>
      <c r="H72" s="644"/>
      <c r="I72" s="644"/>
      <c r="J72" s="644"/>
      <c r="K72" s="644"/>
      <c r="L72" s="644"/>
      <c r="M72" s="644"/>
      <c r="N72" s="644"/>
      <c r="O72" s="644"/>
      <c r="P72" s="644"/>
      <c r="Q72" s="644"/>
      <c r="R72" s="644"/>
      <c r="S72" s="644"/>
      <c r="T72" s="644"/>
    </row>
    <row r="73" spans="4:20" s="601" customFormat="1">
      <c r="D73" s="630"/>
      <c r="E73" s="604"/>
    </row>
    <row r="74" spans="4:20" s="601" customFormat="1">
      <c r="D74" s="630"/>
      <c r="E74" s="604"/>
    </row>
    <row r="75" spans="4:20" s="601" customFormat="1">
      <c r="D75" s="630"/>
      <c r="E75" s="604"/>
    </row>
    <row r="76" spans="4:20" s="601" customFormat="1">
      <c r="D76" s="630"/>
      <c r="E76" s="604"/>
    </row>
    <row r="77" spans="4:20" s="601" customFormat="1">
      <c r="D77" s="630"/>
      <c r="E77" s="604"/>
    </row>
    <row r="78" spans="4:20" s="601" customFormat="1">
      <c r="D78" s="630"/>
      <c r="E78" s="604"/>
    </row>
    <row r="79" spans="4:20" s="601" customFormat="1">
      <c r="D79" s="630"/>
      <c r="E79" s="604"/>
    </row>
    <row r="80" spans="4:20" s="601" customFormat="1">
      <c r="D80" s="630"/>
      <c r="E80" s="604"/>
    </row>
    <row r="81" spans="4:5" s="601" customFormat="1">
      <c r="D81" s="630"/>
      <c r="E81" s="604"/>
    </row>
    <row r="82" spans="4:5" s="601" customFormat="1">
      <c r="D82" s="630"/>
      <c r="E82" s="604"/>
    </row>
    <row r="83" spans="4:5" s="601" customFormat="1">
      <c r="D83" s="630"/>
      <c r="E83" s="604"/>
    </row>
    <row r="84" spans="4:5" s="601" customFormat="1">
      <c r="D84" s="630"/>
      <c r="E84" s="604"/>
    </row>
    <row r="85" spans="4:5" s="601" customFormat="1">
      <c r="D85" s="630"/>
      <c r="E85" s="604"/>
    </row>
    <row r="86" spans="4:5" s="601" customFormat="1">
      <c r="D86" s="630"/>
      <c r="E86" s="604"/>
    </row>
    <row r="87" spans="4:5" s="601" customFormat="1">
      <c r="D87" s="630"/>
      <c r="E87" s="604"/>
    </row>
    <row r="88" spans="4:5" s="601" customFormat="1">
      <c r="D88" s="630"/>
      <c r="E88" s="604"/>
    </row>
    <row r="89" spans="4:5" s="601" customFormat="1">
      <c r="D89" s="630"/>
      <c r="E89" s="604"/>
    </row>
    <row r="90" spans="4:5" s="601" customFormat="1">
      <c r="D90" s="630"/>
      <c r="E90" s="604"/>
    </row>
    <row r="91" spans="4:5" s="601" customFormat="1">
      <c r="D91" s="630"/>
      <c r="E91" s="604"/>
    </row>
    <row r="92" spans="4:5" s="601" customFormat="1">
      <c r="D92" s="630"/>
      <c r="E92" s="604"/>
    </row>
    <row r="93" spans="4:5" s="601" customFormat="1">
      <c r="D93" s="630"/>
      <c r="E93" s="604"/>
    </row>
    <row r="94" spans="4:5" s="601" customFormat="1">
      <c r="D94" s="630"/>
      <c r="E94" s="604"/>
    </row>
    <row r="95" spans="4:5" s="601" customFormat="1">
      <c r="D95" s="630"/>
      <c r="E95" s="604"/>
    </row>
    <row r="96" spans="4:5" s="601" customFormat="1">
      <c r="D96" s="630"/>
      <c r="E96" s="604"/>
    </row>
    <row r="97" spans="4:5" s="601" customFormat="1">
      <c r="D97" s="630"/>
      <c r="E97" s="604"/>
    </row>
    <row r="98" spans="4:5" s="601" customFormat="1">
      <c r="D98" s="630"/>
      <c r="E98" s="604"/>
    </row>
    <row r="99" spans="4:5" s="601" customFormat="1">
      <c r="D99" s="630"/>
      <c r="E99" s="604"/>
    </row>
    <row r="100" spans="4:5" s="601" customFormat="1">
      <c r="D100" s="630"/>
      <c r="E100" s="604"/>
    </row>
    <row r="101" spans="4:5" s="601" customFormat="1">
      <c r="D101" s="630"/>
      <c r="E101" s="604"/>
    </row>
    <row r="102" spans="4:5" s="601" customFormat="1">
      <c r="D102" s="630"/>
      <c r="E102" s="604"/>
    </row>
    <row r="103" spans="4:5" s="601" customFormat="1">
      <c r="D103" s="630"/>
      <c r="E103" s="604"/>
    </row>
    <row r="104" spans="4:5" s="601" customFormat="1">
      <c r="D104" s="630"/>
      <c r="E104" s="604"/>
    </row>
    <row r="105" spans="4:5" s="601" customFormat="1">
      <c r="D105" s="630"/>
      <c r="E105" s="604"/>
    </row>
    <row r="106" spans="4:5" s="601" customFormat="1">
      <c r="D106" s="630"/>
      <c r="E106" s="604"/>
    </row>
    <row r="107" spans="4:5" s="601" customFormat="1">
      <c r="D107" s="630"/>
      <c r="E107" s="604"/>
    </row>
    <row r="108" spans="4:5" s="601" customFormat="1">
      <c r="D108" s="630"/>
      <c r="E108" s="604"/>
    </row>
    <row r="109" spans="4:5" s="601" customFormat="1">
      <c r="D109" s="630"/>
      <c r="E109" s="604"/>
    </row>
    <row r="110" spans="4:5" s="601" customFormat="1">
      <c r="D110" s="630"/>
      <c r="E110" s="604"/>
    </row>
    <row r="111" spans="4:5" s="601" customFormat="1">
      <c r="D111" s="630"/>
      <c r="E111" s="604"/>
    </row>
    <row r="112" spans="4:5" s="601" customFormat="1">
      <c r="D112" s="630"/>
      <c r="E112" s="604"/>
    </row>
    <row r="113" spans="4:5" s="601" customFormat="1">
      <c r="D113" s="630"/>
      <c r="E113" s="604"/>
    </row>
    <row r="114" spans="4:5" s="601" customFormat="1">
      <c r="D114" s="630"/>
      <c r="E114" s="604"/>
    </row>
    <row r="115" spans="4:5" s="601" customFormat="1">
      <c r="D115" s="630"/>
      <c r="E115" s="604"/>
    </row>
    <row r="116" spans="4:5" s="601" customFormat="1">
      <c r="D116" s="630"/>
      <c r="E116" s="604"/>
    </row>
    <row r="117" spans="4:5" s="601" customFormat="1">
      <c r="D117" s="630"/>
      <c r="E117" s="604"/>
    </row>
    <row r="118" spans="4:5" s="601" customFormat="1">
      <c r="D118" s="630"/>
      <c r="E118" s="604"/>
    </row>
    <row r="119" spans="4:5" s="601" customFormat="1">
      <c r="D119" s="630"/>
      <c r="E119" s="604"/>
    </row>
    <row r="120" spans="4:5" s="601" customFormat="1">
      <c r="D120" s="630"/>
      <c r="E120" s="604"/>
    </row>
    <row r="121" spans="4:5" s="601" customFormat="1">
      <c r="D121" s="630"/>
      <c r="E121" s="604"/>
    </row>
    <row r="122" spans="4:5" s="601" customFormat="1">
      <c r="D122" s="630"/>
      <c r="E122" s="604"/>
    </row>
    <row r="123" spans="4:5" s="601" customFormat="1">
      <c r="D123" s="630"/>
      <c r="E123" s="604"/>
    </row>
    <row r="124" spans="4:5" s="601" customFormat="1">
      <c r="D124" s="630"/>
      <c r="E124" s="604"/>
    </row>
    <row r="125" spans="4:5" s="601" customFormat="1">
      <c r="D125" s="630"/>
      <c r="E125" s="604"/>
    </row>
    <row r="126" spans="4:5" s="601" customFormat="1">
      <c r="D126" s="630"/>
      <c r="E126" s="604"/>
    </row>
    <row r="127" spans="4:5" s="601" customFormat="1">
      <c r="D127" s="630"/>
      <c r="E127" s="604"/>
    </row>
    <row r="128" spans="4:5" s="601" customFormat="1">
      <c r="D128" s="630"/>
      <c r="E128" s="604"/>
    </row>
    <row r="129" spans="4:5" s="601" customFormat="1">
      <c r="D129" s="630"/>
      <c r="E129" s="604"/>
    </row>
    <row r="130" spans="4:5" s="601" customFormat="1">
      <c r="D130" s="630"/>
      <c r="E130" s="604"/>
    </row>
    <row r="131" spans="4:5" s="601" customFormat="1">
      <c r="D131" s="630"/>
      <c r="E131" s="604"/>
    </row>
    <row r="132" spans="4:5" s="601" customFormat="1">
      <c r="D132" s="630"/>
      <c r="E132" s="604"/>
    </row>
    <row r="133" spans="4:5" s="601" customFormat="1">
      <c r="D133" s="630"/>
      <c r="E133" s="604"/>
    </row>
    <row r="134" spans="4:5" s="601" customFormat="1">
      <c r="D134" s="630"/>
      <c r="E134" s="604"/>
    </row>
    <row r="135" spans="4:5" s="601" customFormat="1">
      <c r="D135" s="630"/>
      <c r="E135" s="604"/>
    </row>
    <row r="136" spans="4:5" s="601" customFormat="1">
      <c r="D136" s="630"/>
      <c r="E136" s="604"/>
    </row>
    <row r="137" spans="4:5" s="601" customFormat="1">
      <c r="D137" s="630"/>
      <c r="E137" s="604"/>
    </row>
    <row r="138" spans="4:5" s="601" customFormat="1">
      <c r="D138" s="630"/>
      <c r="E138" s="604"/>
    </row>
    <row r="139" spans="4:5" s="601" customFormat="1">
      <c r="D139" s="630"/>
      <c r="E139" s="604"/>
    </row>
    <row r="140" spans="4:5" s="601" customFormat="1">
      <c r="D140" s="630"/>
      <c r="E140" s="604"/>
    </row>
    <row r="141" spans="4:5" s="601" customFormat="1">
      <c r="D141" s="630"/>
      <c r="E141" s="604"/>
    </row>
    <row r="142" spans="4:5" s="601" customFormat="1">
      <c r="D142" s="630"/>
      <c r="E142" s="604"/>
    </row>
    <row r="143" spans="4:5" s="601" customFormat="1">
      <c r="D143" s="630"/>
      <c r="E143" s="604"/>
    </row>
    <row r="144" spans="4:5" s="601" customFormat="1">
      <c r="D144" s="630"/>
      <c r="E144" s="604"/>
    </row>
    <row r="145" spans="4:5" s="601" customFormat="1">
      <c r="D145" s="630"/>
      <c r="E145" s="604"/>
    </row>
    <row r="146" spans="4:5" s="601" customFormat="1">
      <c r="D146" s="630"/>
      <c r="E146" s="604"/>
    </row>
    <row r="147" spans="4:5" s="601" customFormat="1">
      <c r="D147" s="630"/>
      <c r="E147" s="604"/>
    </row>
    <row r="148" spans="4:5" s="601" customFormat="1">
      <c r="D148" s="630"/>
      <c r="E148" s="604"/>
    </row>
    <row r="149" spans="4:5" s="601" customFormat="1">
      <c r="D149" s="630"/>
      <c r="E149" s="604"/>
    </row>
    <row r="150" spans="4:5" s="601" customFormat="1">
      <c r="D150" s="630"/>
      <c r="E150" s="604"/>
    </row>
    <row r="151" spans="4:5" s="601" customFormat="1">
      <c r="D151" s="630"/>
      <c r="E151" s="604"/>
    </row>
    <row r="152" spans="4:5" s="601" customFormat="1">
      <c r="D152" s="630"/>
      <c r="E152" s="604"/>
    </row>
    <row r="153" spans="4:5" s="601" customFormat="1">
      <c r="D153" s="630"/>
      <c r="E153" s="604"/>
    </row>
    <row r="154" spans="4:5" s="601" customFormat="1">
      <c r="D154" s="630"/>
      <c r="E154" s="604"/>
    </row>
    <row r="155" spans="4:5" s="601" customFormat="1">
      <c r="D155" s="630"/>
      <c r="E155" s="604"/>
    </row>
    <row r="156" spans="4:5" s="601" customFormat="1">
      <c r="D156" s="630"/>
      <c r="E156" s="604"/>
    </row>
    <row r="157" spans="4:5" s="601" customFormat="1">
      <c r="D157" s="630"/>
      <c r="E157" s="604"/>
    </row>
    <row r="158" spans="4:5" s="601" customFormat="1">
      <c r="D158" s="630"/>
      <c r="E158" s="604"/>
    </row>
    <row r="159" spans="4:5" s="601" customFormat="1">
      <c r="D159" s="630"/>
      <c r="E159" s="604"/>
    </row>
    <row r="160" spans="4:5" s="601" customFormat="1">
      <c r="D160" s="630"/>
      <c r="E160" s="604"/>
    </row>
    <row r="161" spans="4:5" s="601" customFormat="1">
      <c r="D161" s="630"/>
      <c r="E161" s="604"/>
    </row>
    <row r="162" spans="4:5" s="601" customFormat="1">
      <c r="D162" s="630"/>
      <c r="E162" s="604"/>
    </row>
    <row r="163" spans="4:5" s="601" customFormat="1">
      <c r="D163" s="630"/>
      <c r="E163" s="604"/>
    </row>
    <row r="164" spans="4:5" s="601" customFormat="1">
      <c r="D164" s="630"/>
      <c r="E164" s="604"/>
    </row>
    <row r="165" spans="4:5" s="601" customFormat="1">
      <c r="D165" s="630"/>
      <c r="E165" s="604"/>
    </row>
    <row r="166" spans="4:5" s="601" customFormat="1">
      <c r="D166" s="630"/>
      <c r="E166" s="604"/>
    </row>
    <row r="167" spans="4:5" s="601" customFormat="1">
      <c r="D167" s="630"/>
      <c r="E167" s="604"/>
    </row>
    <row r="168" spans="4:5" s="601" customFormat="1">
      <c r="D168" s="630"/>
      <c r="E168" s="604"/>
    </row>
    <row r="169" spans="4:5" s="601" customFormat="1">
      <c r="D169" s="630"/>
      <c r="E169" s="604"/>
    </row>
    <row r="170" spans="4:5" s="601" customFormat="1">
      <c r="D170" s="630"/>
      <c r="E170" s="604"/>
    </row>
    <row r="171" spans="4:5" s="601" customFormat="1">
      <c r="D171" s="630"/>
      <c r="E171" s="604"/>
    </row>
    <row r="172" spans="4:5" s="601" customFormat="1">
      <c r="D172" s="630"/>
      <c r="E172" s="604"/>
    </row>
    <row r="173" spans="4:5" s="601" customFormat="1">
      <c r="D173" s="630"/>
      <c r="E173" s="604"/>
    </row>
    <row r="174" spans="4:5" s="601" customFormat="1">
      <c r="D174" s="630"/>
      <c r="E174" s="604"/>
    </row>
    <row r="175" spans="4:5" s="601" customFormat="1">
      <c r="D175" s="630"/>
      <c r="E175" s="604"/>
    </row>
    <row r="176" spans="4:5" s="601" customFormat="1">
      <c r="D176" s="630"/>
      <c r="E176" s="604"/>
    </row>
    <row r="177" spans="4:5" s="601" customFormat="1">
      <c r="D177" s="630"/>
      <c r="E177" s="604"/>
    </row>
    <row r="178" spans="4:5" s="601" customFormat="1">
      <c r="D178" s="630"/>
      <c r="E178" s="604"/>
    </row>
    <row r="179" spans="4:5" s="601" customFormat="1">
      <c r="D179" s="630"/>
      <c r="E179" s="604"/>
    </row>
    <row r="180" spans="4:5" s="601" customFormat="1">
      <c r="D180" s="630"/>
      <c r="E180" s="604"/>
    </row>
    <row r="181" spans="4:5" s="601" customFormat="1">
      <c r="D181" s="630"/>
      <c r="E181" s="604"/>
    </row>
    <row r="182" spans="4:5" s="601" customFormat="1">
      <c r="D182" s="630"/>
      <c r="E182" s="604"/>
    </row>
    <row r="183" spans="4:5" s="601" customFormat="1">
      <c r="D183" s="630"/>
      <c r="E183" s="604"/>
    </row>
    <row r="184" spans="4:5" s="601" customFormat="1">
      <c r="D184" s="630"/>
      <c r="E184" s="604"/>
    </row>
    <row r="185" spans="4:5" s="601" customFormat="1">
      <c r="D185" s="630"/>
      <c r="E185" s="604"/>
    </row>
    <row r="186" spans="4:5" s="601" customFormat="1">
      <c r="D186" s="630"/>
      <c r="E186" s="604"/>
    </row>
    <row r="187" spans="4:5" s="601" customFormat="1">
      <c r="D187" s="630"/>
      <c r="E187" s="604"/>
    </row>
    <row r="188" spans="4:5" s="601" customFormat="1">
      <c r="D188" s="630"/>
      <c r="E188" s="604"/>
    </row>
    <row r="189" spans="4:5" s="601" customFormat="1">
      <c r="D189" s="630"/>
      <c r="E189" s="604"/>
    </row>
    <row r="190" spans="4:5" s="601" customFormat="1">
      <c r="D190" s="630"/>
      <c r="E190" s="604"/>
    </row>
    <row r="191" spans="4:5" s="601" customFormat="1">
      <c r="D191" s="630"/>
      <c r="E191" s="604"/>
    </row>
    <row r="192" spans="4:5" s="601" customFormat="1">
      <c r="D192" s="630"/>
      <c r="E192" s="604"/>
    </row>
    <row r="193" spans="4:5" s="601" customFormat="1">
      <c r="D193" s="630"/>
      <c r="E193" s="604"/>
    </row>
    <row r="194" spans="4:5" s="601" customFormat="1">
      <c r="D194" s="630"/>
      <c r="E194" s="604"/>
    </row>
    <row r="195" spans="4:5" s="601" customFormat="1">
      <c r="D195" s="630"/>
      <c r="E195" s="604"/>
    </row>
    <row r="196" spans="4:5" s="601" customFormat="1">
      <c r="D196" s="630"/>
      <c r="E196" s="604"/>
    </row>
    <row r="197" spans="4:5" s="601" customFormat="1">
      <c r="D197" s="630"/>
      <c r="E197" s="604"/>
    </row>
    <row r="198" spans="4:5" s="601" customFormat="1">
      <c r="D198" s="630"/>
      <c r="E198" s="604"/>
    </row>
    <row r="199" spans="4:5" s="601" customFormat="1">
      <c r="D199" s="630"/>
      <c r="E199" s="604"/>
    </row>
    <row r="200" spans="4:5" s="601" customFormat="1">
      <c r="D200" s="630"/>
      <c r="E200" s="604"/>
    </row>
    <row r="201" spans="4:5" s="601" customFormat="1">
      <c r="D201" s="630"/>
      <c r="E201" s="604"/>
    </row>
    <row r="202" spans="4:5" s="601" customFormat="1">
      <c r="D202" s="630"/>
      <c r="E202" s="604"/>
    </row>
    <row r="203" spans="4:5" s="601" customFormat="1">
      <c r="D203" s="630"/>
      <c r="E203" s="604"/>
    </row>
    <row r="204" spans="4:5" s="601" customFormat="1">
      <c r="D204" s="630"/>
      <c r="E204" s="604"/>
    </row>
    <row r="205" spans="4:5" s="601" customFormat="1">
      <c r="D205" s="630"/>
      <c r="E205" s="604"/>
    </row>
    <row r="206" spans="4:5" s="601" customFormat="1">
      <c r="D206" s="630"/>
      <c r="E206" s="604"/>
    </row>
    <row r="207" spans="4:5" s="601" customFormat="1">
      <c r="D207" s="630"/>
      <c r="E207" s="604"/>
    </row>
    <row r="208" spans="4:5" s="601" customFormat="1">
      <c r="D208" s="630"/>
      <c r="E208" s="604"/>
    </row>
    <row r="209" spans="4:5" s="601" customFormat="1">
      <c r="D209" s="630"/>
      <c r="E209" s="604"/>
    </row>
    <row r="210" spans="4:5" s="601" customFormat="1">
      <c r="D210" s="630"/>
      <c r="E210" s="604"/>
    </row>
    <row r="211" spans="4:5" s="601" customFormat="1">
      <c r="D211" s="630"/>
      <c r="E211" s="604"/>
    </row>
    <row r="212" spans="4:5" s="601" customFormat="1">
      <c r="D212" s="630"/>
      <c r="E212" s="604"/>
    </row>
    <row r="213" spans="4:5" s="601" customFormat="1">
      <c r="D213" s="630"/>
      <c r="E213" s="604"/>
    </row>
    <row r="214" spans="4:5" s="601" customFormat="1">
      <c r="D214" s="630"/>
      <c r="E214" s="604"/>
    </row>
    <row r="215" spans="4:5" s="601" customFormat="1">
      <c r="D215" s="630"/>
      <c r="E215" s="604"/>
    </row>
    <row r="216" spans="4:5" s="601" customFormat="1">
      <c r="D216" s="630"/>
      <c r="E216" s="604"/>
    </row>
    <row r="217" spans="4:5" s="601" customFormat="1">
      <c r="D217" s="630"/>
      <c r="E217" s="604"/>
    </row>
    <row r="218" spans="4:5" s="601" customFormat="1">
      <c r="D218" s="630"/>
      <c r="E218" s="604"/>
    </row>
    <row r="219" spans="4:5" s="601" customFormat="1">
      <c r="D219" s="630"/>
      <c r="E219" s="604"/>
    </row>
    <row r="220" spans="4:5" s="601" customFormat="1">
      <c r="D220" s="630"/>
      <c r="E220" s="604"/>
    </row>
    <row r="221" spans="4:5" s="601" customFormat="1">
      <c r="D221" s="630"/>
      <c r="E221" s="604"/>
    </row>
    <row r="222" spans="4:5" s="601" customFormat="1">
      <c r="D222" s="630"/>
      <c r="E222" s="604"/>
    </row>
    <row r="223" spans="4:5" s="601" customFormat="1">
      <c r="D223" s="630"/>
      <c r="E223" s="604"/>
    </row>
    <row r="224" spans="4:5" s="601" customFormat="1">
      <c r="D224" s="630"/>
      <c r="E224" s="604"/>
    </row>
    <row r="225" spans="4:5" s="601" customFormat="1">
      <c r="D225" s="630"/>
      <c r="E225" s="604"/>
    </row>
    <row r="226" spans="4:5" s="601" customFormat="1">
      <c r="D226" s="630"/>
      <c r="E226" s="604"/>
    </row>
    <row r="227" spans="4:5" s="601" customFormat="1">
      <c r="D227" s="630"/>
      <c r="E227" s="604"/>
    </row>
    <row r="228" spans="4:5" s="601" customFormat="1">
      <c r="D228" s="630"/>
      <c r="E228" s="604"/>
    </row>
    <row r="229" spans="4:5" s="601" customFormat="1">
      <c r="D229" s="630"/>
      <c r="E229" s="604"/>
    </row>
    <row r="230" spans="4:5" s="601" customFormat="1">
      <c r="D230" s="630"/>
      <c r="E230" s="604"/>
    </row>
    <row r="231" spans="4:5" s="601" customFormat="1">
      <c r="D231" s="630"/>
      <c r="E231" s="604"/>
    </row>
    <row r="232" spans="4:5" s="601" customFormat="1">
      <c r="D232" s="630"/>
      <c r="E232" s="604"/>
    </row>
    <row r="233" spans="4:5" s="601" customFormat="1">
      <c r="D233" s="630"/>
      <c r="E233" s="604"/>
    </row>
    <row r="234" spans="4:5" s="601" customFormat="1">
      <c r="D234" s="630"/>
      <c r="E234" s="604"/>
    </row>
    <row r="235" spans="4:5" s="601" customFormat="1">
      <c r="D235" s="630"/>
      <c r="E235" s="604"/>
    </row>
    <row r="236" spans="4:5" s="601" customFormat="1">
      <c r="D236" s="630"/>
      <c r="E236" s="604"/>
    </row>
    <row r="237" spans="4:5" s="601" customFormat="1">
      <c r="D237" s="630"/>
      <c r="E237" s="604"/>
    </row>
    <row r="238" spans="4:5" s="601" customFormat="1">
      <c r="D238" s="630"/>
      <c r="E238" s="604"/>
    </row>
    <row r="239" spans="4:5" s="601" customFormat="1">
      <c r="D239" s="630"/>
      <c r="E239" s="604"/>
    </row>
    <row r="240" spans="4:5" s="601" customFormat="1">
      <c r="D240" s="630"/>
      <c r="E240" s="604"/>
    </row>
    <row r="241" spans="4:5" s="601" customFormat="1">
      <c r="D241" s="630"/>
      <c r="E241" s="604"/>
    </row>
    <row r="242" spans="4:5" s="601" customFormat="1">
      <c r="D242" s="630"/>
      <c r="E242" s="604"/>
    </row>
    <row r="243" spans="4:5" s="601" customFormat="1">
      <c r="D243" s="630"/>
      <c r="E243" s="604"/>
    </row>
    <row r="244" spans="4:5" s="601" customFormat="1">
      <c r="D244" s="630"/>
      <c r="E244" s="604"/>
    </row>
    <row r="245" spans="4:5" s="601" customFormat="1">
      <c r="D245" s="630"/>
      <c r="E245" s="604"/>
    </row>
    <row r="246" spans="4:5" s="601" customFormat="1">
      <c r="D246" s="630"/>
      <c r="E246" s="604"/>
    </row>
    <row r="247" spans="4:5" s="601" customFormat="1">
      <c r="D247" s="630"/>
      <c r="E247" s="604"/>
    </row>
    <row r="248" spans="4:5" s="601" customFormat="1">
      <c r="D248" s="630"/>
      <c r="E248" s="604"/>
    </row>
    <row r="249" spans="4:5" s="601" customFormat="1">
      <c r="D249" s="630"/>
      <c r="E249" s="604"/>
    </row>
    <row r="250" spans="4:5" s="601" customFormat="1">
      <c r="D250" s="630"/>
      <c r="E250" s="604"/>
    </row>
    <row r="251" spans="4:5" s="601" customFormat="1">
      <c r="D251" s="630"/>
      <c r="E251" s="604"/>
    </row>
    <row r="252" spans="4:5" s="601" customFormat="1">
      <c r="D252" s="630"/>
      <c r="E252" s="604"/>
    </row>
    <row r="253" spans="4:5" s="601" customFormat="1">
      <c r="D253" s="630"/>
      <c r="E253" s="604"/>
    </row>
    <row r="254" spans="4:5" s="601" customFormat="1">
      <c r="D254" s="630"/>
      <c r="E254" s="604"/>
    </row>
    <row r="255" spans="4:5" s="601" customFormat="1">
      <c r="D255" s="630"/>
      <c r="E255" s="604"/>
    </row>
    <row r="256" spans="4:5" s="601" customFormat="1">
      <c r="D256" s="630"/>
      <c r="E256" s="604"/>
    </row>
    <row r="257" spans="4:5" s="601" customFormat="1">
      <c r="D257" s="630"/>
      <c r="E257" s="604"/>
    </row>
    <row r="258" spans="4:5" s="601" customFormat="1">
      <c r="D258" s="630"/>
      <c r="E258" s="604"/>
    </row>
    <row r="259" spans="4:5" s="601" customFormat="1">
      <c r="D259" s="630"/>
      <c r="E259" s="604"/>
    </row>
    <row r="260" spans="4:5" s="601" customFormat="1">
      <c r="D260" s="630"/>
      <c r="E260" s="604"/>
    </row>
    <row r="261" spans="4:5" s="601" customFormat="1">
      <c r="D261" s="630"/>
      <c r="E261" s="604"/>
    </row>
    <row r="262" spans="4:5" s="601" customFormat="1">
      <c r="D262" s="630"/>
      <c r="E262" s="604"/>
    </row>
    <row r="263" spans="4:5" s="601" customFormat="1">
      <c r="D263" s="630"/>
      <c r="E263" s="604"/>
    </row>
    <row r="264" spans="4:5" s="601" customFormat="1">
      <c r="D264" s="630"/>
      <c r="E264" s="604"/>
    </row>
    <row r="265" spans="4:5" s="601" customFormat="1">
      <c r="D265" s="630"/>
      <c r="E265" s="604"/>
    </row>
    <row r="266" spans="4:5" s="601" customFormat="1">
      <c r="D266" s="630"/>
      <c r="E266" s="604"/>
    </row>
    <row r="267" spans="4:5" s="601" customFormat="1">
      <c r="D267" s="630"/>
      <c r="E267" s="604"/>
    </row>
    <row r="268" spans="4:5" s="601" customFormat="1">
      <c r="D268" s="630"/>
      <c r="E268" s="604"/>
    </row>
    <row r="269" spans="4:5" s="601" customFormat="1">
      <c r="D269" s="630"/>
      <c r="E269" s="604"/>
    </row>
    <row r="270" spans="4:5" s="601" customFormat="1">
      <c r="D270" s="630"/>
      <c r="E270" s="604"/>
    </row>
    <row r="271" spans="4:5" s="601" customFormat="1">
      <c r="D271" s="630"/>
      <c r="E271" s="604"/>
    </row>
    <row r="272" spans="4:5" s="601" customFormat="1">
      <c r="D272" s="630"/>
      <c r="E272" s="604"/>
    </row>
    <row r="273" spans="4:5" s="601" customFormat="1">
      <c r="D273" s="630"/>
      <c r="E273" s="604"/>
    </row>
    <row r="274" spans="4:5" s="601" customFormat="1">
      <c r="D274" s="630"/>
      <c r="E274" s="604"/>
    </row>
    <row r="275" spans="4:5" s="601" customFormat="1">
      <c r="D275" s="630"/>
      <c r="E275" s="604"/>
    </row>
    <row r="276" spans="4:5" s="601" customFormat="1">
      <c r="D276" s="630"/>
      <c r="E276" s="604"/>
    </row>
    <row r="277" spans="4:5" s="601" customFormat="1">
      <c r="D277" s="630"/>
      <c r="E277" s="604"/>
    </row>
    <row r="278" spans="4:5" s="601" customFormat="1">
      <c r="D278" s="630"/>
      <c r="E278" s="604"/>
    </row>
    <row r="279" spans="4:5" s="601" customFormat="1">
      <c r="D279" s="630"/>
      <c r="E279" s="604"/>
    </row>
    <row r="280" spans="4:5" s="601" customFormat="1">
      <c r="D280" s="630"/>
      <c r="E280" s="604"/>
    </row>
    <row r="281" spans="4:5" s="601" customFormat="1">
      <c r="D281" s="630"/>
      <c r="E281" s="604"/>
    </row>
    <row r="282" spans="4:5" s="601" customFormat="1">
      <c r="D282" s="630"/>
      <c r="E282" s="604"/>
    </row>
    <row r="283" spans="4:5" s="601" customFormat="1">
      <c r="D283" s="630"/>
      <c r="E283" s="604"/>
    </row>
    <row r="284" spans="4:5" s="601" customFormat="1">
      <c r="D284" s="630"/>
      <c r="E284" s="604"/>
    </row>
    <row r="285" spans="4:5" s="601" customFormat="1">
      <c r="D285" s="630"/>
      <c r="E285" s="604"/>
    </row>
    <row r="286" spans="4:5" s="601" customFormat="1">
      <c r="D286" s="630"/>
      <c r="E286" s="604"/>
    </row>
    <row r="287" spans="4:5" s="601" customFormat="1">
      <c r="D287" s="630"/>
      <c r="E287" s="604"/>
    </row>
    <row r="288" spans="4:5" s="601" customFormat="1">
      <c r="D288" s="630"/>
      <c r="E288" s="604"/>
    </row>
    <row r="289" spans="4:5" s="601" customFormat="1">
      <c r="D289" s="630"/>
      <c r="E289" s="604"/>
    </row>
    <row r="290" spans="4:5" s="601" customFormat="1">
      <c r="D290" s="630"/>
      <c r="E290" s="604"/>
    </row>
    <row r="291" spans="4:5" s="601" customFormat="1">
      <c r="D291" s="630"/>
      <c r="E291" s="604"/>
    </row>
    <row r="292" spans="4:5" s="601" customFormat="1">
      <c r="D292" s="630"/>
      <c r="E292" s="604"/>
    </row>
    <row r="293" spans="4:5" s="601" customFormat="1">
      <c r="D293" s="630"/>
      <c r="E293" s="604"/>
    </row>
    <row r="294" spans="4:5" s="601" customFormat="1">
      <c r="D294" s="630"/>
      <c r="E294" s="604"/>
    </row>
    <row r="295" spans="4:5" s="601" customFormat="1">
      <c r="D295" s="630"/>
      <c r="E295" s="604"/>
    </row>
    <row r="296" spans="4:5" s="601" customFormat="1">
      <c r="D296" s="630"/>
      <c r="E296" s="604"/>
    </row>
    <row r="297" spans="4:5" s="601" customFormat="1">
      <c r="D297" s="630"/>
      <c r="E297" s="604"/>
    </row>
    <row r="298" spans="4:5" s="601" customFormat="1">
      <c r="D298" s="630"/>
      <c r="E298" s="604"/>
    </row>
    <row r="299" spans="4:5" s="601" customFormat="1">
      <c r="D299" s="630"/>
      <c r="E299" s="604"/>
    </row>
    <row r="300" spans="4:5" s="601" customFormat="1">
      <c r="D300" s="630"/>
      <c r="E300" s="604"/>
    </row>
    <row r="301" spans="4:5" s="601" customFormat="1">
      <c r="D301" s="630"/>
      <c r="E301" s="604"/>
    </row>
    <row r="302" spans="4:5" s="601" customFormat="1">
      <c r="D302" s="630"/>
      <c r="E302" s="604"/>
    </row>
    <row r="303" spans="4:5" s="601" customFormat="1">
      <c r="D303" s="630"/>
      <c r="E303" s="604"/>
    </row>
    <row r="304" spans="4:5" s="601" customFormat="1">
      <c r="D304" s="630"/>
      <c r="E304" s="604"/>
    </row>
    <row r="305" spans="4:5" s="601" customFormat="1">
      <c r="D305" s="630"/>
      <c r="E305" s="604"/>
    </row>
    <row r="306" spans="4:5" s="601" customFormat="1">
      <c r="D306" s="630"/>
      <c r="E306" s="604"/>
    </row>
    <row r="307" spans="4:5" s="601" customFormat="1">
      <c r="D307" s="630"/>
      <c r="E307" s="604"/>
    </row>
    <row r="308" spans="4:5" s="601" customFormat="1">
      <c r="D308" s="630"/>
      <c r="E308" s="604"/>
    </row>
    <row r="309" spans="4:5" s="601" customFormat="1">
      <c r="D309" s="630"/>
      <c r="E309" s="604"/>
    </row>
    <row r="310" spans="4:5" s="601" customFormat="1">
      <c r="D310" s="630"/>
      <c r="E310" s="604"/>
    </row>
    <row r="311" spans="4:5" s="601" customFormat="1">
      <c r="D311" s="630"/>
      <c r="E311" s="604"/>
    </row>
    <row r="312" spans="4:5" s="601" customFormat="1">
      <c r="D312" s="630"/>
      <c r="E312" s="604"/>
    </row>
    <row r="313" spans="4:5" s="601" customFormat="1">
      <c r="D313" s="630"/>
      <c r="E313" s="604"/>
    </row>
    <row r="314" spans="4:5" s="601" customFormat="1">
      <c r="D314" s="630"/>
      <c r="E314" s="604"/>
    </row>
    <row r="315" spans="4:5" s="601" customFormat="1">
      <c r="D315" s="630"/>
      <c r="E315" s="604"/>
    </row>
    <row r="316" spans="4:5" s="601" customFormat="1">
      <c r="D316" s="630"/>
      <c r="E316" s="604"/>
    </row>
    <row r="317" spans="4:5" s="601" customFormat="1">
      <c r="D317" s="630"/>
      <c r="E317" s="604"/>
    </row>
    <row r="318" spans="4:5" s="601" customFormat="1">
      <c r="D318" s="630"/>
      <c r="E318" s="604"/>
    </row>
    <row r="319" spans="4:5" s="601" customFormat="1">
      <c r="D319" s="630"/>
      <c r="E319" s="604"/>
    </row>
    <row r="320" spans="4:5" s="601" customFormat="1">
      <c r="D320" s="630"/>
      <c r="E320" s="604"/>
    </row>
    <row r="321" spans="4:5" s="601" customFormat="1">
      <c r="D321" s="630"/>
      <c r="E321" s="604"/>
    </row>
    <row r="322" spans="4:5" s="601" customFormat="1">
      <c r="D322" s="630"/>
      <c r="E322" s="604"/>
    </row>
    <row r="323" spans="4:5" s="601" customFormat="1">
      <c r="D323" s="630"/>
      <c r="E323" s="604"/>
    </row>
    <row r="324" spans="4:5" s="601" customFormat="1">
      <c r="D324" s="630"/>
      <c r="E324" s="604"/>
    </row>
    <row r="325" spans="4:5" s="601" customFormat="1">
      <c r="D325" s="630"/>
      <c r="E325" s="604"/>
    </row>
    <row r="326" spans="4:5" s="601" customFormat="1">
      <c r="D326" s="630"/>
      <c r="E326" s="604"/>
    </row>
    <row r="327" spans="4:5" s="601" customFormat="1">
      <c r="D327" s="630"/>
      <c r="E327" s="604"/>
    </row>
    <row r="328" spans="4:5" s="601" customFormat="1">
      <c r="D328" s="630"/>
      <c r="E328" s="604"/>
    </row>
    <row r="329" spans="4:5" s="601" customFormat="1">
      <c r="D329" s="630"/>
      <c r="E329" s="604"/>
    </row>
    <row r="330" spans="4:5" s="601" customFormat="1">
      <c r="D330" s="630"/>
      <c r="E330" s="604"/>
    </row>
    <row r="331" spans="4:5" s="601" customFormat="1">
      <c r="D331" s="630"/>
      <c r="E331" s="604"/>
    </row>
    <row r="332" spans="4:5" s="601" customFormat="1">
      <c r="D332" s="630"/>
      <c r="E332" s="604"/>
    </row>
    <row r="333" spans="4:5" s="601" customFormat="1">
      <c r="D333" s="630"/>
      <c r="E333" s="604"/>
    </row>
    <row r="334" spans="4:5" s="601" customFormat="1">
      <c r="D334" s="630"/>
      <c r="E334" s="604"/>
    </row>
    <row r="335" spans="4:5" s="601" customFormat="1">
      <c r="D335" s="630"/>
      <c r="E335" s="604"/>
    </row>
    <row r="336" spans="4:5" s="601" customFormat="1">
      <c r="D336" s="630"/>
      <c r="E336" s="604"/>
    </row>
    <row r="337" spans="4:5" s="601" customFormat="1">
      <c r="D337" s="630"/>
      <c r="E337" s="604"/>
    </row>
    <row r="338" spans="4:5" s="601" customFormat="1">
      <c r="D338" s="630"/>
      <c r="E338" s="604"/>
    </row>
    <row r="339" spans="4:5" s="601" customFormat="1">
      <c r="D339" s="630"/>
      <c r="E339" s="604"/>
    </row>
    <row r="340" spans="4:5" s="601" customFormat="1">
      <c r="D340" s="630"/>
      <c r="E340" s="604"/>
    </row>
    <row r="341" spans="4:5" s="601" customFormat="1">
      <c r="D341" s="630"/>
      <c r="E341" s="604"/>
    </row>
    <row r="342" spans="4:5" s="601" customFormat="1">
      <c r="D342" s="630"/>
      <c r="E342" s="604"/>
    </row>
    <row r="343" spans="4:5" s="601" customFormat="1">
      <c r="D343" s="630"/>
      <c r="E343" s="604"/>
    </row>
    <row r="344" spans="4:5" s="601" customFormat="1">
      <c r="D344" s="630"/>
      <c r="E344" s="604"/>
    </row>
    <row r="345" spans="4:5" s="601" customFormat="1">
      <c r="D345" s="630"/>
      <c r="E345" s="604"/>
    </row>
    <row r="346" spans="4:5" s="601" customFormat="1">
      <c r="D346" s="630"/>
      <c r="E346" s="604"/>
    </row>
    <row r="347" spans="4:5" s="601" customFormat="1">
      <c r="D347" s="630"/>
      <c r="E347" s="604"/>
    </row>
    <row r="348" spans="4:5" s="601" customFormat="1">
      <c r="D348" s="630"/>
      <c r="E348" s="604"/>
    </row>
    <row r="349" spans="4:5" s="601" customFormat="1">
      <c r="D349" s="630"/>
      <c r="E349" s="604"/>
    </row>
    <row r="350" spans="4:5" s="601" customFormat="1">
      <c r="D350" s="630"/>
      <c r="E350" s="604"/>
    </row>
    <row r="351" spans="4:5" s="601" customFormat="1">
      <c r="D351" s="630"/>
      <c r="E351" s="604"/>
    </row>
    <row r="352" spans="4:5" s="601" customFormat="1">
      <c r="D352" s="630"/>
      <c r="E352" s="604"/>
    </row>
    <row r="353" spans="4:5" s="601" customFormat="1">
      <c r="D353" s="630"/>
      <c r="E353" s="604"/>
    </row>
    <row r="354" spans="4:5" s="601" customFormat="1">
      <c r="D354" s="630"/>
      <c r="E354" s="604"/>
    </row>
    <row r="355" spans="4:5" s="601" customFormat="1">
      <c r="D355" s="630"/>
      <c r="E355" s="604"/>
    </row>
    <row r="356" spans="4:5" s="601" customFormat="1">
      <c r="D356" s="630"/>
      <c r="E356" s="604"/>
    </row>
    <row r="357" spans="4:5" s="601" customFormat="1">
      <c r="D357" s="630"/>
      <c r="E357" s="604"/>
    </row>
    <row r="358" spans="4:5" s="601" customFormat="1">
      <c r="D358" s="630"/>
      <c r="E358" s="604"/>
    </row>
    <row r="359" spans="4:5" s="601" customFormat="1">
      <c r="D359" s="630"/>
      <c r="E359" s="604"/>
    </row>
    <row r="360" spans="4:5" s="601" customFormat="1">
      <c r="D360" s="630"/>
      <c r="E360" s="604"/>
    </row>
    <row r="361" spans="4:5" s="601" customFormat="1">
      <c r="D361" s="630"/>
      <c r="E361" s="604"/>
    </row>
    <row r="362" spans="4:5" s="601" customFormat="1">
      <c r="D362" s="630"/>
      <c r="E362" s="604"/>
    </row>
    <row r="363" spans="4:5" s="601" customFormat="1">
      <c r="D363" s="630"/>
      <c r="E363" s="604"/>
    </row>
    <row r="364" spans="4:5" s="601" customFormat="1">
      <c r="D364" s="630"/>
      <c r="E364" s="604"/>
    </row>
    <row r="365" spans="4:5" s="601" customFormat="1">
      <c r="D365" s="630"/>
      <c r="E365" s="604"/>
    </row>
    <row r="366" spans="4:5" s="601" customFormat="1">
      <c r="D366" s="630"/>
      <c r="E366" s="604"/>
    </row>
    <row r="367" spans="4:5" s="601" customFormat="1">
      <c r="D367" s="630"/>
      <c r="E367" s="604"/>
    </row>
    <row r="368" spans="4:5" s="601" customFormat="1">
      <c r="D368" s="630"/>
      <c r="E368" s="604"/>
    </row>
    <row r="369" spans="4:5" s="601" customFormat="1">
      <c r="D369" s="630"/>
      <c r="E369" s="604"/>
    </row>
    <row r="370" spans="4:5" s="601" customFormat="1">
      <c r="D370" s="630"/>
      <c r="E370" s="604"/>
    </row>
    <row r="371" spans="4:5" s="601" customFormat="1">
      <c r="D371" s="630"/>
      <c r="E371" s="604"/>
    </row>
    <row r="372" spans="4:5" s="601" customFormat="1">
      <c r="D372" s="630"/>
      <c r="E372" s="604"/>
    </row>
    <row r="373" spans="4:5" s="601" customFormat="1">
      <c r="D373" s="630"/>
      <c r="E373" s="604"/>
    </row>
    <row r="374" spans="4:5" s="601" customFormat="1">
      <c r="D374" s="630"/>
      <c r="E374" s="604"/>
    </row>
    <row r="375" spans="4:5" s="601" customFormat="1">
      <c r="D375" s="630"/>
      <c r="E375" s="604"/>
    </row>
    <row r="376" spans="4:5" s="601" customFormat="1">
      <c r="D376" s="630"/>
      <c r="E376" s="604"/>
    </row>
    <row r="377" spans="4:5" s="601" customFormat="1">
      <c r="D377" s="630"/>
      <c r="E377" s="604"/>
    </row>
    <row r="378" spans="4:5" s="601" customFormat="1">
      <c r="D378" s="630"/>
      <c r="E378" s="604"/>
    </row>
    <row r="379" spans="4:5" s="601" customFormat="1">
      <c r="D379" s="630"/>
      <c r="E379" s="604"/>
    </row>
    <row r="380" spans="4:5" s="601" customFormat="1">
      <c r="D380" s="630"/>
      <c r="E380" s="604"/>
    </row>
    <row r="381" spans="4:5" s="601" customFormat="1">
      <c r="D381" s="630"/>
      <c r="E381" s="604"/>
    </row>
    <row r="382" spans="4:5" s="601" customFormat="1">
      <c r="D382" s="630"/>
      <c r="E382" s="604"/>
    </row>
    <row r="383" spans="4:5" s="601" customFormat="1">
      <c r="D383" s="630"/>
      <c r="E383" s="604"/>
    </row>
    <row r="384" spans="4:5" s="601" customFormat="1">
      <c r="D384" s="630"/>
      <c r="E384" s="604"/>
    </row>
    <row r="385" spans="4:5" s="601" customFormat="1">
      <c r="D385" s="630"/>
      <c r="E385" s="604"/>
    </row>
    <row r="386" spans="4:5" s="601" customFormat="1">
      <c r="D386" s="630"/>
      <c r="E386" s="604"/>
    </row>
    <row r="387" spans="4:5" s="601" customFormat="1">
      <c r="D387" s="630"/>
      <c r="E387" s="604"/>
    </row>
    <row r="388" spans="4:5" s="601" customFormat="1">
      <c r="D388" s="630"/>
      <c r="E388" s="604"/>
    </row>
    <row r="389" spans="4:5" s="601" customFormat="1">
      <c r="D389" s="630"/>
      <c r="E389" s="604"/>
    </row>
    <row r="390" spans="4:5" s="601" customFormat="1">
      <c r="D390" s="630"/>
      <c r="E390" s="604"/>
    </row>
    <row r="391" spans="4:5" s="601" customFormat="1">
      <c r="D391" s="630"/>
      <c r="E391" s="604"/>
    </row>
    <row r="392" spans="4:5" s="601" customFormat="1">
      <c r="D392" s="630"/>
      <c r="E392" s="604"/>
    </row>
    <row r="393" spans="4:5" s="601" customFormat="1">
      <c r="D393" s="630"/>
      <c r="E393" s="604"/>
    </row>
    <row r="394" spans="4:5" s="601" customFormat="1">
      <c r="D394" s="630"/>
      <c r="E394" s="604"/>
    </row>
    <row r="395" spans="4:5" s="601" customFormat="1">
      <c r="D395" s="630"/>
      <c r="E395" s="604"/>
    </row>
    <row r="396" spans="4:5" s="601" customFormat="1">
      <c r="D396" s="630"/>
      <c r="E396" s="604"/>
    </row>
    <row r="397" spans="4:5" s="601" customFormat="1">
      <c r="D397" s="630"/>
      <c r="E397" s="604"/>
    </row>
    <row r="398" spans="4:5" s="601" customFormat="1">
      <c r="D398" s="630"/>
      <c r="E398" s="604"/>
    </row>
    <row r="399" spans="4:5" s="601" customFormat="1">
      <c r="D399" s="630"/>
      <c r="E399" s="604"/>
    </row>
    <row r="400" spans="4:5" s="601" customFormat="1">
      <c r="D400" s="630"/>
      <c r="E400" s="604"/>
    </row>
    <row r="401" spans="4:5" s="601" customFormat="1">
      <c r="D401" s="630"/>
      <c r="E401" s="604"/>
    </row>
    <row r="402" spans="4:5" s="601" customFormat="1">
      <c r="D402" s="630"/>
      <c r="E402" s="604"/>
    </row>
    <row r="403" spans="4:5" s="601" customFormat="1">
      <c r="D403" s="630"/>
      <c r="E403" s="604"/>
    </row>
    <row r="404" spans="4:5" s="601" customFormat="1">
      <c r="D404" s="630"/>
      <c r="E404" s="604"/>
    </row>
    <row r="405" spans="4:5" s="601" customFormat="1">
      <c r="D405" s="630"/>
      <c r="E405" s="604"/>
    </row>
    <row r="406" spans="4:5" s="601" customFormat="1">
      <c r="D406" s="630"/>
      <c r="E406" s="604"/>
    </row>
    <row r="407" spans="4:5" s="601" customFormat="1">
      <c r="D407" s="630"/>
      <c r="E407" s="604"/>
    </row>
    <row r="408" spans="4:5" s="601" customFormat="1">
      <c r="D408" s="630"/>
      <c r="E408" s="604"/>
    </row>
    <row r="409" spans="4:5" s="601" customFormat="1">
      <c r="D409" s="630"/>
      <c r="E409" s="604"/>
    </row>
    <row r="410" spans="4:5" s="601" customFormat="1">
      <c r="D410" s="630"/>
      <c r="E410" s="604"/>
    </row>
    <row r="411" spans="4:5" s="601" customFormat="1">
      <c r="D411" s="630"/>
      <c r="E411" s="604"/>
    </row>
    <row r="412" spans="4:5" s="601" customFormat="1">
      <c r="D412" s="630"/>
      <c r="E412" s="604"/>
    </row>
    <row r="413" spans="4:5" s="601" customFormat="1">
      <c r="D413" s="630"/>
      <c r="E413" s="604"/>
    </row>
    <row r="414" spans="4:5" s="601" customFormat="1">
      <c r="D414" s="630"/>
      <c r="E414" s="604"/>
    </row>
    <row r="415" spans="4:5" s="601" customFormat="1">
      <c r="D415" s="630"/>
      <c r="E415" s="604"/>
    </row>
    <row r="416" spans="4:5" s="601" customFormat="1">
      <c r="D416" s="630"/>
      <c r="E416" s="604"/>
    </row>
    <row r="417" spans="4:5" s="601" customFormat="1">
      <c r="D417" s="630"/>
      <c r="E417" s="604"/>
    </row>
    <row r="418" spans="4:5" s="601" customFormat="1">
      <c r="D418" s="630"/>
      <c r="E418" s="604"/>
    </row>
    <row r="419" spans="4:5" s="601" customFormat="1">
      <c r="D419" s="630"/>
      <c r="E419" s="604"/>
    </row>
    <row r="420" spans="4:5" s="601" customFormat="1">
      <c r="D420" s="630"/>
      <c r="E420" s="604"/>
    </row>
    <row r="421" spans="4:5" s="601" customFormat="1">
      <c r="D421" s="630"/>
      <c r="E421" s="604"/>
    </row>
    <row r="422" spans="4:5" s="601" customFormat="1">
      <c r="D422" s="630"/>
      <c r="E422" s="604"/>
    </row>
    <row r="423" spans="4:5" s="601" customFormat="1">
      <c r="D423" s="630"/>
      <c r="E423" s="604"/>
    </row>
    <row r="424" spans="4:5" s="601" customFormat="1">
      <c r="D424" s="630"/>
      <c r="E424" s="604"/>
    </row>
    <row r="425" spans="4:5" s="601" customFormat="1">
      <c r="D425" s="630"/>
      <c r="E425" s="604"/>
    </row>
    <row r="426" spans="4:5" s="601" customFormat="1">
      <c r="D426" s="630"/>
      <c r="E426" s="604"/>
    </row>
    <row r="427" spans="4:5" s="601" customFormat="1">
      <c r="D427" s="630"/>
      <c r="E427" s="604"/>
    </row>
    <row r="428" spans="4:5" s="601" customFormat="1">
      <c r="D428" s="630"/>
      <c r="E428" s="604"/>
    </row>
    <row r="429" spans="4:5" s="601" customFormat="1">
      <c r="D429" s="630"/>
      <c r="E429" s="604"/>
    </row>
    <row r="430" spans="4:5" s="601" customFormat="1">
      <c r="D430" s="630"/>
      <c r="E430" s="604"/>
    </row>
    <row r="431" spans="4:5" s="601" customFormat="1">
      <c r="D431" s="630"/>
      <c r="E431" s="604"/>
    </row>
    <row r="432" spans="4:5" s="601" customFormat="1">
      <c r="D432" s="630"/>
      <c r="E432" s="604"/>
    </row>
    <row r="433" spans="4:5" s="601" customFormat="1">
      <c r="D433" s="630"/>
      <c r="E433" s="604"/>
    </row>
    <row r="434" spans="4:5" s="601" customFormat="1">
      <c r="D434" s="630"/>
      <c r="E434" s="604"/>
    </row>
    <row r="435" spans="4:5" s="601" customFormat="1">
      <c r="D435" s="630"/>
      <c r="E435" s="604"/>
    </row>
    <row r="436" spans="4:5" s="601" customFormat="1">
      <c r="D436" s="630"/>
      <c r="E436" s="604"/>
    </row>
    <row r="437" spans="4:5" s="601" customFormat="1">
      <c r="D437" s="630"/>
      <c r="E437" s="604"/>
    </row>
    <row r="438" spans="4:5" s="601" customFormat="1">
      <c r="D438" s="630"/>
      <c r="E438" s="604"/>
    </row>
    <row r="439" spans="4:5" s="601" customFormat="1">
      <c r="D439" s="630"/>
      <c r="E439" s="604"/>
    </row>
    <row r="440" spans="4:5" s="601" customFormat="1">
      <c r="D440" s="630"/>
      <c r="E440" s="604"/>
    </row>
    <row r="441" spans="4:5" s="601" customFormat="1">
      <c r="D441" s="630"/>
      <c r="E441" s="604"/>
    </row>
    <row r="442" spans="4:5" s="601" customFormat="1">
      <c r="D442" s="630"/>
      <c r="E442" s="604"/>
    </row>
    <row r="443" spans="4:5" s="601" customFormat="1">
      <c r="D443" s="630"/>
      <c r="E443" s="604"/>
    </row>
    <row r="444" spans="4:5" s="601" customFormat="1">
      <c r="D444" s="630"/>
      <c r="E444" s="604"/>
    </row>
    <row r="445" spans="4:5" s="601" customFormat="1">
      <c r="D445" s="630"/>
      <c r="E445" s="604"/>
    </row>
    <row r="446" spans="4:5" s="601" customFormat="1">
      <c r="D446" s="630"/>
      <c r="E446" s="604"/>
    </row>
    <row r="447" spans="4:5" s="601" customFormat="1">
      <c r="D447" s="630"/>
      <c r="E447" s="604"/>
    </row>
    <row r="448" spans="4:5" s="601" customFormat="1">
      <c r="D448" s="630"/>
      <c r="E448" s="604"/>
    </row>
    <row r="449" spans="4:5" s="601" customFormat="1">
      <c r="D449" s="630"/>
      <c r="E449" s="604"/>
    </row>
    <row r="450" spans="4:5" s="601" customFormat="1">
      <c r="D450" s="630"/>
      <c r="E450" s="604"/>
    </row>
    <row r="451" spans="4:5" s="601" customFormat="1">
      <c r="D451" s="630"/>
      <c r="E451" s="604"/>
    </row>
    <row r="452" spans="4:5" s="601" customFormat="1">
      <c r="D452" s="630"/>
      <c r="E452" s="604"/>
    </row>
    <row r="453" spans="4:5" s="601" customFormat="1">
      <c r="D453" s="630"/>
      <c r="E453" s="604"/>
    </row>
    <row r="454" spans="4:5" s="601" customFormat="1">
      <c r="D454" s="630"/>
      <c r="E454" s="604"/>
    </row>
    <row r="455" spans="4:5" s="601" customFormat="1">
      <c r="D455" s="630"/>
      <c r="E455" s="604"/>
    </row>
    <row r="456" spans="4:5" s="601" customFormat="1">
      <c r="D456" s="630"/>
      <c r="E456" s="604"/>
    </row>
    <row r="457" spans="4:5" s="601" customFormat="1">
      <c r="D457" s="630"/>
      <c r="E457" s="604"/>
    </row>
    <row r="458" spans="4:5" s="601" customFormat="1">
      <c r="D458" s="630"/>
      <c r="E458" s="604"/>
    </row>
    <row r="459" spans="4:5" s="601" customFormat="1">
      <c r="D459" s="630"/>
      <c r="E459" s="604"/>
    </row>
    <row r="460" spans="4:5" s="601" customFormat="1">
      <c r="D460" s="630"/>
      <c r="E460" s="604"/>
    </row>
    <row r="461" spans="4:5" s="601" customFormat="1">
      <c r="D461" s="630"/>
      <c r="E461" s="604"/>
    </row>
    <row r="462" spans="4:5" s="601" customFormat="1">
      <c r="D462" s="630"/>
      <c r="E462" s="604"/>
    </row>
    <row r="463" spans="4:5" s="601" customFormat="1">
      <c r="D463" s="630"/>
      <c r="E463" s="604"/>
    </row>
    <row r="464" spans="4:5" s="601" customFormat="1">
      <c r="D464" s="630"/>
      <c r="E464" s="604"/>
    </row>
    <row r="465" spans="4:5" s="601" customFormat="1">
      <c r="D465" s="630"/>
      <c r="E465" s="604"/>
    </row>
    <row r="466" spans="4:5" s="601" customFormat="1">
      <c r="D466" s="630"/>
      <c r="E466" s="604"/>
    </row>
    <row r="467" spans="4:5" s="601" customFormat="1">
      <c r="D467" s="630"/>
      <c r="E467" s="604"/>
    </row>
    <row r="468" spans="4:5" s="601" customFormat="1">
      <c r="D468" s="630"/>
      <c r="E468" s="604"/>
    </row>
    <row r="469" spans="4:5" s="601" customFormat="1">
      <c r="D469" s="630"/>
      <c r="E469" s="604"/>
    </row>
    <row r="470" spans="4:5" s="601" customFormat="1">
      <c r="D470" s="630"/>
      <c r="E470" s="604"/>
    </row>
    <row r="471" spans="4:5" s="601" customFormat="1">
      <c r="D471" s="630"/>
      <c r="E471" s="604"/>
    </row>
  </sheetData>
  <mergeCells count="2">
    <mergeCell ref="E8:G8"/>
    <mergeCell ref="E9:G9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  <headerFooter scaleWithDoc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72">
    <tabColor rgb="FF92D050"/>
  </sheetPr>
  <dimension ref="A1:Q93"/>
  <sheetViews>
    <sheetView tabSelected="1" view="pageBreakPreview" topLeftCell="A52" zoomScale="80" zoomScaleNormal="100" workbookViewId="0">
      <selection activeCell="O48" sqref="O48"/>
    </sheetView>
  </sheetViews>
  <sheetFormatPr defaultColWidth="12.42578125" defaultRowHeight="15" customHeight="1"/>
  <cols>
    <col min="1" max="1" width="1.7109375" style="375" customWidth="1"/>
    <col min="2" max="2" width="12.7109375" style="375" customWidth="1"/>
    <col min="3" max="3" width="11.7109375" style="375" customWidth="1"/>
    <col min="4" max="4" width="15" style="376" customWidth="1"/>
    <col min="5" max="7" width="28.7109375" style="375" customWidth="1"/>
    <col min="8" max="8" width="1.7109375" style="375" customWidth="1"/>
    <col min="9" max="9" width="18.140625" style="375" customWidth="1"/>
    <col min="10" max="16384" width="12.42578125" style="375"/>
  </cols>
  <sheetData>
    <row r="1" spans="1:13" ht="8.1" customHeight="1"/>
    <row r="2" spans="1:13" ht="8.1" customHeight="1"/>
    <row r="3" spans="1:13" s="377" customFormat="1" ht="16.5" customHeight="1">
      <c r="B3" s="378" t="s">
        <v>1018</v>
      </c>
      <c r="C3" s="379" t="s">
        <v>1139</v>
      </c>
      <c r="D3" s="380"/>
      <c r="E3" s="378"/>
      <c r="F3" s="378"/>
      <c r="G3" s="378"/>
      <c r="H3" s="379"/>
      <c r="I3" s="379"/>
      <c r="J3" s="379"/>
      <c r="K3" s="379"/>
      <c r="L3" s="379"/>
      <c r="M3" s="379"/>
    </row>
    <row r="4" spans="1:13" s="381" customFormat="1" ht="16.5" customHeight="1">
      <c r="B4" s="382" t="s">
        <v>1019</v>
      </c>
      <c r="C4" s="383" t="s">
        <v>1140</v>
      </c>
      <c r="D4" s="384"/>
      <c r="E4" s="385"/>
      <c r="F4" s="385"/>
      <c r="G4" s="385"/>
      <c r="H4" s="386"/>
      <c r="I4" s="386"/>
      <c r="J4" s="386"/>
      <c r="K4" s="386"/>
      <c r="L4" s="386"/>
      <c r="M4" s="386"/>
    </row>
    <row r="5" spans="1:13" s="381" customFormat="1" ht="16.5" customHeight="1">
      <c r="B5" s="382"/>
      <c r="C5" s="383" t="s">
        <v>142</v>
      </c>
      <c r="D5" s="384"/>
      <c r="E5" s="385"/>
      <c r="F5" s="385"/>
      <c r="G5" s="385"/>
      <c r="H5" s="386"/>
      <c r="I5" s="386"/>
      <c r="J5" s="386"/>
      <c r="K5" s="386"/>
      <c r="L5" s="386"/>
      <c r="M5" s="386"/>
    </row>
    <row r="6" spans="1:13" ht="8.1" customHeight="1" thickBot="1">
      <c r="B6" s="387"/>
      <c r="C6" s="387"/>
      <c r="D6" s="388"/>
      <c r="E6" s="389"/>
      <c r="F6" s="390"/>
      <c r="G6" s="390"/>
    </row>
    <row r="7" spans="1:13" s="398" customFormat="1" ht="8.1" customHeight="1" thickTop="1">
      <c r="A7" s="391"/>
      <c r="B7" s="392"/>
      <c r="C7" s="393"/>
      <c r="D7" s="394"/>
      <c r="E7" s="395"/>
      <c r="F7" s="396"/>
      <c r="G7" s="396"/>
      <c r="H7" s="397"/>
    </row>
    <row r="8" spans="1:13" s="398" customFormat="1" ht="15" customHeight="1">
      <c r="A8" s="399"/>
      <c r="B8" s="399" t="s">
        <v>2</v>
      </c>
      <c r="C8" s="393"/>
      <c r="D8" s="400" t="s">
        <v>3</v>
      </c>
      <c r="E8" s="401" t="s">
        <v>4</v>
      </c>
      <c r="F8" s="401" t="s">
        <v>37</v>
      </c>
      <c r="G8" s="401" t="s">
        <v>38</v>
      </c>
      <c r="H8" s="400"/>
    </row>
    <row r="9" spans="1:13" s="398" customFormat="1" ht="15" customHeight="1">
      <c r="A9" s="402"/>
      <c r="B9" s="403" t="s">
        <v>7</v>
      </c>
      <c r="C9" s="404"/>
      <c r="D9" s="405" t="s">
        <v>8</v>
      </c>
      <c r="E9" s="406" t="s">
        <v>9</v>
      </c>
      <c r="F9" s="406" t="s">
        <v>39</v>
      </c>
      <c r="G9" s="406" t="s">
        <v>40</v>
      </c>
      <c r="H9" s="405"/>
    </row>
    <row r="10" spans="1:13" s="398" customFormat="1" ht="8.1" customHeight="1">
      <c r="A10" s="407"/>
      <c r="B10" s="407"/>
      <c r="C10" s="408"/>
      <c r="D10" s="409"/>
      <c r="E10" s="410"/>
      <c r="F10" s="410"/>
      <c r="G10" s="410"/>
      <c r="H10" s="411"/>
    </row>
    <row r="11" spans="1:13" s="398" customFormat="1" ht="8.1" customHeight="1">
      <c r="A11" s="412"/>
      <c r="B11" s="412"/>
      <c r="C11" s="413"/>
      <c r="D11" s="414"/>
      <c r="E11" s="415"/>
      <c r="F11" s="415"/>
      <c r="G11" s="415"/>
      <c r="H11" s="415"/>
      <c r="I11" s="375"/>
    </row>
    <row r="12" spans="1:13" ht="15" customHeight="1">
      <c r="B12" s="213" t="s">
        <v>14</v>
      </c>
      <c r="C12" s="416"/>
      <c r="D12" s="214">
        <v>2020</v>
      </c>
      <c r="E12" s="417">
        <f>SUM(F12:G12)</f>
        <v>142021</v>
      </c>
      <c r="F12" s="417">
        <f t="shared" ref="F12:G14" si="0">SUM(F16,F20,F24,F28,F32,F36,F40,F44,F48,F52,F56,F60,F64,F68,F72,F76,F80,F84)</f>
        <v>63322</v>
      </c>
      <c r="G12" s="417">
        <f t="shared" si="0"/>
        <v>78699</v>
      </c>
    </row>
    <row r="13" spans="1:13" ht="15" customHeight="1">
      <c r="B13" s="213"/>
      <c r="C13" s="418"/>
      <c r="D13" s="214">
        <v>2021</v>
      </c>
      <c r="E13" s="417">
        <f>SUM(F13:G13)</f>
        <v>160631</v>
      </c>
      <c r="F13" s="417">
        <f t="shared" si="0"/>
        <v>70943</v>
      </c>
      <c r="G13" s="417">
        <f t="shared" si="0"/>
        <v>89688</v>
      </c>
    </row>
    <row r="14" spans="1:13" ht="15" customHeight="1">
      <c r="B14" s="213"/>
      <c r="C14" s="418"/>
      <c r="D14" s="214">
        <v>2022</v>
      </c>
      <c r="E14" s="417">
        <f>SUM(F14:G14)</f>
        <v>186717</v>
      </c>
      <c r="F14" s="417">
        <f t="shared" si="0"/>
        <v>82099</v>
      </c>
      <c r="G14" s="417">
        <f t="shared" si="0"/>
        <v>104618</v>
      </c>
    </row>
    <row r="15" spans="1:13" ht="8.1" customHeight="1">
      <c r="B15" s="213"/>
      <c r="C15" s="419"/>
      <c r="D15" s="219"/>
      <c r="E15" s="420"/>
      <c r="F15" s="421"/>
      <c r="G15" s="421"/>
    </row>
    <row r="16" spans="1:13" ht="15" customHeight="1">
      <c r="B16" s="220" t="s">
        <v>15</v>
      </c>
      <c r="C16" s="419"/>
      <c r="D16" s="219">
        <v>2020</v>
      </c>
      <c r="E16" s="420">
        <f t="shared" ref="E16:E80" si="1">SUM(F16:G16)</f>
        <v>18211</v>
      </c>
      <c r="F16" s="421">
        <v>8188</v>
      </c>
      <c r="G16" s="421">
        <v>10023</v>
      </c>
    </row>
    <row r="17" spans="1:7" ht="15" customHeight="1">
      <c r="B17" s="220"/>
      <c r="C17" s="419"/>
      <c r="D17" s="219">
        <v>2021</v>
      </c>
      <c r="E17" s="420">
        <f t="shared" si="1"/>
        <v>19235</v>
      </c>
      <c r="F17" s="421">
        <v>8398</v>
      </c>
      <c r="G17" s="421">
        <v>10837</v>
      </c>
    </row>
    <row r="18" spans="1:7" ht="15" customHeight="1">
      <c r="B18" s="220"/>
      <c r="C18" s="419"/>
      <c r="D18" s="219">
        <v>2022</v>
      </c>
      <c r="E18" s="420">
        <f t="shared" si="1"/>
        <v>22221</v>
      </c>
      <c r="F18" s="421">
        <v>9746</v>
      </c>
      <c r="G18" s="421">
        <v>12475</v>
      </c>
    </row>
    <row r="19" spans="1:7" ht="8.1" customHeight="1">
      <c r="A19" s="422"/>
      <c r="B19" s="220"/>
      <c r="C19" s="419"/>
      <c r="D19" s="219"/>
      <c r="E19" s="420"/>
      <c r="F19" s="421"/>
      <c r="G19" s="421"/>
    </row>
    <row r="20" spans="1:7" ht="15" customHeight="1">
      <c r="B20" s="220" t="s">
        <v>16</v>
      </c>
      <c r="C20" s="419"/>
      <c r="D20" s="219">
        <v>2020</v>
      </c>
      <c r="E20" s="420">
        <f t="shared" si="1"/>
        <v>11654</v>
      </c>
      <c r="F20" s="421">
        <v>4924</v>
      </c>
      <c r="G20" s="421">
        <v>6730</v>
      </c>
    </row>
    <row r="21" spans="1:7" s="422" customFormat="1" ht="15" customHeight="1">
      <c r="A21" s="375"/>
      <c r="B21" s="220"/>
      <c r="C21" s="419"/>
      <c r="D21" s="219">
        <v>2021</v>
      </c>
      <c r="E21" s="420">
        <f t="shared" si="1"/>
        <v>12433</v>
      </c>
      <c r="F21" s="421">
        <v>5275</v>
      </c>
      <c r="G21" s="421">
        <v>7158</v>
      </c>
    </row>
    <row r="22" spans="1:7" s="422" customFormat="1" ht="15" customHeight="1">
      <c r="A22" s="375"/>
      <c r="B22" s="220"/>
      <c r="C22" s="419"/>
      <c r="D22" s="219">
        <v>2022</v>
      </c>
      <c r="E22" s="420">
        <f t="shared" si="1"/>
        <v>14599</v>
      </c>
      <c r="F22" s="421">
        <v>6238</v>
      </c>
      <c r="G22" s="421">
        <v>8361</v>
      </c>
    </row>
    <row r="23" spans="1:7" ht="8.1" customHeight="1">
      <c r="B23" s="220"/>
      <c r="C23" s="419"/>
      <c r="D23" s="219"/>
      <c r="E23" s="420"/>
      <c r="F23" s="421"/>
      <c r="G23" s="421"/>
    </row>
    <row r="24" spans="1:7" ht="15" customHeight="1">
      <c r="B24" s="220" t="s">
        <v>17</v>
      </c>
      <c r="C24" s="419"/>
      <c r="D24" s="219">
        <v>2020</v>
      </c>
      <c r="E24" s="420">
        <f t="shared" si="1"/>
        <v>9077</v>
      </c>
      <c r="F24" s="421">
        <v>3869</v>
      </c>
      <c r="G24" s="421">
        <v>5208</v>
      </c>
    </row>
    <row r="25" spans="1:7" ht="15" customHeight="1">
      <c r="B25" s="220"/>
      <c r="C25" s="419"/>
      <c r="D25" s="219">
        <v>2021</v>
      </c>
      <c r="E25" s="420">
        <f t="shared" si="1"/>
        <v>9205</v>
      </c>
      <c r="F25" s="421">
        <v>3911</v>
      </c>
      <c r="G25" s="421">
        <v>5294</v>
      </c>
    </row>
    <row r="26" spans="1:7" ht="15" customHeight="1">
      <c r="B26" s="220"/>
      <c r="C26" s="419"/>
      <c r="D26" s="219">
        <v>2022</v>
      </c>
      <c r="E26" s="420">
        <f t="shared" si="1"/>
        <v>10042</v>
      </c>
      <c r="F26" s="421">
        <v>4209</v>
      </c>
      <c r="G26" s="421">
        <v>5833</v>
      </c>
    </row>
    <row r="27" spans="1:7" ht="8.1" customHeight="1">
      <c r="B27" s="220"/>
      <c r="C27" s="419"/>
      <c r="D27" s="219"/>
      <c r="E27" s="420"/>
      <c r="F27" s="421"/>
      <c r="G27" s="421"/>
    </row>
    <row r="28" spans="1:7" ht="15" customHeight="1">
      <c r="B28" s="220" t="s">
        <v>18</v>
      </c>
      <c r="C28" s="419"/>
      <c r="D28" s="219">
        <v>2020</v>
      </c>
      <c r="E28" s="420">
        <f t="shared" si="1"/>
        <v>5609</v>
      </c>
      <c r="F28" s="421">
        <v>2548</v>
      </c>
      <c r="G28" s="421">
        <v>3061</v>
      </c>
    </row>
    <row r="29" spans="1:7" ht="15" customHeight="1">
      <c r="B29" s="220"/>
      <c r="C29" s="419"/>
      <c r="D29" s="219">
        <v>2021</v>
      </c>
      <c r="E29" s="420">
        <f t="shared" si="1"/>
        <v>6102</v>
      </c>
      <c r="F29" s="421">
        <v>2746</v>
      </c>
      <c r="G29" s="421">
        <v>3356</v>
      </c>
    </row>
    <row r="30" spans="1:7" ht="15" customHeight="1">
      <c r="B30" s="220"/>
      <c r="C30" s="419"/>
      <c r="D30" s="219">
        <v>2022</v>
      </c>
      <c r="E30" s="420">
        <f t="shared" si="1"/>
        <v>6465</v>
      </c>
      <c r="F30" s="421">
        <v>2932</v>
      </c>
      <c r="G30" s="421">
        <v>3533</v>
      </c>
    </row>
    <row r="31" spans="1:7" ht="8.1" customHeight="1">
      <c r="B31" s="220"/>
      <c r="C31" s="419"/>
      <c r="D31" s="219"/>
      <c r="E31" s="420"/>
      <c r="F31" s="421"/>
      <c r="G31" s="421"/>
    </row>
    <row r="32" spans="1:7" ht="15" customHeight="1">
      <c r="B32" s="220" t="s">
        <v>19</v>
      </c>
      <c r="C32" s="419"/>
      <c r="D32" s="219">
        <v>2020</v>
      </c>
      <c r="E32" s="420">
        <f t="shared" si="1"/>
        <v>6575</v>
      </c>
      <c r="F32" s="421">
        <v>2920</v>
      </c>
      <c r="G32" s="421">
        <v>3655</v>
      </c>
    </row>
    <row r="33" spans="2:7" ht="15" customHeight="1">
      <c r="B33" s="220"/>
      <c r="C33" s="419"/>
      <c r="D33" s="219">
        <v>2021</v>
      </c>
      <c r="E33" s="420">
        <f t="shared" si="1"/>
        <v>7463</v>
      </c>
      <c r="F33" s="421">
        <v>3388</v>
      </c>
      <c r="G33" s="421">
        <v>4075</v>
      </c>
    </row>
    <row r="34" spans="2:7" ht="15" customHeight="1">
      <c r="B34" s="220"/>
      <c r="C34" s="419"/>
      <c r="D34" s="219">
        <v>2022</v>
      </c>
      <c r="E34" s="420">
        <f t="shared" si="1"/>
        <v>8583</v>
      </c>
      <c r="F34" s="421">
        <v>3845</v>
      </c>
      <c r="G34" s="421">
        <v>4738</v>
      </c>
    </row>
    <row r="35" spans="2:7" ht="8.1" customHeight="1">
      <c r="B35" s="220"/>
      <c r="C35" s="419"/>
      <c r="D35" s="219"/>
      <c r="E35" s="420"/>
      <c r="F35" s="421"/>
      <c r="G35" s="421"/>
    </row>
    <row r="36" spans="2:7" ht="15" customHeight="1">
      <c r="B36" s="220" t="s">
        <v>20</v>
      </c>
      <c r="C36" s="419"/>
      <c r="D36" s="219">
        <v>2020</v>
      </c>
      <c r="E36" s="420">
        <f t="shared" si="1"/>
        <v>3749</v>
      </c>
      <c r="F36" s="421">
        <v>1661</v>
      </c>
      <c r="G36" s="421">
        <v>2088</v>
      </c>
    </row>
    <row r="37" spans="2:7" ht="15" customHeight="1">
      <c r="B37" s="220"/>
      <c r="C37" s="419"/>
      <c r="D37" s="219">
        <v>2021</v>
      </c>
      <c r="E37" s="420">
        <f t="shared" si="1"/>
        <v>3990</v>
      </c>
      <c r="F37" s="421">
        <v>1733</v>
      </c>
      <c r="G37" s="421">
        <v>2257</v>
      </c>
    </row>
    <row r="38" spans="2:7" ht="15" customHeight="1">
      <c r="B38" s="220"/>
      <c r="C38" s="419"/>
      <c r="D38" s="219">
        <v>2022</v>
      </c>
      <c r="E38" s="420">
        <f t="shared" si="1"/>
        <v>4193</v>
      </c>
      <c r="F38" s="421">
        <v>1763</v>
      </c>
      <c r="G38" s="421">
        <v>2430</v>
      </c>
    </row>
    <row r="39" spans="2:7" ht="8.1" customHeight="1">
      <c r="B39" s="220"/>
      <c r="C39" s="419"/>
      <c r="D39" s="219"/>
      <c r="E39" s="420"/>
      <c r="F39" s="421"/>
      <c r="G39" s="421"/>
    </row>
    <row r="40" spans="2:7" ht="15" customHeight="1">
      <c r="B40" s="220" t="s">
        <v>21</v>
      </c>
      <c r="C40" s="419"/>
      <c r="D40" s="219">
        <v>2020</v>
      </c>
      <c r="E40" s="420">
        <f t="shared" si="1"/>
        <v>9951</v>
      </c>
      <c r="F40" s="421">
        <v>4547</v>
      </c>
      <c r="G40" s="421">
        <v>5404</v>
      </c>
    </row>
    <row r="41" spans="2:7" ht="15" customHeight="1">
      <c r="B41" s="220"/>
      <c r="C41" s="419"/>
      <c r="D41" s="219">
        <v>2021</v>
      </c>
      <c r="E41" s="420">
        <f t="shared" si="1"/>
        <v>10621</v>
      </c>
      <c r="F41" s="421">
        <v>4695</v>
      </c>
      <c r="G41" s="421">
        <v>5926</v>
      </c>
    </row>
    <row r="42" spans="2:7" ht="15" customHeight="1">
      <c r="B42" s="220"/>
      <c r="C42" s="419"/>
      <c r="D42" s="219">
        <v>2022</v>
      </c>
      <c r="E42" s="420">
        <f t="shared" si="1"/>
        <v>12861</v>
      </c>
      <c r="F42" s="421">
        <v>5907</v>
      </c>
      <c r="G42" s="421">
        <v>6954</v>
      </c>
    </row>
    <row r="43" spans="2:7" ht="8.1" customHeight="1">
      <c r="B43" s="220"/>
      <c r="C43" s="419"/>
      <c r="D43" s="219"/>
      <c r="E43" s="420"/>
      <c r="F43" s="421"/>
      <c r="G43" s="421"/>
    </row>
    <row r="44" spans="2:7" ht="15" customHeight="1">
      <c r="B44" s="220" t="s">
        <v>22</v>
      </c>
      <c r="C44" s="419"/>
      <c r="D44" s="219">
        <v>2020</v>
      </c>
      <c r="E44" s="420">
        <f t="shared" si="1"/>
        <v>1804</v>
      </c>
      <c r="F44" s="421">
        <v>841</v>
      </c>
      <c r="G44" s="421">
        <v>963</v>
      </c>
    </row>
    <row r="45" spans="2:7" ht="15" customHeight="1">
      <c r="B45" s="220"/>
      <c r="C45" s="419"/>
      <c r="D45" s="219">
        <v>2021</v>
      </c>
      <c r="E45" s="420">
        <f t="shared" si="1"/>
        <v>2039</v>
      </c>
      <c r="F45" s="421">
        <v>963</v>
      </c>
      <c r="G45" s="421">
        <v>1076</v>
      </c>
    </row>
    <row r="46" spans="2:7" ht="15" customHeight="1">
      <c r="B46" s="220"/>
      <c r="C46" s="419"/>
      <c r="D46" s="219">
        <v>2022</v>
      </c>
      <c r="E46" s="420">
        <f t="shared" si="1"/>
        <v>2258</v>
      </c>
      <c r="F46" s="421">
        <v>992</v>
      </c>
      <c r="G46" s="421">
        <v>1266</v>
      </c>
    </row>
    <row r="47" spans="2:7" ht="8.1" customHeight="1">
      <c r="B47" s="220"/>
      <c r="C47" s="419"/>
      <c r="D47" s="219"/>
      <c r="E47" s="420"/>
      <c r="F47" s="421"/>
      <c r="G47" s="421"/>
    </row>
    <row r="48" spans="2:7" ht="15" customHeight="1">
      <c r="B48" s="220" t="s">
        <v>23</v>
      </c>
      <c r="C48" s="419"/>
      <c r="D48" s="219">
        <v>2020</v>
      </c>
      <c r="E48" s="420">
        <f t="shared" si="1"/>
        <v>1233</v>
      </c>
      <c r="F48" s="421">
        <v>548</v>
      </c>
      <c r="G48" s="421">
        <v>685</v>
      </c>
    </row>
    <row r="49" spans="2:7" ht="15" customHeight="1">
      <c r="B49" s="220"/>
      <c r="C49" s="419"/>
      <c r="D49" s="219">
        <v>2021</v>
      </c>
      <c r="E49" s="420">
        <f t="shared" si="1"/>
        <v>1564</v>
      </c>
      <c r="F49" s="421">
        <v>718</v>
      </c>
      <c r="G49" s="421">
        <v>846</v>
      </c>
    </row>
    <row r="50" spans="2:7" ht="15" customHeight="1">
      <c r="B50" s="220"/>
      <c r="C50" s="419"/>
      <c r="D50" s="219">
        <v>2022</v>
      </c>
      <c r="E50" s="420">
        <f t="shared" si="1"/>
        <v>1566</v>
      </c>
      <c r="F50" s="421">
        <v>672</v>
      </c>
      <c r="G50" s="421">
        <v>894</v>
      </c>
    </row>
    <row r="51" spans="2:7" ht="8.1" customHeight="1">
      <c r="B51" s="220"/>
      <c r="C51" s="419"/>
      <c r="D51" s="219"/>
      <c r="E51" s="420"/>
      <c r="F51" s="421"/>
      <c r="G51" s="421"/>
    </row>
    <row r="52" spans="2:7" ht="15" customHeight="1">
      <c r="B52" s="220" t="s">
        <v>24</v>
      </c>
      <c r="C52" s="419"/>
      <c r="D52" s="219">
        <v>2020</v>
      </c>
      <c r="E52" s="420">
        <f t="shared" si="1"/>
        <v>36030</v>
      </c>
      <c r="F52" s="421">
        <v>16350</v>
      </c>
      <c r="G52" s="421">
        <v>19680</v>
      </c>
    </row>
    <row r="53" spans="2:7" ht="15" customHeight="1">
      <c r="B53" s="220"/>
      <c r="C53" s="419"/>
      <c r="D53" s="219">
        <v>2021</v>
      </c>
      <c r="E53" s="420">
        <f t="shared" si="1"/>
        <v>44957</v>
      </c>
      <c r="F53" s="421">
        <v>19868</v>
      </c>
      <c r="G53" s="421">
        <v>25089</v>
      </c>
    </row>
    <row r="54" spans="2:7" ht="15" customHeight="1">
      <c r="B54" s="220"/>
      <c r="C54" s="419"/>
      <c r="D54" s="219">
        <v>2022</v>
      </c>
      <c r="E54" s="420">
        <f t="shared" si="1"/>
        <v>52652</v>
      </c>
      <c r="F54" s="421">
        <v>23093</v>
      </c>
      <c r="G54" s="421">
        <v>29559</v>
      </c>
    </row>
    <row r="55" spans="2:7" ht="8.1" customHeight="1">
      <c r="B55" s="220"/>
      <c r="C55" s="419"/>
      <c r="D55" s="219"/>
      <c r="E55" s="420"/>
      <c r="F55" s="421"/>
      <c r="G55" s="421"/>
    </row>
    <row r="56" spans="2:7" ht="15" customHeight="1">
      <c r="B56" s="220" t="s">
        <v>25</v>
      </c>
      <c r="C56" s="419"/>
      <c r="D56" s="219">
        <v>2020</v>
      </c>
      <c r="E56" s="420">
        <f t="shared" si="1"/>
        <v>7110</v>
      </c>
      <c r="F56" s="421">
        <v>3251</v>
      </c>
      <c r="G56" s="421">
        <v>3859</v>
      </c>
    </row>
    <row r="57" spans="2:7" ht="15" customHeight="1">
      <c r="B57" s="220"/>
      <c r="C57" s="419"/>
      <c r="D57" s="219">
        <v>2021</v>
      </c>
      <c r="E57" s="420">
        <f t="shared" si="1"/>
        <v>7341</v>
      </c>
      <c r="F57" s="421">
        <v>3393</v>
      </c>
      <c r="G57" s="421">
        <v>3948</v>
      </c>
    </row>
    <row r="58" spans="2:7" ht="15" customHeight="1">
      <c r="B58" s="220"/>
      <c r="C58" s="419"/>
      <c r="D58" s="219">
        <v>2022</v>
      </c>
      <c r="E58" s="420">
        <f t="shared" si="1"/>
        <v>8140</v>
      </c>
      <c r="F58" s="421">
        <v>3683</v>
      </c>
      <c r="G58" s="421">
        <v>4457</v>
      </c>
    </row>
    <row r="59" spans="2:7" ht="8.1" customHeight="1">
      <c r="B59" s="220"/>
      <c r="C59" s="419"/>
      <c r="D59" s="219"/>
      <c r="E59" s="420"/>
      <c r="F59" s="421"/>
      <c r="G59" s="421"/>
    </row>
    <row r="60" spans="2:7" ht="15" customHeight="1">
      <c r="B60" s="220" t="s">
        <v>26</v>
      </c>
      <c r="C60" s="419"/>
      <c r="D60" s="219">
        <v>2020</v>
      </c>
      <c r="E60" s="420">
        <f t="shared" si="1"/>
        <v>8028</v>
      </c>
      <c r="F60" s="421">
        <v>3463</v>
      </c>
      <c r="G60" s="421">
        <v>4565</v>
      </c>
    </row>
    <row r="61" spans="2:7" ht="15" customHeight="1">
      <c r="B61" s="220"/>
      <c r="C61" s="419"/>
      <c r="D61" s="219">
        <v>2021</v>
      </c>
      <c r="E61" s="420">
        <f t="shared" si="1"/>
        <v>9171</v>
      </c>
      <c r="F61" s="421">
        <v>3996</v>
      </c>
      <c r="G61" s="421">
        <v>5175</v>
      </c>
    </row>
    <row r="62" spans="2:7" ht="15" customHeight="1">
      <c r="B62" s="220"/>
      <c r="C62" s="419"/>
      <c r="D62" s="219">
        <v>2022</v>
      </c>
      <c r="E62" s="420">
        <f t="shared" si="1"/>
        <v>10713</v>
      </c>
      <c r="F62" s="421">
        <v>4545</v>
      </c>
      <c r="G62" s="421">
        <v>6168</v>
      </c>
    </row>
    <row r="63" spans="2:7" ht="8.1" customHeight="1">
      <c r="B63" s="220"/>
      <c r="C63" s="419"/>
      <c r="D63" s="219"/>
      <c r="E63" s="420"/>
      <c r="F63" s="421"/>
      <c r="G63" s="421"/>
    </row>
    <row r="64" spans="2:7" ht="15" customHeight="1">
      <c r="B64" s="220" t="s">
        <v>27</v>
      </c>
      <c r="C64" s="419"/>
      <c r="D64" s="219">
        <v>2020</v>
      </c>
      <c r="E64" s="420">
        <f t="shared" si="1"/>
        <v>9045</v>
      </c>
      <c r="F64" s="421">
        <v>3927</v>
      </c>
      <c r="G64" s="421">
        <v>5118</v>
      </c>
    </row>
    <row r="65" spans="2:17" ht="15" customHeight="1">
      <c r="B65" s="220"/>
      <c r="C65" s="419"/>
      <c r="D65" s="219">
        <v>2021</v>
      </c>
      <c r="E65" s="420">
        <f t="shared" si="1"/>
        <v>10410</v>
      </c>
      <c r="F65" s="421">
        <v>4682</v>
      </c>
      <c r="G65" s="421">
        <v>5728</v>
      </c>
    </row>
    <row r="66" spans="2:17" ht="15" customHeight="1">
      <c r="B66" s="220"/>
      <c r="C66" s="419"/>
      <c r="D66" s="219">
        <v>2022</v>
      </c>
      <c r="E66" s="420">
        <f t="shared" si="1"/>
        <v>12514</v>
      </c>
      <c r="F66" s="421">
        <v>5587</v>
      </c>
      <c r="G66" s="421">
        <v>6927</v>
      </c>
    </row>
    <row r="67" spans="2:17" s="207" customFormat="1" ht="8.1" customHeight="1">
      <c r="B67" s="220"/>
      <c r="C67" s="208"/>
      <c r="D67" s="219"/>
      <c r="E67" s="420"/>
      <c r="F67" s="420"/>
      <c r="G67" s="420"/>
      <c r="H67" s="56"/>
      <c r="I67" s="56"/>
      <c r="J67" s="56"/>
      <c r="K67" s="56"/>
      <c r="O67" s="224"/>
      <c r="P67" s="56"/>
      <c r="Q67" s="56"/>
    </row>
    <row r="68" spans="2:17" s="207" customFormat="1" ht="15" customHeight="1">
      <c r="B68" s="220" t="s">
        <v>28</v>
      </c>
      <c r="C68" s="226"/>
      <c r="D68" s="219">
        <v>2020</v>
      </c>
      <c r="E68" s="420">
        <f t="shared" si="1"/>
        <v>11667</v>
      </c>
      <c r="F68" s="420">
        <v>5206</v>
      </c>
      <c r="G68" s="420">
        <v>6461</v>
      </c>
      <c r="H68" s="56"/>
      <c r="I68" s="56"/>
      <c r="J68" s="56"/>
      <c r="K68" s="223"/>
      <c r="L68" s="227"/>
    </row>
    <row r="69" spans="2:17" s="207" customFormat="1" ht="15" customHeight="1">
      <c r="B69" s="220"/>
      <c r="C69" s="226"/>
      <c r="D69" s="219">
        <v>2021</v>
      </c>
      <c r="E69" s="420">
        <f t="shared" si="1"/>
        <v>14072</v>
      </c>
      <c r="F69" s="420">
        <v>6249</v>
      </c>
      <c r="G69" s="420">
        <v>7823</v>
      </c>
      <c r="H69" s="56"/>
      <c r="I69" s="56"/>
      <c r="J69" s="56"/>
      <c r="K69" s="223"/>
      <c r="L69" s="227"/>
    </row>
    <row r="70" spans="2:17" s="207" customFormat="1" ht="15" customHeight="1">
      <c r="B70" s="220"/>
      <c r="C70" s="226"/>
      <c r="D70" s="219">
        <v>2022</v>
      </c>
      <c r="E70" s="420">
        <f t="shared" si="1"/>
        <v>17693</v>
      </c>
      <c r="F70" s="420">
        <v>7873</v>
      </c>
      <c r="G70" s="420">
        <v>9820</v>
      </c>
      <c r="H70" s="56"/>
      <c r="I70" s="56"/>
      <c r="J70" s="56"/>
      <c r="K70" s="223"/>
      <c r="L70" s="227"/>
    </row>
    <row r="71" spans="2:17" s="207" customFormat="1" ht="8.1" customHeight="1">
      <c r="B71" s="220"/>
      <c r="C71" s="226"/>
      <c r="D71" s="219"/>
      <c r="E71" s="420"/>
      <c r="F71" s="420"/>
      <c r="G71" s="420"/>
      <c r="H71" s="56"/>
      <c r="I71" s="56"/>
      <c r="J71" s="56"/>
      <c r="K71" s="223"/>
      <c r="L71" s="227"/>
    </row>
    <row r="72" spans="2:17" s="207" customFormat="1" ht="15" customHeight="1">
      <c r="B72" s="220" t="s">
        <v>29</v>
      </c>
      <c r="C72" s="226"/>
      <c r="D72" s="219">
        <v>2020</v>
      </c>
      <c r="E72" s="420">
        <f t="shared" si="1"/>
        <v>435</v>
      </c>
      <c r="F72" s="420">
        <v>225</v>
      </c>
      <c r="G72" s="420">
        <v>210</v>
      </c>
      <c r="H72" s="56"/>
      <c r="I72" s="56"/>
      <c r="J72" s="56"/>
      <c r="K72" s="223"/>
      <c r="L72" s="227"/>
    </row>
    <row r="73" spans="2:17" s="207" customFormat="1" ht="15" customHeight="1">
      <c r="B73" s="220"/>
      <c r="C73" s="226"/>
      <c r="D73" s="219">
        <v>2021</v>
      </c>
      <c r="E73" s="420">
        <f t="shared" si="1"/>
        <v>401</v>
      </c>
      <c r="F73" s="420">
        <v>174</v>
      </c>
      <c r="G73" s="420">
        <v>227</v>
      </c>
      <c r="H73" s="56"/>
      <c r="I73" s="56"/>
      <c r="J73" s="56"/>
      <c r="K73" s="223"/>
      <c r="L73" s="227"/>
    </row>
    <row r="74" spans="2:17" s="207" customFormat="1" ht="15" customHeight="1">
      <c r="B74" s="220"/>
      <c r="C74" s="226"/>
      <c r="D74" s="219">
        <v>2022</v>
      </c>
      <c r="E74" s="420">
        <f t="shared" si="1"/>
        <v>397</v>
      </c>
      <c r="F74" s="420">
        <v>173</v>
      </c>
      <c r="G74" s="420">
        <v>224</v>
      </c>
      <c r="H74" s="56"/>
      <c r="I74" s="56"/>
      <c r="J74" s="56"/>
      <c r="K74" s="223"/>
      <c r="L74" s="227"/>
    </row>
    <row r="75" spans="2:17" s="207" customFormat="1" ht="8.1" customHeight="1">
      <c r="B75" s="220"/>
      <c r="C75" s="226"/>
      <c r="D75" s="219"/>
      <c r="E75" s="420"/>
      <c r="F75" s="420"/>
      <c r="G75" s="420"/>
      <c r="H75" s="56"/>
      <c r="I75" s="56"/>
      <c r="J75" s="56"/>
      <c r="K75" s="223"/>
      <c r="L75" s="227"/>
    </row>
    <row r="76" spans="2:17" s="207" customFormat="1" ht="15" customHeight="1">
      <c r="B76" s="220" t="s">
        <v>30</v>
      </c>
      <c r="C76" s="226"/>
      <c r="D76" s="219">
        <v>2020</v>
      </c>
      <c r="E76" s="420">
        <f t="shared" si="1"/>
        <v>940</v>
      </c>
      <c r="F76" s="420">
        <v>385</v>
      </c>
      <c r="G76" s="420">
        <v>555</v>
      </c>
      <c r="H76" s="56"/>
      <c r="I76" s="56"/>
      <c r="J76" s="56"/>
      <c r="K76" s="223"/>
      <c r="L76" s="227"/>
    </row>
    <row r="77" spans="2:17" s="207" customFormat="1" ht="15" customHeight="1">
      <c r="B77" s="220"/>
      <c r="C77" s="226"/>
      <c r="D77" s="219">
        <v>2021</v>
      </c>
      <c r="E77" s="420">
        <f t="shared" si="1"/>
        <v>1149</v>
      </c>
      <c r="F77" s="420">
        <v>526</v>
      </c>
      <c r="G77" s="420">
        <v>623</v>
      </c>
      <c r="H77" s="56"/>
      <c r="I77" s="56"/>
      <c r="J77" s="56"/>
      <c r="K77" s="223"/>
      <c r="L77" s="227"/>
      <c r="M77" s="56"/>
      <c r="N77" s="56"/>
    </row>
    <row r="78" spans="2:17" s="207" customFormat="1" ht="15" customHeight="1">
      <c r="B78" s="220"/>
      <c r="C78" s="226"/>
      <c r="D78" s="219">
        <v>2022</v>
      </c>
      <c r="E78" s="420">
        <f t="shared" si="1"/>
        <v>1454</v>
      </c>
      <c r="F78" s="420">
        <v>631</v>
      </c>
      <c r="G78" s="420">
        <v>823</v>
      </c>
      <c r="H78" s="56"/>
      <c r="I78" s="56"/>
      <c r="J78" s="56"/>
      <c r="K78" s="223"/>
      <c r="L78" s="227"/>
      <c r="M78" s="56"/>
      <c r="N78" s="56"/>
      <c r="O78" s="230"/>
    </row>
    <row r="79" spans="2:17" s="207" customFormat="1" ht="8.1" customHeight="1">
      <c r="B79" s="220"/>
      <c r="C79" s="226"/>
      <c r="D79" s="219"/>
      <c r="E79" s="420"/>
      <c r="F79" s="420"/>
      <c r="G79" s="420"/>
      <c r="H79" s="56"/>
      <c r="I79" s="56"/>
      <c r="J79" s="56"/>
      <c r="K79" s="223"/>
      <c r="L79" s="227"/>
    </row>
    <row r="80" spans="2:17" s="207" customFormat="1" ht="15" customHeight="1">
      <c r="B80" s="213" t="s">
        <v>932</v>
      </c>
      <c r="C80" s="226"/>
      <c r="D80" s="219">
        <v>2020</v>
      </c>
      <c r="E80" s="420">
        <f t="shared" si="1"/>
        <v>110</v>
      </c>
      <c r="F80" s="420">
        <v>51</v>
      </c>
      <c r="G80" s="420">
        <v>59</v>
      </c>
      <c r="H80" s="56"/>
      <c r="I80" s="56"/>
      <c r="J80" s="56"/>
      <c r="K80" s="223"/>
      <c r="L80" s="227"/>
    </row>
    <row r="81" spans="1:15" s="207" customFormat="1" ht="15" customHeight="1">
      <c r="B81" s="423" t="s">
        <v>930</v>
      </c>
      <c r="C81" s="226"/>
      <c r="D81" s="219">
        <v>2021</v>
      </c>
      <c r="E81" s="420">
        <f t="shared" ref="E81:E82" si="2">SUM(F81:G81)</f>
        <v>127</v>
      </c>
      <c r="F81" s="420">
        <v>60</v>
      </c>
      <c r="G81" s="420">
        <v>67</v>
      </c>
      <c r="H81" s="56"/>
      <c r="I81" s="56"/>
      <c r="J81" s="56"/>
      <c r="K81" s="223"/>
      <c r="L81" s="227"/>
    </row>
    <row r="82" spans="1:15" s="207" customFormat="1" ht="15" customHeight="1">
      <c r="B82" s="220"/>
      <c r="C82" s="226"/>
      <c r="D82" s="219">
        <v>2022</v>
      </c>
      <c r="E82" s="420">
        <f t="shared" si="2"/>
        <v>245</v>
      </c>
      <c r="F82" s="438">
        <v>133</v>
      </c>
      <c r="G82" s="438">
        <v>112</v>
      </c>
      <c r="H82" s="56"/>
      <c r="I82" s="56"/>
      <c r="J82" s="56"/>
      <c r="K82" s="223"/>
      <c r="L82" s="227"/>
    </row>
    <row r="83" spans="1:15" s="207" customFormat="1" ht="8.1" customHeight="1">
      <c r="B83" s="220"/>
      <c r="C83" s="226"/>
      <c r="D83" s="219"/>
      <c r="E83" s="420"/>
      <c r="F83" s="420"/>
      <c r="G83" s="420"/>
      <c r="H83" s="56"/>
      <c r="I83" s="56"/>
      <c r="J83" s="56"/>
      <c r="K83" s="223"/>
      <c r="L83" s="227"/>
    </row>
    <row r="84" spans="1:15" s="207" customFormat="1" ht="15" customHeight="1">
      <c r="B84" s="213" t="s">
        <v>931</v>
      </c>
      <c r="C84" s="226"/>
      <c r="D84" s="219">
        <v>2020</v>
      </c>
      <c r="E84" s="420">
        <f t="shared" ref="E84:E86" si="3">SUM(F84:G84)</f>
        <v>793</v>
      </c>
      <c r="F84" s="420">
        <v>418</v>
      </c>
      <c r="G84" s="420">
        <v>375</v>
      </c>
      <c r="H84" s="56"/>
      <c r="I84" s="56"/>
      <c r="J84" s="56"/>
      <c r="K84" s="223"/>
      <c r="L84" s="227"/>
    </row>
    <row r="85" spans="1:15" s="207" customFormat="1" ht="15" customHeight="1">
      <c r="B85" s="423" t="s">
        <v>933</v>
      </c>
      <c r="C85" s="226"/>
      <c r="D85" s="219">
        <v>2021</v>
      </c>
      <c r="E85" s="420">
        <f t="shared" si="3"/>
        <v>351</v>
      </c>
      <c r="F85" s="420">
        <v>168</v>
      </c>
      <c r="G85" s="420">
        <v>183</v>
      </c>
      <c r="H85" s="56"/>
      <c r="I85" s="56"/>
      <c r="J85" s="56"/>
      <c r="K85" s="223"/>
      <c r="L85" s="227"/>
      <c r="M85" s="56"/>
      <c r="N85" s="56"/>
    </row>
    <row r="86" spans="1:15" s="207" customFormat="1" ht="15" customHeight="1">
      <c r="B86" s="220"/>
      <c r="C86" s="226"/>
      <c r="D86" s="219">
        <v>2022</v>
      </c>
      <c r="E86" s="420">
        <f t="shared" si="3"/>
        <v>121</v>
      </c>
      <c r="F86" s="207">
        <v>77</v>
      </c>
      <c r="G86" s="207">
        <v>44</v>
      </c>
      <c r="H86" s="56"/>
      <c r="I86" s="56"/>
      <c r="J86" s="56"/>
      <c r="K86" s="223"/>
      <c r="L86" s="227"/>
      <c r="M86" s="56"/>
      <c r="N86" s="56"/>
      <c r="O86" s="230"/>
    </row>
    <row r="87" spans="1:15" s="444" customFormat="1" ht="8.1" customHeight="1" thickBot="1">
      <c r="A87" s="439"/>
      <c r="B87" s="440"/>
      <c r="C87" s="440"/>
      <c r="D87" s="441"/>
      <c r="E87" s="442"/>
      <c r="F87" s="443"/>
      <c r="G87" s="443"/>
      <c r="H87" s="439"/>
    </row>
    <row r="88" spans="1:15" s="426" customFormat="1" ht="15" customHeight="1">
      <c r="D88" s="427"/>
      <c r="H88" s="445" t="s">
        <v>926</v>
      </c>
    </row>
    <row r="89" spans="1:15" s="426" customFormat="1" ht="15" customHeight="1">
      <c r="D89" s="427"/>
      <c r="H89" s="446" t="s">
        <v>927</v>
      </c>
    </row>
    <row r="90" spans="1:15" s="426" customFormat="1" ht="8.1" customHeight="1">
      <c r="D90" s="427"/>
      <c r="H90" s="428"/>
    </row>
    <row r="91" spans="1:15" s="426" customFormat="1" ht="15" customHeight="1">
      <c r="B91" s="429" t="s">
        <v>1311</v>
      </c>
      <c r="D91" s="427"/>
    </row>
    <row r="92" spans="1:15" s="430" customFormat="1" ht="15" customHeight="1">
      <c r="B92" s="431" t="s">
        <v>928</v>
      </c>
      <c r="C92" s="432"/>
      <c r="D92" s="433"/>
      <c r="E92" s="434"/>
      <c r="F92" s="434"/>
      <c r="G92" s="434"/>
      <c r="H92" s="434"/>
    </row>
    <row r="93" spans="1:15" s="430" customFormat="1" ht="15" customHeight="1">
      <c r="B93" s="435" t="s">
        <v>929</v>
      </c>
      <c r="D93" s="436"/>
      <c r="E93" s="437"/>
      <c r="F93" s="437"/>
      <c r="G93" s="437"/>
      <c r="H93" s="437"/>
    </row>
  </sheetData>
  <printOptions horizontalCentered="1"/>
  <pageMargins left="0.55118110236220497" right="0.55118110236220497" top="0.39370078740157499" bottom="0.59055118110236204" header="0.39370078740157499" footer="0.39370078740157499"/>
  <pageSetup paperSize="9" scale="65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73">
    <tabColor rgb="FF92D050"/>
  </sheetPr>
  <dimension ref="A1:Q95"/>
  <sheetViews>
    <sheetView tabSelected="1" view="pageBreakPreview" topLeftCell="A43" zoomScale="80" zoomScaleNormal="100" workbookViewId="0">
      <selection activeCell="O48" sqref="O48"/>
    </sheetView>
  </sheetViews>
  <sheetFormatPr defaultColWidth="12.42578125" defaultRowHeight="15" customHeight="1"/>
  <cols>
    <col min="1" max="1" width="1.7109375" style="375" customWidth="1"/>
    <col min="2" max="2" width="12.7109375" style="375" customWidth="1"/>
    <col min="3" max="3" width="11.7109375" style="375" customWidth="1"/>
    <col min="4" max="4" width="16.28515625" style="376" customWidth="1"/>
    <col min="5" max="7" width="28.140625" style="375" customWidth="1"/>
    <col min="8" max="8" width="1.7109375" style="375" customWidth="1"/>
    <col min="9" max="9" width="18.140625" style="375" customWidth="1"/>
    <col min="10" max="16384" width="12.42578125" style="375"/>
  </cols>
  <sheetData>
    <row r="1" spans="1:13" ht="8.1" customHeight="1"/>
    <row r="2" spans="1:13" ht="8.1" customHeight="1"/>
    <row r="3" spans="1:13" s="377" customFormat="1" ht="16.5" customHeight="1">
      <c r="B3" s="378" t="s">
        <v>1016</v>
      </c>
      <c r="C3" s="379" t="s">
        <v>1137</v>
      </c>
      <c r="D3" s="380"/>
      <c r="E3" s="378"/>
      <c r="F3" s="378"/>
      <c r="G3" s="378"/>
      <c r="H3" s="379"/>
      <c r="I3" s="379"/>
      <c r="J3" s="379"/>
      <c r="K3" s="379"/>
      <c r="L3" s="379"/>
      <c r="M3" s="379"/>
    </row>
    <row r="4" spans="1:13" s="381" customFormat="1" ht="16.5" customHeight="1">
      <c r="B4" s="382" t="s">
        <v>1017</v>
      </c>
      <c r="C4" s="383" t="s">
        <v>1138</v>
      </c>
      <c r="D4" s="384"/>
      <c r="E4" s="385"/>
      <c r="F4" s="385"/>
      <c r="G4" s="385"/>
      <c r="H4" s="386"/>
      <c r="I4" s="386"/>
      <c r="J4" s="386"/>
      <c r="K4" s="386"/>
      <c r="L4" s="386"/>
      <c r="M4" s="386"/>
    </row>
    <row r="5" spans="1:13" s="381" customFormat="1" ht="16.5" customHeight="1">
      <c r="B5" s="382"/>
      <c r="C5" s="383" t="s">
        <v>142</v>
      </c>
      <c r="D5" s="384"/>
      <c r="E5" s="385"/>
      <c r="F5" s="385"/>
      <c r="G5" s="385"/>
      <c r="H5" s="386"/>
      <c r="I5" s="386"/>
      <c r="J5" s="386"/>
      <c r="K5" s="386"/>
      <c r="L5" s="386"/>
      <c r="M5" s="386"/>
    </row>
    <row r="6" spans="1:13" ht="8.1" customHeight="1" thickBot="1">
      <c r="B6" s="387"/>
      <c r="C6" s="387"/>
      <c r="D6" s="388"/>
      <c r="E6" s="389"/>
      <c r="F6" s="390"/>
      <c r="G6" s="390"/>
    </row>
    <row r="7" spans="1:13" s="398" customFormat="1" ht="8.1" customHeight="1" thickTop="1">
      <c r="A7" s="391"/>
      <c r="B7" s="392"/>
      <c r="C7" s="393"/>
      <c r="D7" s="394"/>
      <c r="E7" s="395"/>
      <c r="F7" s="396"/>
      <c r="G7" s="396"/>
      <c r="H7" s="397"/>
    </row>
    <row r="8" spans="1:13" s="398" customFormat="1" ht="15" customHeight="1">
      <c r="A8" s="399"/>
      <c r="B8" s="399" t="s">
        <v>2</v>
      </c>
      <c r="C8" s="393"/>
      <c r="D8" s="400" t="s">
        <v>3</v>
      </c>
      <c r="E8" s="401" t="s">
        <v>4</v>
      </c>
      <c r="F8" s="401" t="s">
        <v>37</v>
      </c>
      <c r="G8" s="401" t="s">
        <v>38</v>
      </c>
      <c r="H8" s="400"/>
    </row>
    <row r="9" spans="1:13" s="398" customFormat="1" ht="15" customHeight="1">
      <c r="A9" s="402"/>
      <c r="B9" s="403" t="s">
        <v>7</v>
      </c>
      <c r="C9" s="404"/>
      <c r="D9" s="405" t="s">
        <v>8</v>
      </c>
      <c r="E9" s="406" t="s">
        <v>9</v>
      </c>
      <c r="F9" s="406" t="s">
        <v>39</v>
      </c>
      <c r="G9" s="406" t="s">
        <v>40</v>
      </c>
      <c r="H9" s="405"/>
    </row>
    <row r="10" spans="1:13" s="398" customFormat="1" ht="8.1" customHeight="1">
      <c r="A10" s="407"/>
      <c r="B10" s="407"/>
      <c r="C10" s="408"/>
      <c r="D10" s="409"/>
      <c r="E10" s="410"/>
      <c r="F10" s="410"/>
      <c r="G10" s="410"/>
      <c r="H10" s="411"/>
    </row>
    <row r="11" spans="1:13" s="398" customFormat="1" ht="8.1" customHeight="1">
      <c r="A11" s="412"/>
      <c r="B11" s="412"/>
      <c r="C11" s="413"/>
      <c r="D11" s="414"/>
      <c r="E11" s="415"/>
      <c r="F11" s="415"/>
      <c r="G11" s="415"/>
      <c r="H11" s="415"/>
      <c r="I11" s="375"/>
    </row>
    <row r="12" spans="1:13" ht="15" customHeight="1">
      <c r="B12" s="213" t="s">
        <v>14</v>
      </c>
      <c r="C12" s="416"/>
      <c r="D12" s="214">
        <v>2020</v>
      </c>
      <c r="E12" s="417">
        <f>SUM(F12:G12)</f>
        <v>40406</v>
      </c>
      <c r="F12" s="417">
        <f t="shared" ref="F12:G14" si="0">SUM(F16,F20,F24,F28,F32,F36,F40,F44,F48,F52,F56,F60,F64,F68,F72,F76,F80,F84)</f>
        <v>15772</v>
      </c>
      <c r="G12" s="417">
        <f t="shared" si="0"/>
        <v>24634</v>
      </c>
    </row>
    <row r="13" spans="1:13" ht="15" customHeight="1">
      <c r="B13" s="213"/>
      <c r="C13" s="418"/>
      <c r="D13" s="214">
        <v>2021</v>
      </c>
      <c r="E13" s="417">
        <f>SUM(F13:G13)</f>
        <v>41405</v>
      </c>
      <c r="F13" s="417">
        <f t="shared" si="0"/>
        <v>15822</v>
      </c>
      <c r="G13" s="417">
        <f t="shared" si="0"/>
        <v>25583</v>
      </c>
    </row>
    <row r="14" spans="1:13" ht="15" customHeight="1">
      <c r="B14" s="213"/>
      <c r="C14" s="418"/>
      <c r="D14" s="214">
        <v>2022</v>
      </c>
      <c r="E14" s="417">
        <f>SUM(F14:G14)</f>
        <v>29305</v>
      </c>
      <c r="F14" s="417">
        <f t="shared" si="0"/>
        <v>11409</v>
      </c>
      <c r="G14" s="417">
        <f t="shared" si="0"/>
        <v>17896</v>
      </c>
    </row>
    <row r="15" spans="1:13" ht="8.1" customHeight="1">
      <c r="B15" s="213"/>
      <c r="C15" s="419"/>
      <c r="D15" s="219"/>
      <c r="E15" s="420"/>
      <c r="F15" s="420"/>
      <c r="G15" s="420"/>
    </row>
    <row r="16" spans="1:13" ht="15" customHeight="1">
      <c r="B16" s="220" t="s">
        <v>15</v>
      </c>
      <c r="C16" s="419"/>
      <c r="D16" s="219">
        <v>2020</v>
      </c>
      <c r="E16" s="420">
        <f t="shared" ref="E16:E80" si="1">SUM(F16:G16)</f>
        <v>3700</v>
      </c>
      <c r="F16" s="420">
        <v>1336</v>
      </c>
      <c r="G16" s="420">
        <v>2364</v>
      </c>
    </row>
    <row r="17" spans="1:7" ht="15" customHeight="1">
      <c r="B17" s="220"/>
      <c r="C17" s="419"/>
      <c r="D17" s="219">
        <v>2021</v>
      </c>
      <c r="E17" s="420">
        <f t="shared" si="1"/>
        <v>3988</v>
      </c>
      <c r="F17" s="420">
        <v>1556</v>
      </c>
      <c r="G17" s="420">
        <v>2432</v>
      </c>
    </row>
    <row r="18" spans="1:7" ht="15" customHeight="1">
      <c r="B18" s="220"/>
      <c r="C18" s="419"/>
      <c r="D18" s="219">
        <v>2022</v>
      </c>
      <c r="E18" s="420">
        <f t="shared" si="1"/>
        <v>2722</v>
      </c>
      <c r="F18" s="420">
        <v>1036</v>
      </c>
      <c r="G18" s="420">
        <v>1686</v>
      </c>
    </row>
    <row r="19" spans="1:7" ht="8.1" customHeight="1">
      <c r="A19" s="422"/>
      <c r="B19" s="220"/>
      <c r="C19" s="419"/>
      <c r="D19" s="219"/>
      <c r="E19" s="420"/>
      <c r="F19" s="420"/>
      <c r="G19" s="420"/>
    </row>
    <row r="20" spans="1:7" ht="15" customHeight="1">
      <c r="B20" s="220" t="s">
        <v>16</v>
      </c>
      <c r="C20" s="419"/>
      <c r="D20" s="219">
        <v>2020</v>
      </c>
      <c r="E20" s="420">
        <f t="shared" si="1"/>
        <v>3023</v>
      </c>
      <c r="F20" s="420">
        <v>1103</v>
      </c>
      <c r="G20" s="420">
        <v>1920</v>
      </c>
    </row>
    <row r="21" spans="1:7" s="422" customFormat="1" ht="15" customHeight="1">
      <c r="A21" s="375"/>
      <c r="B21" s="220"/>
      <c r="C21" s="419"/>
      <c r="D21" s="219">
        <v>2021</v>
      </c>
      <c r="E21" s="420">
        <f t="shared" si="1"/>
        <v>3103</v>
      </c>
      <c r="F21" s="420">
        <v>1018</v>
      </c>
      <c r="G21" s="420">
        <v>2085</v>
      </c>
    </row>
    <row r="22" spans="1:7" s="422" customFormat="1" ht="15" customHeight="1">
      <c r="A22" s="375"/>
      <c r="B22" s="220"/>
      <c r="C22" s="419"/>
      <c r="D22" s="219">
        <v>2022</v>
      </c>
      <c r="E22" s="420">
        <f t="shared" si="1"/>
        <v>2029</v>
      </c>
      <c r="F22" s="420">
        <v>714</v>
      </c>
      <c r="G22" s="420">
        <v>1315</v>
      </c>
    </row>
    <row r="23" spans="1:7" ht="8.1" customHeight="1">
      <c r="B23" s="220"/>
      <c r="C23" s="419"/>
      <c r="D23" s="219"/>
      <c r="E23" s="420"/>
      <c r="F23" s="420"/>
      <c r="G23" s="420"/>
    </row>
    <row r="24" spans="1:7" ht="15" customHeight="1">
      <c r="B24" s="220" t="s">
        <v>17</v>
      </c>
      <c r="C24" s="419"/>
      <c r="D24" s="219">
        <v>2020</v>
      </c>
      <c r="E24" s="420">
        <f t="shared" si="1"/>
        <v>3114</v>
      </c>
      <c r="F24" s="420">
        <v>1127</v>
      </c>
      <c r="G24" s="420">
        <v>1987</v>
      </c>
    </row>
    <row r="25" spans="1:7" ht="15" customHeight="1">
      <c r="B25" s="220"/>
      <c r="C25" s="419"/>
      <c r="D25" s="219">
        <v>2021</v>
      </c>
      <c r="E25" s="420">
        <f t="shared" si="1"/>
        <v>3429</v>
      </c>
      <c r="F25" s="420">
        <v>1299</v>
      </c>
      <c r="G25" s="420">
        <v>2130</v>
      </c>
    </row>
    <row r="26" spans="1:7" ht="15" customHeight="1">
      <c r="B26" s="220"/>
      <c r="C26" s="419"/>
      <c r="D26" s="219">
        <v>2022</v>
      </c>
      <c r="E26" s="420">
        <f t="shared" si="1"/>
        <v>2057</v>
      </c>
      <c r="F26" s="420">
        <v>716</v>
      </c>
      <c r="G26" s="420">
        <v>1341</v>
      </c>
    </row>
    <row r="27" spans="1:7" ht="8.1" customHeight="1">
      <c r="B27" s="220"/>
      <c r="C27" s="419"/>
      <c r="D27" s="219"/>
      <c r="E27" s="420"/>
      <c r="F27" s="420"/>
      <c r="G27" s="420"/>
    </row>
    <row r="28" spans="1:7" ht="15" customHeight="1">
      <c r="B28" s="220" t="s">
        <v>18</v>
      </c>
      <c r="C28" s="419"/>
      <c r="D28" s="219">
        <v>2020</v>
      </c>
      <c r="E28" s="420">
        <f t="shared" si="1"/>
        <v>1241</v>
      </c>
      <c r="F28" s="420">
        <v>454</v>
      </c>
      <c r="G28" s="420">
        <v>787</v>
      </c>
    </row>
    <row r="29" spans="1:7" ht="15" customHeight="1">
      <c r="B29" s="220"/>
      <c r="C29" s="419"/>
      <c r="D29" s="219">
        <v>2021</v>
      </c>
      <c r="E29" s="420">
        <f t="shared" si="1"/>
        <v>1371</v>
      </c>
      <c r="F29" s="420">
        <v>530</v>
      </c>
      <c r="G29" s="420">
        <v>841</v>
      </c>
    </row>
    <row r="30" spans="1:7" ht="15" customHeight="1">
      <c r="B30" s="220"/>
      <c r="C30" s="419"/>
      <c r="D30" s="219">
        <v>2022</v>
      </c>
      <c r="E30" s="420">
        <f t="shared" si="1"/>
        <v>816</v>
      </c>
      <c r="F30" s="420">
        <v>280</v>
      </c>
      <c r="G30" s="420">
        <v>536</v>
      </c>
    </row>
    <row r="31" spans="1:7" ht="8.1" customHeight="1">
      <c r="B31" s="220"/>
      <c r="C31" s="419"/>
      <c r="D31" s="219"/>
      <c r="E31" s="420"/>
      <c r="F31" s="420"/>
      <c r="G31" s="420"/>
    </row>
    <row r="32" spans="1:7" ht="15" customHeight="1">
      <c r="B32" s="220" t="s">
        <v>19</v>
      </c>
      <c r="C32" s="419"/>
      <c r="D32" s="219">
        <v>2020</v>
      </c>
      <c r="E32" s="420">
        <f t="shared" si="1"/>
        <v>1672</v>
      </c>
      <c r="F32" s="420">
        <v>638</v>
      </c>
      <c r="G32" s="420">
        <v>1034</v>
      </c>
    </row>
    <row r="33" spans="2:7" ht="15" customHeight="1">
      <c r="B33" s="220"/>
      <c r="C33" s="419"/>
      <c r="D33" s="219">
        <v>2021</v>
      </c>
      <c r="E33" s="420">
        <f t="shared" si="1"/>
        <v>1799</v>
      </c>
      <c r="F33" s="420">
        <v>669</v>
      </c>
      <c r="G33" s="420">
        <v>1130</v>
      </c>
    </row>
    <row r="34" spans="2:7" ht="15" customHeight="1">
      <c r="B34" s="220"/>
      <c r="C34" s="419"/>
      <c r="D34" s="219">
        <v>2022</v>
      </c>
      <c r="E34" s="420">
        <f t="shared" si="1"/>
        <v>1210</v>
      </c>
      <c r="F34" s="420">
        <v>449</v>
      </c>
      <c r="G34" s="420">
        <v>761</v>
      </c>
    </row>
    <row r="35" spans="2:7" ht="8.1" customHeight="1">
      <c r="B35" s="220"/>
      <c r="C35" s="419"/>
      <c r="D35" s="219"/>
      <c r="E35" s="420"/>
      <c r="F35" s="420"/>
      <c r="G35" s="420"/>
    </row>
    <row r="36" spans="2:7" ht="15" customHeight="1">
      <c r="B36" s="220" t="s">
        <v>20</v>
      </c>
      <c r="C36" s="419"/>
      <c r="D36" s="219">
        <v>2020</v>
      </c>
      <c r="E36" s="420">
        <f t="shared" si="1"/>
        <v>1995</v>
      </c>
      <c r="F36" s="420">
        <v>765</v>
      </c>
      <c r="G36" s="420">
        <v>1230</v>
      </c>
    </row>
    <row r="37" spans="2:7" ht="15" customHeight="1">
      <c r="B37" s="220"/>
      <c r="C37" s="419"/>
      <c r="D37" s="219">
        <v>2021</v>
      </c>
      <c r="E37" s="420">
        <f t="shared" si="1"/>
        <v>2334</v>
      </c>
      <c r="F37" s="420">
        <v>811</v>
      </c>
      <c r="G37" s="420">
        <v>1523</v>
      </c>
    </row>
    <row r="38" spans="2:7" ht="15" customHeight="1">
      <c r="B38" s="220"/>
      <c r="C38" s="419"/>
      <c r="D38" s="219">
        <v>2022</v>
      </c>
      <c r="E38" s="420">
        <f t="shared" si="1"/>
        <v>1608</v>
      </c>
      <c r="F38" s="420">
        <v>564</v>
      </c>
      <c r="G38" s="420">
        <v>1044</v>
      </c>
    </row>
    <row r="39" spans="2:7" ht="8.1" customHeight="1">
      <c r="B39" s="220"/>
      <c r="C39" s="419"/>
      <c r="D39" s="219"/>
      <c r="E39" s="420"/>
      <c r="F39" s="420"/>
      <c r="G39" s="420"/>
    </row>
    <row r="40" spans="2:7" ht="15" customHeight="1">
      <c r="B40" s="220" t="s">
        <v>21</v>
      </c>
      <c r="C40" s="419"/>
      <c r="D40" s="219">
        <v>2020</v>
      </c>
      <c r="E40" s="420">
        <f t="shared" si="1"/>
        <v>1976</v>
      </c>
      <c r="F40" s="420">
        <v>828</v>
      </c>
      <c r="G40" s="420">
        <v>1148</v>
      </c>
    </row>
    <row r="41" spans="2:7" ht="15" customHeight="1">
      <c r="B41" s="220"/>
      <c r="C41" s="419"/>
      <c r="D41" s="219">
        <v>2021</v>
      </c>
      <c r="E41" s="420">
        <f t="shared" si="1"/>
        <v>1818</v>
      </c>
      <c r="F41" s="420">
        <v>738</v>
      </c>
      <c r="G41" s="420">
        <v>1080</v>
      </c>
    </row>
    <row r="42" spans="2:7" ht="15" customHeight="1">
      <c r="B42" s="220"/>
      <c r="C42" s="419"/>
      <c r="D42" s="219">
        <v>2022</v>
      </c>
      <c r="E42" s="420">
        <f t="shared" si="1"/>
        <v>1347</v>
      </c>
      <c r="F42" s="420">
        <v>570</v>
      </c>
      <c r="G42" s="420">
        <v>777</v>
      </c>
    </row>
    <row r="43" spans="2:7" ht="8.1" customHeight="1">
      <c r="B43" s="220"/>
      <c r="C43" s="419"/>
      <c r="D43" s="219"/>
      <c r="E43" s="420"/>
      <c r="F43" s="420"/>
      <c r="G43" s="420"/>
    </row>
    <row r="44" spans="2:7" ht="15" customHeight="1">
      <c r="B44" s="220" t="s">
        <v>22</v>
      </c>
      <c r="C44" s="419"/>
      <c r="D44" s="219">
        <v>2020</v>
      </c>
      <c r="E44" s="420">
        <f t="shared" si="1"/>
        <v>3867</v>
      </c>
      <c r="F44" s="420">
        <v>1495</v>
      </c>
      <c r="G44" s="420">
        <v>2372</v>
      </c>
    </row>
    <row r="45" spans="2:7" ht="15" customHeight="1">
      <c r="B45" s="220"/>
      <c r="C45" s="419"/>
      <c r="D45" s="219">
        <v>2021</v>
      </c>
      <c r="E45" s="420">
        <f t="shared" si="1"/>
        <v>3754</v>
      </c>
      <c r="F45" s="420">
        <v>1378</v>
      </c>
      <c r="G45" s="420">
        <v>2376</v>
      </c>
    </row>
    <row r="46" spans="2:7" ht="15" customHeight="1">
      <c r="B46" s="220"/>
      <c r="C46" s="419"/>
      <c r="D46" s="219">
        <v>2022</v>
      </c>
      <c r="E46" s="420">
        <f t="shared" si="1"/>
        <v>2441</v>
      </c>
      <c r="F46" s="420">
        <v>927</v>
      </c>
      <c r="G46" s="420">
        <v>1514</v>
      </c>
    </row>
    <row r="47" spans="2:7" ht="8.1" customHeight="1">
      <c r="B47" s="220"/>
      <c r="C47" s="419"/>
      <c r="D47" s="219"/>
      <c r="E47" s="420"/>
      <c r="F47" s="420"/>
      <c r="G47" s="420"/>
    </row>
    <row r="48" spans="2:7" ht="15" customHeight="1">
      <c r="B48" s="220" t="s">
        <v>23</v>
      </c>
      <c r="C48" s="419"/>
      <c r="D48" s="219">
        <v>2020</v>
      </c>
      <c r="E48" s="420">
        <f t="shared" si="1"/>
        <v>384</v>
      </c>
      <c r="F48" s="420">
        <v>130</v>
      </c>
      <c r="G48" s="420">
        <v>254</v>
      </c>
    </row>
    <row r="49" spans="2:7" ht="15" customHeight="1">
      <c r="B49" s="220"/>
      <c r="C49" s="419"/>
      <c r="D49" s="219">
        <v>2021</v>
      </c>
      <c r="E49" s="420">
        <f t="shared" si="1"/>
        <v>384</v>
      </c>
      <c r="F49" s="420">
        <v>132</v>
      </c>
      <c r="G49" s="420">
        <v>252</v>
      </c>
    </row>
    <row r="50" spans="2:7" ht="15" customHeight="1">
      <c r="B50" s="220"/>
      <c r="C50" s="419"/>
      <c r="D50" s="219">
        <v>2022</v>
      </c>
      <c r="E50" s="420">
        <f t="shared" si="1"/>
        <v>243</v>
      </c>
      <c r="F50" s="420">
        <v>85</v>
      </c>
      <c r="G50" s="420">
        <v>158</v>
      </c>
    </row>
    <row r="51" spans="2:7" ht="8.1" customHeight="1">
      <c r="B51" s="220"/>
      <c r="C51" s="419"/>
      <c r="D51" s="219"/>
      <c r="E51" s="420"/>
      <c r="F51" s="420"/>
      <c r="G51" s="420"/>
    </row>
    <row r="52" spans="2:7" ht="15" customHeight="1">
      <c r="B52" s="220" t="s">
        <v>24</v>
      </c>
      <c r="C52" s="419"/>
      <c r="D52" s="219">
        <v>2020</v>
      </c>
      <c r="E52" s="420">
        <f t="shared" si="1"/>
        <v>7578</v>
      </c>
      <c r="F52" s="420">
        <v>3097</v>
      </c>
      <c r="G52" s="420">
        <v>4481</v>
      </c>
    </row>
    <row r="53" spans="2:7" ht="15" customHeight="1">
      <c r="B53" s="220"/>
      <c r="C53" s="419"/>
      <c r="D53" s="219">
        <v>2021</v>
      </c>
      <c r="E53" s="420">
        <f t="shared" si="1"/>
        <v>8069</v>
      </c>
      <c r="F53" s="420">
        <v>3192</v>
      </c>
      <c r="G53" s="420">
        <v>4877</v>
      </c>
    </row>
    <row r="54" spans="2:7" ht="15" customHeight="1">
      <c r="B54" s="220"/>
      <c r="C54" s="419"/>
      <c r="D54" s="219">
        <v>2022</v>
      </c>
      <c r="E54" s="420">
        <f t="shared" si="1"/>
        <v>6360</v>
      </c>
      <c r="F54" s="420">
        <v>2695</v>
      </c>
      <c r="G54" s="420">
        <v>3665</v>
      </c>
    </row>
    <row r="55" spans="2:7" ht="8.1" customHeight="1">
      <c r="B55" s="220"/>
      <c r="C55" s="419"/>
      <c r="D55" s="219"/>
      <c r="E55" s="420"/>
      <c r="F55" s="420"/>
      <c r="G55" s="420"/>
    </row>
    <row r="56" spans="2:7" ht="15" customHeight="1">
      <c r="B56" s="220" t="s">
        <v>25</v>
      </c>
      <c r="C56" s="419"/>
      <c r="D56" s="219">
        <v>2020</v>
      </c>
      <c r="E56" s="420">
        <f t="shared" si="1"/>
        <v>2128</v>
      </c>
      <c r="F56" s="420">
        <v>787</v>
      </c>
      <c r="G56" s="420">
        <v>1341</v>
      </c>
    </row>
    <row r="57" spans="2:7" ht="15" customHeight="1">
      <c r="B57" s="220"/>
      <c r="C57" s="419"/>
      <c r="D57" s="219">
        <v>2021</v>
      </c>
      <c r="E57" s="420">
        <f t="shared" si="1"/>
        <v>2072</v>
      </c>
      <c r="F57" s="420">
        <v>704</v>
      </c>
      <c r="G57" s="420">
        <v>1368</v>
      </c>
    </row>
    <row r="58" spans="2:7" ht="15" customHeight="1">
      <c r="B58" s="220"/>
      <c r="C58" s="419"/>
      <c r="D58" s="219">
        <v>2022</v>
      </c>
      <c r="E58" s="420">
        <f t="shared" si="1"/>
        <v>1493</v>
      </c>
      <c r="F58" s="420">
        <v>540</v>
      </c>
      <c r="G58" s="420">
        <v>953</v>
      </c>
    </row>
    <row r="59" spans="2:7" ht="8.1" customHeight="1">
      <c r="B59" s="220"/>
      <c r="C59" s="419"/>
      <c r="D59" s="219"/>
      <c r="E59" s="420"/>
      <c r="F59" s="420"/>
      <c r="G59" s="420"/>
    </row>
    <row r="60" spans="2:7" ht="15" customHeight="1">
      <c r="B60" s="220" t="s">
        <v>26</v>
      </c>
      <c r="C60" s="419"/>
      <c r="D60" s="219">
        <v>2020</v>
      </c>
      <c r="E60" s="420">
        <f t="shared" si="1"/>
        <v>3641</v>
      </c>
      <c r="F60" s="420">
        <v>1512</v>
      </c>
      <c r="G60" s="420">
        <v>2129</v>
      </c>
    </row>
    <row r="61" spans="2:7" ht="15" customHeight="1">
      <c r="B61" s="220"/>
      <c r="C61" s="419"/>
      <c r="D61" s="219">
        <v>2021</v>
      </c>
      <c r="E61" s="420">
        <f t="shared" si="1"/>
        <v>3580</v>
      </c>
      <c r="F61" s="420">
        <v>1495</v>
      </c>
      <c r="G61" s="420">
        <v>2085</v>
      </c>
    </row>
    <row r="62" spans="2:7" ht="15" customHeight="1">
      <c r="B62" s="220"/>
      <c r="C62" s="419"/>
      <c r="D62" s="219">
        <v>2022</v>
      </c>
      <c r="E62" s="420">
        <f t="shared" si="1"/>
        <v>2284</v>
      </c>
      <c r="F62" s="420">
        <v>929</v>
      </c>
      <c r="G62" s="420">
        <v>1355</v>
      </c>
    </row>
    <row r="63" spans="2:7" ht="8.1" customHeight="1">
      <c r="B63" s="220"/>
      <c r="C63" s="419"/>
      <c r="D63" s="219"/>
      <c r="E63" s="420"/>
      <c r="F63" s="420"/>
      <c r="G63" s="420"/>
    </row>
    <row r="64" spans="2:7" ht="15" customHeight="1">
      <c r="B64" s="220" t="s">
        <v>27</v>
      </c>
      <c r="C64" s="419"/>
      <c r="D64" s="219">
        <v>2020</v>
      </c>
      <c r="E64" s="420">
        <f t="shared" si="1"/>
        <v>3018</v>
      </c>
      <c r="F64" s="420">
        <v>1177</v>
      </c>
      <c r="G64" s="420">
        <v>1841</v>
      </c>
    </row>
    <row r="65" spans="2:17" ht="15" customHeight="1">
      <c r="B65" s="220"/>
      <c r="C65" s="419"/>
      <c r="D65" s="219">
        <v>2021</v>
      </c>
      <c r="E65" s="420">
        <f t="shared" si="1"/>
        <v>2933</v>
      </c>
      <c r="F65" s="420">
        <v>1112</v>
      </c>
      <c r="G65" s="420">
        <v>1821</v>
      </c>
    </row>
    <row r="66" spans="2:17" ht="15" customHeight="1">
      <c r="B66" s="220"/>
      <c r="C66" s="419"/>
      <c r="D66" s="219">
        <v>2022</v>
      </c>
      <c r="E66" s="420">
        <f t="shared" si="1"/>
        <v>2507</v>
      </c>
      <c r="F66" s="420">
        <v>972</v>
      </c>
      <c r="G66" s="420">
        <v>1535</v>
      </c>
    </row>
    <row r="67" spans="2:17" s="207" customFormat="1" ht="8.1" customHeight="1">
      <c r="B67" s="220"/>
      <c r="C67" s="208"/>
      <c r="D67" s="219"/>
      <c r="E67" s="420"/>
      <c r="F67" s="420"/>
      <c r="G67" s="420"/>
      <c r="H67" s="56"/>
      <c r="I67" s="56"/>
      <c r="J67" s="56"/>
      <c r="K67" s="56"/>
      <c r="O67" s="224"/>
      <c r="P67" s="56"/>
      <c r="Q67" s="56"/>
    </row>
    <row r="68" spans="2:17" s="207" customFormat="1" ht="15" customHeight="1">
      <c r="B68" s="220" t="s">
        <v>28</v>
      </c>
      <c r="C68" s="226"/>
      <c r="D68" s="219">
        <v>2020</v>
      </c>
      <c r="E68" s="420">
        <f t="shared" si="1"/>
        <v>2476</v>
      </c>
      <c r="F68" s="420">
        <v>1056</v>
      </c>
      <c r="G68" s="420">
        <v>1420</v>
      </c>
      <c r="H68" s="56"/>
      <c r="I68" s="56"/>
      <c r="J68" s="56"/>
      <c r="K68" s="223"/>
      <c r="L68" s="227"/>
    </row>
    <row r="69" spans="2:17" s="207" customFormat="1" ht="15" customHeight="1">
      <c r="B69" s="220"/>
      <c r="C69" s="226"/>
      <c r="D69" s="219">
        <v>2021</v>
      </c>
      <c r="E69" s="420">
        <f t="shared" si="1"/>
        <v>2487</v>
      </c>
      <c r="F69" s="420">
        <v>1075</v>
      </c>
      <c r="G69" s="420">
        <v>1412</v>
      </c>
      <c r="H69" s="56"/>
      <c r="I69" s="56"/>
      <c r="J69" s="56"/>
      <c r="K69" s="223"/>
      <c r="L69" s="227"/>
    </row>
    <row r="70" spans="2:17" s="207" customFormat="1" ht="15" customHeight="1">
      <c r="B70" s="220"/>
      <c r="C70" s="226"/>
      <c r="D70" s="219">
        <v>2022</v>
      </c>
      <c r="E70" s="420">
        <f t="shared" si="1"/>
        <v>2004</v>
      </c>
      <c r="F70" s="420">
        <v>858</v>
      </c>
      <c r="G70" s="420">
        <v>1146</v>
      </c>
      <c r="H70" s="56"/>
      <c r="I70" s="56"/>
      <c r="J70" s="56"/>
      <c r="K70" s="223"/>
      <c r="L70" s="227"/>
    </row>
    <row r="71" spans="2:17" s="207" customFormat="1" ht="8.1" customHeight="1">
      <c r="B71" s="220"/>
      <c r="C71" s="226"/>
      <c r="D71" s="219"/>
      <c r="E71" s="420"/>
      <c r="F71" s="420"/>
      <c r="G71" s="420"/>
      <c r="H71" s="56"/>
      <c r="I71" s="56"/>
      <c r="J71" s="56"/>
      <c r="K71" s="223"/>
      <c r="L71" s="227"/>
    </row>
    <row r="72" spans="2:17" s="207" customFormat="1" ht="15" customHeight="1">
      <c r="B72" s="220" t="s">
        <v>29</v>
      </c>
      <c r="C72" s="226"/>
      <c r="D72" s="219">
        <v>2020</v>
      </c>
      <c r="E72" s="420">
        <f t="shared" si="1"/>
        <v>111</v>
      </c>
      <c r="F72" s="420">
        <v>54</v>
      </c>
      <c r="G72" s="420">
        <v>57</v>
      </c>
      <c r="H72" s="56"/>
      <c r="I72" s="56"/>
      <c r="J72" s="56"/>
      <c r="K72" s="223"/>
      <c r="L72" s="227"/>
    </row>
    <row r="73" spans="2:17" s="207" customFormat="1" ht="15" customHeight="1">
      <c r="B73" s="220"/>
      <c r="C73" s="226"/>
      <c r="D73" s="219">
        <v>2021</v>
      </c>
      <c r="E73" s="420">
        <f t="shared" si="1"/>
        <v>86</v>
      </c>
      <c r="F73" s="420">
        <v>46</v>
      </c>
      <c r="G73" s="420">
        <v>40</v>
      </c>
      <c r="H73" s="56"/>
      <c r="I73" s="56"/>
      <c r="J73" s="56"/>
      <c r="K73" s="223"/>
      <c r="L73" s="227"/>
    </row>
    <row r="74" spans="2:17" s="207" customFormat="1" ht="15" customHeight="1">
      <c r="B74" s="220"/>
      <c r="C74" s="226"/>
      <c r="D74" s="219">
        <v>2022</v>
      </c>
      <c r="E74" s="420">
        <f t="shared" si="1"/>
        <v>64</v>
      </c>
      <c r="F74" s="420">
        <v>24</v>
      </c>
      <c r="G74" s="420">
        <v>40</v>
      </c>
      <c r="H74" s="56"/>
      <c r="I74" s="56"/>
      <c r="J74" s="56"/>
      <c r="K74" s="223"/>
      <c r="L74" s="227"/>
    </row>
    <row r="75" spans="2:17" s="207" customFormat="1" ht="8.1" customHeight="1">
      <c r="B75" s="220"/>
      <c r="C75" s="226"/>
      <c r="D75" s="219"/>
      <c r="E75" s="420"/>
      <c r="F75" s="420"/>
      <c r="G75" s="420"/>
      <c r="H75" s="56"/>
      <c r="I75" s="56"/>
      <c r="J75" s="56"/>
      <c r="K75" s="223"/>
      <c r="L75" s="227"/>
    </row>
    <row r="76" spans="2:17" s="207" customFormat="1" ht="15" customHeight="1">
      <c r="B76" s="220" t="s">
        <v>30</v>
      </c>
      <c r="C76" s="226"/>
      <c r="D76" s="219">
        <v>2020</v>
      </c>
      <c r="E76" s="420">
        <f t="shared" si="1"/>
        <v>129</v>
      </c>
      <c r="F76" s="420">
        <v>54</v>
      </c>
      <c r="G76" s="420">
        <v>75</v>
      </c>
      <c r="H76" s="56"/>
      <c r="I76" s="56"/>
      <c r="J76" s="56"/>
      <c r="K76" s="223"/>
      <c r="L76" s="227"/>
    </row>
    <row r="77" spans="2:17" s="207" customFormat="1" ht="15" customHeight="1">
      <c r="B77" s="220"/>
      <c r="C77" s="226"/>
      <c r="D77" s="219">
        <v>2021</v>
      </c>
      <c r="E77" s="420">
        <f t="shared" si="1"/>
        <v>139</v>
      </c>
      <c r="F77" s="420">
        <v>43</v>
      </c>
      <c r="G77" s="420">
        <v>96</v>
      </c>
      <c r="H77" s="56"/>
      <c r="I77" s="56"/>
      <c r="J77" s="56"/>
      <c r="K77" s="223"/>
      <c r="L77" s="227"/>
      <c r="M77" s="56"/>
      <c r="N77" s="56"/>
    </row>
    <row r="78" spans="2:17" s="207" customFormat="1" ht="15" customHeight="1">
      <c r="B78" s="220"/>
      <c r="C78" s="226"/>
      <c r="D78" s="219">
        <v>2022</v>
      </c>
      <c r="E78" s="420">
        <f t="shared" si="1"/>
        <v>84</v>
      </c>
      <c r="F78" s="420">
        <v>37</v>
      </c>
      <c r="G78" s="420">
        <v>47</v>
      </c>
      <c r="H78" s="56"/>
      <c r="I78" s="56"/>
      <c r="J78" s="56"/>
      <c r="K78" s="223"/>
      <c r="L78" s="227"/>
      <c r="M78" s="56"/>
      <c r="N78" s="56"/>
      <c r="O78" s="230"/>
    </row>
    <row r="79" spans="2:17" s="207" customFormat="1" ht="8.1" customHeight="1">
      <c r="B79" s="220"/>
      <c r="C79" s="226"/>
      <c r="D79" s="219"/>
      <c r="E79" s="420"/>
      <c r="F79" s="420"/>
      <c r="G79" s="420"/>
      <c r="H79" s="56"/>
      <c r="I79" s="56"/>
      <c r="J79" s="56"/>
      <c r="K79" s="223"/>
      <c r="L79" s="227"/>
    </row>
    <row r="80" spans="2:17" s="207" customFormat="1" ht="15" customHeight="1">
      <c r="B80" s="213" t="s">
        <v>932</v>
      </c>
      <c r="C80" s="226"/>
      <c r="D80" s="219">
        <v>2020</v>
      </c>
      <c r="E80" s="420">
        <f t="shared" si="1"/>
        <v>17</v>
      </c>
      <c r="F80" s="420">
        <v>4</v>
      </c>
      <c r="G80" s="420">
        <v>13</v>
      </c>
      <c r="H80" s="56"/>
      <c r="I80" s="56"/>
      <c r="J80" s="56"/>
      <c r="K80" s="223"/>
      <c r="L80" s="227"/>
    </row>
    <row r="81" spans="1:15" s="207" customFormat="1" ht="15" customHeight="1">
      <c r="B81" s="423" t="s">
        <v>930</v>
      </c>
      <c r="C81" s="226"/>
      <c r="D81" s="219">
        <v>2021</v>
      </c>
      <c r="E81" s="420">
        <f t="shared" ref="E81:E82" si="2">SUM(F81:G81)</f>
        <v>18</v>
      </c>
      <c r="F81" s="420">
        <v>4</v>
      </c>
      <c r="G81" s="420">
        <v>14</v>
      </c>
      <c r="H81" s="56"/>
      <c r="I81" s="56"/>
      <c r="J81" s="56"/>
      <c r="K81" s="223"/>
      <c r="L81" s="227"/>
    </row>
    <row r="82" spans="1:15" s="207" customFormat="1" ht="15" customHeight="1">
      <c r="B82" s="220"/>
      <c r="C82" s="226"/>
      <c r="D82" s="219">
        <v>2022</v>
      </c>
      <c r="E82" s="420">
        <f t="shared" si="2"/>
        <v>26</v>
      </c>
      <c r="F82" s="420">
        <v>6</v>
      </c>
      <c r="G82" s="420">
        <v>20</v>
      </c>
      <c r="H82" s="56"/>
      <c r="I82" s="56"/>
      <c r="J82" s="56"/>
      <c r="K82" s="223"/>
      <c r="L82" s="227"/>
    </row>
    <row r="83" spans="1:15" s="207" customFormat="1" ht="8.1" customHeight="1">
      <c r="B83" s="220"/>
      <c r="C83" s="226"/>
      <c r="D83" s="219"/>
      <c r="E83" s="420"/>
      <c r="F83" s="420"/>
      <c r="G83" s="420"/>
      <c r="H83" s="56"/>
      <c r="I83" s="56"/>
      <c r="J83" s="56"/>
      <c r="K83" s="223"/>
      <c r="L83" s="227"/>
    </row>
    <row r="84" spans="1:15" s="207" customFormat="1" ht="15" customHeight="1">
      <c r="B84" s="213" t="s">
        <v>931</v>
      </c>
      <c r="C84" s="226"/>
      <c r="D84" s="219">
        <v>2020</v>
      </c>
      <c r="E84" s="420">
        <f t="shared" ref="E84:E86" si="3">SUM(F84:G84)</f>
        <v>336</v>
      </c>
      <c r="F84" s="420">
        <v>155</v>
      </c>
      <c r="G84" s="420">
        <v>181</v>
      </c>
      <c r="H84" s="56"/>
      <c r="I84" s="56"/>
      <c r="J84" s="56"/>
      <c r="K84" s="223"/>
      <c r="L84" s="227"/>
    </row>
    <row r="85" spans="1:15" s="207" customFormat="1" ht="15" customHeight="1">
      <c r="B85" s="423" t="s">
        <v>933</v>
      </c>
      <c r="C85" s="226"/>
      <c r="D85" s="219">
        <v>2021</v>
      </c>
      <c r="E85" s="420">
        <f t="shared" si="3"/>
        <v>41</v>
      </c>
      <c r="F85" s="420">
        <v>20</v>
      </c>
      <c r="G85" s="420">
        <v>21</v>
      </c>
      <c r="H85" s="56"/>
      <c r="I85" s="56"/>
      <c r="J85" s="56"/>
      <c r="K85" s="223"/>
      <c r="L85" s="227"/>
      <c r="M85" s="56"/>
      <c r="N85" s="56"/>
    </row>
    <row r="86" spans="1:15" s="207" customFormat="1" ht="15" customHeight="1">
      <c r="B86" s="220"/>
      <c r="C86" s="226"/>
      <c r="D86" s="219">
        <v>2022</v>
      </c>
      <c r="E86" s="420">
        <f t="shared" si="3"/>
        <v>10</v>
      </c>
      <c r="F86" s="420">
        <v>7</v>
      </c>
      <c r="G86" s="420">
        <v>3</v>
      </c>
      <c r="H86" s="56"/>
      <c r="I86" s="56"/>
      <c r="J86" s="56"/>
      <c r="K86" s="223"/>
      <c r="L86" s="227"/>
      <c r="M86" s="56"/>
      <c r="N86" s="56"/>
      <c r="O86" s="230"/>
    </row>
    <row r="87" spans="1:15" s="207" customFormat="1" ht="6.95" customHeight="1" thickBot="1">
      <c r="B87" s="232"/>
      <c r="C87" s="233"/>
      <c r="D87" s="234"/>
      <c r="E87" s="234"/>
      <c r="F87" s="235"/>
      <c r="G87" s="235"/>
      <c r="H87" s="235"/>
      <c r="I87" s="237"/>
      <c r="J87" s="237"/>
      <c r="K87" s="223"/>
      <c r="L87" s="227"/>
      <c r="M87" s="237"/>
      <c r="N87" s="237"/>
      <c r="O87" s="221"/>
    </row>
    <row r="88" spans="1:15" s="238" customFormat="1" ht="15.75" customHeight="1">
      <c r="A88" s="314"/>
      <c r="B88" s="239"/>
      <c r="D88" s="240"/>
      <c r="E88" s="315"/>
      <c r="H88" s="424" t="s">
        <v>909</v>
      </c>
    </row>
    <row r="89" spans="1:15" s="238" customFormat="1" ht="15.75" customHeight="1">
      <c r="D89" s="240"/>
      <c r="E89" s="315"/>
      <c r="H89" s="425" t="s">
        <v>885</v>
      </c>
    </row>
    <row r="90" spans="1:15" s="426" customFormat="1" ht="8.1" customHeight="1">
      <c r="D90" s="427"/>
      <c r="H90" s="428"/>
    </row>
    <row r="91" spans="1:15" s="426" customFormat="1" ht="15" customHeight="1">
      <c r="B91" s="429" t="s">
        <v>1311</v>
      </c>
      <c r="D91" s="427"/>
    </row>
    <row r="92" spans="1:15" s="430" customFormat="1" ht="15" customHeight="1">
      <c r="B92" s="431" t="s">
        <v>928</v>
      </c>
      <c r="C92" s="432"/>
      <c r="D92" s="433"/>
      <c r="E92" s="434"/>
      <c r="F92" s="434"/>
      <c r="G92" s="434"/>
      <c r="H92" s="434"/>
    </row>
    <row r="93" spans="1:15" s="430" customFormat="1" ht="15" customHeight="1">
      <c r="B93" s="435" t="s">
        <v>929</v>
      </c>
      <c r="D93" s="436"/>
      <c r="E93" s="437"/>
      <c r="F93" s="437"/>
      <c r="G93" s="437"/>
      <c r="H93" s="437"/>
    </row>
    <row r="94" spans="1:15" ht="15" customHeight="1">
      <c r="B94" s="220"/>
    </row>
    <row r="95" spans="1:15" ht="15" customHeight="1">
      <c r="B95" s="220"/>
    </row>
  </sheetData>
  <printOptions horizontalCentered="1"/>
  <pageMargins left="0.55118110236220474" right="0.55118110236220474" top="0.39370078740157483" bottom="0.59055118110236227" header="0.39370078740157483" footer="0.39370078740157483"/>
  <pageSetup paperSize="9" scale="65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64">
    <tabColor rgb="FFFF0000"/>
  </sheetPr>
  <dimension ref="A1:P50"/>
  <sheetViews>
    <sheetView showGridLines="0" tabSelected="1" view="pageBreakPreview" topLeftCell="A22" zoomScaleNormal="100" zoomScaleSheetLayoutView="100" workbookViewId="0">
      <selection activeCell="O48" sqref="O48"/>
    </sheetView>
  </sheetViews>
  <sheetFormatPr defaultColWidth="3.7109375" defaultRowHeight="16.5"/>
  <cols>
    <col min="1" max="1" width="1.5703125" style="322" customWidth="1"/>
    <col min="2" max="2" width="12.28515625" style="322" customWidth="1"/>
    <col min="3" max="3" width="3.7109375" style="322" customWidth="1"/>
    <col min="4" max="4" width="48.5703125" style="322" customWidth="1"/>
    <col min="5" max="5" width="1.5703125" style="322" customWidth="1"/>
    <col min="6" max="6" width="16.42578125" style="323" customWidth="1"/>
    <col min="7" max="7" width="3" style="322" customWidth="1"/>
    <col min="8" max="8" width="11.85546875" style="322" customWidth="1"/>
    <col min="9" max="9" width="5.42578125" style="322" customWidth="1"/>
    <col min="10" max="10" width="0.5703125" style="322" customWidth="1"/>
    <col min="11" max="255" width="8.42578125" style="322" customWidth="1"/>
    <col min="256" max="256" width="1.5703125" style="322" customWidth="1"/>
    <col min="257" max="16384" width="3.7109375" style="322"/>
  </cols>
  <sheetData>
    <row r="1" spans="1:10" ht="8.1" customHeight="1"/>
    <row r="2" spans="1:10" ht="8.1" customHeight="1"/>
    <row r="3" spans="1:10" ht="16.5" customHeight="1">
      <c r="B3" s="324" t="s">
        <v>1259</v>
      </c>
      <c r="C3" s="325" t="s">
        <v>902</v>
      </c>
    </row>
    <row r="4" spans="1:10" ht="13.5" customHeight="1">
      <c r="B4" s="326" t="s">
        <v>1260</v>
      </c>
      <c r="C4" s="327" t="s">
        <v>903</v>
      </c>
    </row>
    <row r="5" spans="1:10" ht="15" customHeight="1"/>
    <row r="6" spans="1:10" s="330" customFormat="1" ht="8.1" customHeight="1">
      <c r="A6" s="328"/>
      <c r="B6" s="328"/>
      <c r="C6" s="328"/>
      <c r="D6" s="328"/>
      <c r="E6" s="328"/>
      <c r="F6" s="329"/>
      <c r="G6" s="328"/>
      <c r="H6" s="328"/>
      <c r="I6" s="328"/>
      <c r="J6" s="328"/>
    </row>
    <row r="7" spans="1:10" s="330" customFormat="1" ht="13.5">
      <c r="A7" s="331"/>
      <c r="B7" s="332" t="s">
        <v>815</v>
      </c>
      <c r="C7" s="332"/>
      <c r="D7" s="331"/>
      <c r="E7" s="331"/>
      <c r="F7" s="333" t="s">
        <v>3</v>
      </c>
      <c r="G7" s="331"/>
      <c r="H7" s="334" t="s">
        <v>816</v>
      </c>
      <c r="I7" s="331"/>
      <c r="J7" s="331"/>
    </row>
    <row r="8" spans="1:10" s="330" customFormat="1" ht="15" customHeight="1">
      <c r="A8" s="331"/>
      <c r="B8" s="335" t="s">
        <v>817</v>
      </c>
      <c r="C8" s="335"/>
      <c r="D8" s="331"/>
      <c r="E8" s="331"/>
      <c r="F8" s="336" t="s">
        <v>8</v>
      </c>
      <c r="G8" s="331"/>
      <c r="H8" s="337"/>
      <c r="I8" s="331"/>
      <c r="J8" s="331"/>
    </row>
    <row r="9" spans="1:10" s="330" customFormat="1" ht="8.1" customHeight="1">
      <c r="A9" s="338"/>
      <c r="B9" s="339"/>
      <c r="C9" s="339"/>
      <c r="D9" s="338"/>
      <c r="E9" s="338"/>
      <c r="F9" s="340"/>
      <c r="G9" s="338"/>
      <c r="H9" s="341"/>
      <c r="I9" s="338"/>
      <c r="J9" s="331"/>
    </row>
    <row r="10" spans="1:10" s="330" customFormat="1" ht="8.1" customHeight="1">
      <c r="A10" s="331"/>
      <c r="B10" s="342"/>
      <c r="C10" s="342"/>
      <c r="D10" s="331"/>
      <c r="E10" s="331"/>
      <c r="F10" s="343"/>
      <c r="G10" s="331"/>
      <c r="H10" s="344"/>
      <c r="I10" s="331"/>
      <c r="J10" s="331"/>
    </row>
    <row r="11" spans="1:10" s="330" customFormat="1" ht="15" customHeight="1">
      <c r="A11" s="331"/>
      <c r="B11" s="332" t="s">
        <v>818</v>
      </c>
      <c r="C11" s="332"/>
      <c r="D11" s="331"/>
      <c r="E11" s="331"/>
      <c r="F11" s="345">
        <v>2018</v>
      </c>
      <c r="G11" s="331"/>
      <c r="H11" s="346">
        <v>46524.72</v>
      </c>
      <c r="I11" s="347"/>
    </row>
    <row r="12" spans="1:10" s="330" customFormat="1" ht="13.5">
      <c r="A12" s="331"/>
      <c r="B12" s="335" t="s">
        <v>819</v>
      </c>
      <c r="C12" s="335"/>
      <c r="D12" s="331"/>
      <c r="E12" s="331"/>
      <c r="F12" s="345">
        <v>2019</v>
      </c>
      <c r="G12" s="331"/>
      <c r="H12" s="348">
        <v>55752.1</v>
      </c>
      <c r="I12" s="347"/>
    </row>
    <row r="13" spans="1:10" s="330" customFormat="1" ht="13.5">
      <c r="A13" s="331"/>
      <c r="B13" s="335"/>
      <c r="C13" s="335"/>
      <c r="D13" s="331"/>
      <c r="E13" s="331"/>
      <c r="F13" s="349">
        <v>2020</v>
      </c>
      <c r="G13" s="331"/>
      <c r="H13" s="348" t="s">
        <v>883</v>
      </c>
      <c r="I13" s="347"/>
    </row>
    <row r="14" spans="1:10" s="330" customFormat="1" ht="13.5">
      <c r="A14" s="331"/>
      <c r="B14" s="335"/>
      <c r="C14" s="335"/>
      <c r="D14" s="331"/>
      <c r="E14" s="331"/>
      <c r="F14" s="343"/>
      <c r="G14" s="331"/>
      <c r="H14" s="350"/>
      <c r="I14" s="347"/>
    </row>
    <row r="15" spans="1:10" s="330" customFormat="1" ht="15" customHeight="1">
      <c r="A15" s="331"/>
      <c r="B15" s="332" t="s">
        <v>820</v>
      </c>
      <c r="C15" s="332"/>
      <c r="D15" s="331"/>
      <c r="E15" s="331"/>
      <c r="F15" s="343">
        <v>2018</v>
      </c>
      <c r="G15" s="331"/>
      <c r="H15" s="350">
        <v>16.2</v>
      </c>
      <c r="I15" s="347"/>
    </row>
    <row r="16" spans="1:10" s="330" customFormat="1" ht="14.25" customHeight="1">
      <c r="A16" s="331"/>
      <c r="B16" s="332" t="s">
        <v>821</v>
      </c>
      <c r="C16" s="332"/>
      <c r="D16" s="331"/>
      <c r="E16" s="331"/>
      <c r="F16" s="343">
        <v>2019</v>
      </c>
      <c r="G16" s="331"/>
      <c r="H16" s="351">
        <v>21.1</v>
      </c>
      <c r="I16" s="347"/>
    </row>
    <row r="17" spans="1:9" s="330" customFormat="1" ht="13.5">
      <c r="A17" s="331"/>
      <c r="B17" s="335" t="s">
        <v>822</v>
      </c>
      <c r="C17" s="335"/>
      <c r="D17" s="331"/>
      <c r="E17" s="331"/>
      <c r="F17" s="343">
        <v>2020</v>
      </c>
      <c r="G17" s="331"/>
      <c r="H17" s="352" t="s">
        <v>883</v>
      </c>
      <c r="I17" s="347"/>
    </row>
    <row r="18" spans="1:9" s="330" customFormat="1" ht="13.5">
      <c r="A18" s="331"/>
      <c r="B18" s="335"/>
      <c r="C18" s="335"/>
      <c r="D18" s="331"/>
      <c r="E18" s="331"/>
      <c r="F18" s="343"/>
      <c r="G18" s="331"/>
      <c r="H18" s="350"/>
      <c r="I18" s="347"/>
    </row>
    <row r="19" spans="1:9" s="330" customFormat="1" ht="15" customHeight="1">
      <c r="A19" s="331"/>
      <c r="B19" s="332" t="s">
        <v>823</v>
      </c>
      <c r="C19" s="332"/>
      <c r="D19" s="331"/>
      <c r="E19" s="331"/>
      <c r="F19" s="343">
        <v>2018</v>
      </c>
      <c r="G19" s="331"/>
      <c r="H19" s="350">
        <v>7790.35</v>
      </c>
      <c r="I19" s="347"/>
    </row>
    <row r="20" spans="1:9" s="330" customFormat="1" ht="13.5">
      <c r="A20" s="331"/>
      <c r="B20" s="335" t="s">
        <v>824</v>
      </c>
      <c r="C20" s="335"/>
      <c r="D20" s="331"/>
      <c r="E20" s="331"/>
      <c r="F20" s="343">
        <v>2019</v>
      </c>
      <c r="G20" s="331"/>
      <c r="H20" s="351">
        <v>7919.3</v>
      </c>
      <c r="I20" s="347"/>
    </row>
    <row r="21" spans="1:9" s="330" customFormat="1" ht="13.5">
      <c r="A21" s="331"/>
      <c r="B21" s="335"/>
      <c r="C21" s="335"/>
      <c r="D21" s="331"/>
      <c r="E21" s="331"/>
      <c r="F21" s="343">
        <v>2020</v>
      </c>
      <c r="G21" s="331"/>
      <c r="H21" s="352" t="s">
        <v>883</v>
      </c>
      <c r="I21" s="347"/>
    </row>
    <row r="22" spans="1:9" s="330" customFormat="1" ht="13.5">
      <c r="A22" s="331"/>
      <c r="B22" s="335"/>
      <c r="C22" s="335"/>
      <c r="D22" s="331"/>
      <c r="E22" s="331"/>
      <c r="F22" s="343"/>
      <c r="G22" s="331"/>
      <c r="H22" s="350"/>
      <c r="I22" s="347"/>
    </row>
    <row r="23" spans="1:9" s="330" customFormat="1" ht="15" customHeight="1">
      <c r="A23" s="331"/>
      <c r="B23" s="353" t="s">
        <v>900</v>
      </c>
      <c r="C23" s="332"/>
      <c r="D23" s="331"/>
      <c r="E23" s="331"/>
      <c r="F23" s="343">
        <v>2018</v>
      </c>
      <c r="G23" s="331"/>
      <c r="H23" s="350">
        <v>44994.53</v>
      </c>
      <c r="I23" s="347"/>
    </row>
    <row r="24" spans="1:9" s="330" customFormat="1" ht="13.5">
      <c r="A24" s="331"/>
      <c r="B24" s="354" t="s">
        <v>901</v>
      </c>
      <c r="C24" s="335"/>
      <c r="D24" s="331"/>
      <c r="E24" s="331"/>
      <c r="F24" s="343">
        <v>2019</v>
      </c>
      <c r="G24" s="331"/>
      <c r="H24" s="351">
        <v>55752.1</v>
      </c>
      <c r="I24" s="347"/>
    </row>
    <row r="25" spans="1:9" s="330" customFormat="1" ht="15" customHeight="1">
      <c r="A25" s="331"/>
      <c r="B25" s="335"/>
      <c r="C25" s="335"/>
      <c r="D25" s="331"/>
      <c r="E25" s="331"/>
      <c r="F25" s="343">
        <v>2020</v>
      </c>
      <c r="G25" s="331"/>
      <c r="H25" s="352" t="s">
        <v>883</v>
      </c>
      <c r="I25" s="347"/>
    </row>
    <row r="26" spans="1:9" s="330" customFormat="1" ht="15" customHeight="1">
      <c r="A26" s="331"/>
      <c r="B26" s="335"/>
      <c r="C26" s="335"/>
      <c r="D26" s="331"/>
      <c r="E26" s="331"/>
      <c r="F26" s="343"/>
      <c r="G26" s="331"/>
      <c r="H26" s="350"/>
      <c r="I26" s="347"/>
    </row>
    <row r="27" spans="1:9" s="330" customFormat="1" ht="15" customHeight="1">
      <c r="A27" s="331"/>
      <c r="B27" s="332" t="s">
        <v>825</v>
      </c>
      <c r="C27" s="332"/>
      <c r="D27" s="331"/>
      <c r="E27" s="331"/>
      <c r="F27" s="343"/>
      <c r="G27" s="331"/>
      <c r="H27" s="350"/>
      <c r="I27" s="347"/>
    </row>
    <row r="28" spans="1:9" s="330" customFormat="1" ht="12" customHeight="1">
      <c r="A28" s="331"/>
      <c r="B28" s="335" t="s">
        <v>826</v>
      </c>
      <c r="C28" s="335"/>
      <c r="D28" s="331"/>
      <c r="E28" s="331"/>
      <c r="F28" s="343"/>
      <c r="G28" s="331"/>
      <c r="H28" s="350"/>
      <c r="I28" s="347"/>
    </row>
    <row r="29" spans="1:9" s="330" customFormat="1" ht="15" customHeight="1">
      <c r="A29" s="331"/>
      <c r="B29" s="331"/>
      <c r="C29" s="332" t="s">
        <v>827</v>
      </c>
      <c r="D29" s="355" t="s">
        <v>828</v>
      </c>
      <c r="E29" s="331"/>
      <c r="F29" s="343">
        <v>2018</v>
      </c>
      <c r="G29" s="331"/>
      <c r="H29" s="350">
        <v>4219.03</v>
      </c>
      <c r="I29" s="347"/>
    </row>
    <row r="30" spans="1:9" s="330" customFormat="1" ht="15" customHeight="1">
      <c r="A30" s="331"/>
      <c r="B30" s="356" t="s">
        <v>57</v>
      </c>
      <c r="C30" s="356"/>
      <c r="D30" s="342" t="s">
        <v>829</v>
      </c>
      <c r="E30" s="331"/>
      <c r="F30" s="343">
        <v>2019</v>
      </c>
      <c r="G30" s="331"/>
      <c r="H30" s="351">
        <v>4426.8999999999996</v>
      </c>
      <c r="I30" s="347"/>
    </row>
    <row r="31" spans="1:9" s="330" customFormat="1" ht="15" customHeight="1">
      <c r="A31" s="331"/>
      <c r="B31" s="356"/>
      <c r="C31" s="356"/>
      <c r="D31" s="342"/>
      <c r="E31" s="331"/>
      <c r="F31" s="343">
        <v>2020</v>
      </c>
      <c r="G31" s="331"/>
      <c r="H31" s="352" t="s">
        <v>883</v>
      </c>
      <c r="I31" s="347"/>
    </row>
    <row r="32" spans="1:9" s="330" customFormat="1" ht="15" customHeight="1">
      <c r="A32" s="331"/>
      <c r="B32" s="356"/>
      <c r="C32" s="356"/>
      <c r="D32" s="342"/>
      <c r="E32" s="331"/>
      <c r="F32" s="343"/>
      <c r="G32" s="331"/>
      <c r="H32" s="357"/>
      <c r="I32" s="347"/>
    </row>
    <row r="33" spans="1:16" s="330" customFormat="1" ht="15" customHeight="1">
      <c r="A33" s="331"/>
      <c r="B33" s="331"/>
      <c r="C33" s="332" t="s">
        <v>830</v>
      </c>
      <c r="D33" s="355" t="s">
        <v>831</v>
      </c>
      <c r="E33" s="331"/>
      <c r="F33" s="343">
        <v>2018</v>
      </c>
      <c r="G33" s="331"/>
      <c r="H33" s="357">
        <v>7082.96</v>
      </c>
      <c r="I33" s="347"/>
    </row>
    <row r="34" spans="1:16" s="330" customFormat="1" ht="13.5">
      <c r="A34" s="331"/>
      <c r="B34" s="331"/>
      <c r="C34" s="358"/>
      <c r="D34" s="359" t="s">
        <v>832</v>
      </c>
      <c r="E34" s="331"/>
      <c r="F34" s="343">
        <v>2019</v>
      </c>
      <c r="G34" s="331"/>
      <c r="H34" s="351">
        <v>7010.5</v>
      </c>
      <c r="I34" s="347"/>
    </row>
    <row r="35" spans="1:16" s="330" customFormat="1" ht="13.5">
      <c r="A35" s="331"/>
      <c r="B35" s="331"/>
      <c r="C35" s="358"/>
      <c r="D35" s="359"/>
      <c r="E35" s="331"/>
      <c r="F35" s="343">
        <v>2020</v>
      </c>
      <c r="G35" s="331"/>
      <c r="H35" s="352" t="s">
        <v>883</v>
      </c>
      <c r="I35" s="347"/>
    </row>
    <row r="36" spans="1:16" s="330" customFormat="1" ht="13.5">
      <c r="A36" s="331"/>
      <c r="B36" s="331"/>
      <c r="C36" s="358"/>
      <c r="D36" s="359"/>
      <c r="E36" s="331"/>
      <c r="F36" s="343"/>
      <c r="G36" s="331"/>
      <c r="H36" s="350"/>
      <c r="I36" s="347"/>
    </row>
    <row r="37" spans="1:16" s="330" customFormat="1" ht="15" customHeight="1">
      <c r="A37" s="331"/>
      <c r="B37" s="331"/>
      <c r="C37" s="332" t="s">
        <v>833</v>
      </c>
      <c r="D37" s="355" t="s">
        <v>834</v>
      </c>
      <c r="E37" s="331"/>
      <c r="F37" s="343">
        <v>2018</v>
      </c>
      <c r="G37" s="331"/>
      <c r="H37" s="350">
        <v>8952.7900000000009</v>
      </c>
      <c r="I37" s="347"/>
    </row>
    <row r="38" spans="1:16" s="330" customFormat="1" ht="13.5">
      <c r="A38" s="331"/>
      <c r="B38" s="356" t="s">
        <v>835</v>
      </c>
      <c r="C38" s="356"/>
      <c r="D38" s="342" t="s">
        <v>836</v>
      </c>
      <c r="E38" s="331"/>
      <c r="F38" s="343">
        <v>2019</v>
      </c>
      <c r="G38" s="331"/>
      <c r="H38" s="351">
        <v>9401</v>
      </c>
      <c r="I38" s="347"/>
    </row>
    <row r="39" spans="1:16" s="330" customFormat="1" ht="13.5">
      <c r="A39" s="331"/>
      <c r="B39" s="356"/>
      <c r="C39" s="356"/>
      <c r="D39" s="342"/>
      <c r="E39" s="331"/>
      <c r="F39" s="343">
        <v>2020</v>
      </c>
      <c r="G39" s="331"/>
      <c r="H39" s="352" t="s">
        <v>883</v>
      </c>
      <c r="I39" s="347"/>
    </row>
    <row r="40" spans="1:16" s="330" customFormat="1" ht="13.5">
      <c r="A40" s="331"/>
      <c r="B40" s="356"/>
      <c r="C40" s="356"/>
      <c r="D40" s="342"/>
      <c r="E40" s="331"/>
      <c r="F40" s="343"/>
      <c r="G40" s="331"/>
      <c r="H40" s="357"/>
      <c r="I40" s="347"/>
    </row>
    <row r="41" spans="1:16" s="330" customFormat="1" ht="15" customHeight="1">
      <c r="A41" s="331"/>
      <c r="B41" s="331"/>
      <c r="C41" s="332" t="s">
        <v>837</v>
      </c>
      <c r="D41" s="355" t="s">
        <v>838</v>
      </c>
      <c r="E41" s="331"/>
      <c r="F41" s="343">
        <v>2018</v>
      </c>
      <c r="G41" s="331"/>
      <c r="H41" s="357">
        <v>17353.66</v>
      </c>
      <c r="I41" s="347"/>
    </row>
    <row r="42" spans="1:16" s="330" customFormat="1" ht="13.5">
      <c r="A42" s="331"/>
      <c r="B42" s="331"/>
      <c r="C42" s="335"/>
      <c r="D42" s="342" t="s">
        <v>839</v>
      </c>
      <c r="E42" s="331"/>
      <c r="F42" s="343">
        <v>2019</v>
      </c>
      <c r="G42" s="331"/>
      <c r="H42" s="351">
        <v>14065</v>
      </c>
      <c r="I42" s="347"/>
    </row>
    <row r="43" spans="1:16" s="330" customFormat="1" ht="13.5">
      <c r="A43" s="331"/>
      <c r="B43" s="331"/>
      <c r="C43" s="335"/>
      <c r="D43" s="342"/>
      <c r="E43" s="331"/>
      <c r="F43" s="343">
        <v>2020</v>
      </c>
      <c r="H43" s="352" t="s">
        <v>883</v>
      </c>
      <c r="I43" s="347"/>
    </row>
    <row r="44" spans="1:16" s="330" customFormat="1" ht="8.1" customHeight="1">
      <c r="A44" s="360"/>
      <c r="B44" s="361"/>
      <c r="C44" s="361"/>
      <c r="D44" s="360"/>
      <c r="E44" s="360"/>
      <c r="F44" s="362"/>
      <c r="G44" s="360"/>
      <c r="H44" s="363"/>
      <c r="I44" s="363"/>
    </row>
    <row r="45" spans="1:16" s="364" customFormat="1" ht="15" customHeight="1">
      <c r="B45" s="365"/>
      <c r="C45" s="365"/>
      <c r="F45" s="366"/>
      <c r="G45" s="365"/>
      <c r="I45" s="367" t="s">
        <v>32</v>
      </c>
    </row>
    <row r="46" spans="1:16" s="364" customFormat="1" ht="13.5">
      <c r="A46" s="368"/>
      <c r="F46" s="366"/>
      <c r="I46" s="369" t="s">
        <v>33</v>
      </c>
      <c r="J46" s="370"/>
      <c r="K46" s="370"/>
      <c r="L46" s="370"/>
      <c r="M46" s="370"/>
      <c r="N46" s="370"/>
      <c r="O46" s="371"/>
      <c r="P46" s="371"/>
    </row>
    <row r="48" spans="1:16" ht="15" customHeight="1">
      <c r="B48" s="372" t="s">
        <v>1312</v>
      </c>
    </row>
    <row r="49" spans="2:5" s="373" customFormat="1" ht="15" customHeight="1">
      <c r="B49" s="372" t="s">
        <v>884</v>
      </c>
      <c r="C49" s="165"/>
      <c r="D49" s="165"/>
      <c r="E49" s="165"/>
    </row>
    <row r="50" spans="2:5" s="373" customFormat="1" ht="15" customHeight="1">
      <c r="B50" s="374" t="s">
        <v>1313</v>
      </c>
      <c r="C50" s="165"/>
      <c r="D50" s="165"/>
      <c r="E50" s="165"/>
    </row>
  </sheetData>
  <printOptions horizontalCentered="1"/>
  <pageMargins left="0.39370078740157483" right="0.39370078740157483" top="0.68" bottom="0.51181102362204722" header="0.11811023622047245" footer="0.39370078740157483"/>
  <pageSetup paperSize="9" scale="85" orientation="portrait" r:id="rId1"/>
  <headerFooter scaleWithDoc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:U87"/>
  <sheetViews>
    <sheetView tabSelected="1" view="pageBreakPreview" topLeftCell="A55" zoomScale="90" zoomScaleNormal="100" zoomScaleSheetLayoutView="90" workbookViewId="0">
      <selection activeCell="O48" sqref="O48"/>
    </sheetView>
  </sheetViews>
  <sheetFormatPr defaultColWidth="11.85546875" defaultRowHeight="16.5"/>
  <cols>
    <col min="1" max="1" width="1.85546875" style="169" customWidth="1"/>
    <col min="2" max="2" width="11.28515625" style="169" customWidth="1"/>
    <col min="3" max="3" width="8.140625" style="169" customWidth="1"/>
    <col min="4" max="4" width="9.7109375" style="170" customWidth="1"/>
    <col min="5" max="6" width="13.140625" style="171" customWidth="1"/>
    <col min="7" max="7" width="15.5703125" style="171" customWidth="1"/>
    <col min="8" max="8" width="1.5703125" style="171" customWidth="1"/>
    <col min="9" max="10" width="13.42578125" style="171" customWidth="1"/>
    <col min="11" max="11" width="14.5703125" style="171" customWidth="1"/>
    <col min="12" max="12" width="1.85546875" style="169" customWidth="1"/>
    <col min="13" max="16384" width="11.85546875" style="169"/>
  </cols>
  <sheetData>
    <row r="1" spans="1:12" ht="8.1" customHeight="1"/>
    <row r="2" spans="1:12" ht="8.1" customHeight="1"/>
    <row r="3" spans="1:12" s="172" customFormat="1" ht="16.5" customHeight="1">
      <c r="B3" s="173" t="s">
        <v>43</v>
      </c>
      <c r="C3" s="1209" t="s">
        <v>864</v>
      </c>
      <c r="D3" s="175"/>
      <c r="E3" s="176"/>
      <c r="F3" s="176"/>
      <c r="G3" s="176"/>
      <c r="H3" s="176"/>
      <c r="I3" s="176"/>
      <c r="J3" s="176"/>
      <c r="K3" s="176"/>
    </row>
    <row r="4" spans="1:12" s="172" customFormat="1" ht="16.5" customHeight="1">
      <c r="B4" s="173"/>
      <c r="C4" s="1212" t="s">
        <v>1044</v>
      </c>
      <c r="D4" s="175"/>
      <c r="E4" s="176"/>
      <c r="F4" s="176"/>
      <c r="G4" s="176"/>
      <c r="H4" s="176"/>
      <c r="I4" s="176"/>
      <c r="J4" s="176"/>
      <c r="K4" s="176"/>
    </row>
    <row r="5" spans="1:12" s="178" customFormat="1" ht="16.5" customHeight="1">
      <c r="B5" s="179" t="s">
        <v>44</v>
      </c>
      <c r="C5" s="180" t="s">
        <v>941</v>
      </c>
      <c r="D5" s="181"/>
      <c r="E5" s="179"/>
      <c r="F5" s="179"/>
      <c r="G5" s="179"/>
      <c r="H5" s="179"/>
      <c r="I5" s="179"/>
      <c r="J5" s="179"/>
      <c r="K5" s="179"/>
    </row>
    <row r="6" spans="1:12" s="178" customFormat="1" ht="16.5" customHeight="1">
      <c r="B6" s="179"/>
      <c r="C6" s="1213" t="s">
        <v>1045</v>
      </c>
      <c r="D6" s="181"/>
      <c r="E6" s="179"/>
      <c r="F6" s="179"/>
      <c r="G6" s="179"/>
      <c r="H6" s="179"/>
      <c r="I6" s="179"/>
      <c r="J6" s="179"/>
      <c r="K6" s="179"/>
    </row>
    <row r="7" spans="1:12" s="182" customFormat="1" ht="9.9499999999999993" customHeight="1" thickBot="1">
      <c r="B7" s="183"/>
      <c r="C7" s="183"/>
      <c r="D7" s="184"/>
      <c r="E7" s="185"/>
      <c r="F7" s="185"/>
      <c r="G7" s="185"/>
      <c r="H7" s="185"/>
      <c r="I7" s="185"/>
      <c r="J7" s="185"/>
      <c r="K7" s="185"/>
      <c r="L7" s="185"/>
    </row>
    <row r="8" spans="1:12" s="191" customFormat="1" ht="5.25" customHeight="1" thickTop="1">
      <c r="A8" s="186"/>
      <c r="B8" s="187"/>
      <c r="C8" s="188"/>
      <c r="D8" s="189"/>
      <c r="E8" s="190"/>
      <c r="F8" s="190"/>
      <c r="G8" s="190"/>
      <c r="H8" s="190"/>
      <c r="I8" s="190"/>
      <c r="J8" s="190"/>
      <c r="K8" s="190"/>
      <c r="L8" s="190"/>
    </row>
    <row r="9" spans="1:12" s="191" customFormat="1" ht="16.5" customHeight="1">
      <c r="A9" s="192"/>
      <c r="B9" s="192" t="s">
        <v>2</v>
      </c>
      <c r="C9" s="193"/>
      <c r="D9" s="194" t="s">
        <v>3</v>
      </c>
      <c r="E9" s="1851" t="s">
        <v>887</v>
      </c>
      <c r="F9" s="1851"/>
      <c r="G9" s="1851"/>
      <c r="H9" s="1851"/>
      <c r="I9" s="1851"/>
      <c r="J9" s="1851"/>
      <c r="K9" s="1851"/>
      <c r="L9" s="195"/>
    </row>
    <row r="10" spans="1:12" s="191" customFormat="1" ht="16.5" customHeight="1">
      <c r="A10" s="197"/>
      <c r="B10" s="197" t="s">
        <v>7</v>
      </c>
      <c r="C10" s="198"/>
      <c r="D10" s="199" t="s">
        <v>8</v>
      </c>
      <c r="E10" s="1852" t="s">
        <v>888</v>
      </c>
      <c r="F10" s="1852"/>
      <c r="G10" s="1852"/>
      <c r="H10" s="1852"/>
      <c r="I10" s="1852"/>
      <c r="J10" s="1852"/>
      <c r="K10" s="1852"/>
      <c r="L10" s="200"/>
    </row>
    <row r="11" spans="1:12" s="191" customFormat="1">
      <c r="A11" s="197"/>
      <c r="B11" s="197"/>
      <c r="C11" s="198"/>
      <c r="D11" s="199"/>
      <c r="E11" s="1851" t="s">
        <v>855</v>
      </c>
      <c r="F11" s="1851"/>
      <c r="G11" s="1851"/>
      <c r="H11" s="194"/>
      <c r="I11" s="1856" t="s">
        <v>856</v>
      </c>
      <c r="J11" s="1856"/>
      <c r="K11" s="1856"/>
      <c r="L11" s="200"/>
    </row>
    <row r="12" spans="1:12" s="191" customFormat="1">
      <c r="A12" s="197"/>
      <c r="B12" s="197"/>
      <c r="C12" s="198"/>
      <c r="D12" s="199"/>
      <c r="E12" s="1214" t="s">
        <v>4</v>
      </c>
      <c r="F12" s="1214" t="s">
        <v>860</v>
      </c>
      <c r="G12" s="1214" t="s">
        <v>38</v>
      </c>
      <c r="H12" s="1214"/>
      <c r="I12" s="1214" t="s">
        <v>4</v>
      </c>
      <c r="J12" s="1214" t="s">
        <v>860</v>
      </c>
      <c r="K12" s="1214" t="s">
        <v>38</v>
      </c>
      <c r="L12" s="200"/>
    </row>
    <row r="13" spans="1:12" s="191" customFormat="1">
      <c r="A13" s="197"/>
      <c r="B13" s="197"/>
      <c r="C13" s="198"/>
      <c r="D13" s="199"/>
      <c r="E13" s="1215" t="s">
        <v>9</v>
      </c>
      <c r="F13" s="1215" t="s">
        <v>39</v>
      </c>
      <c r="G13" s="1215" t="s">
        <v>40</v>
      </c>
      <c r="H13" s="1215"/>
      <c r="I13" s="1215" t="s">
        <v>9</v>
      </c>
      <c r="J13" s="1215" t="s">
        <v>39</v>
      </c>
      <c r="K13" s="1215" t="s">
        <v>40</v>
      </c>
      <c r="L13" s="200"/>
    </row>
    <row r="14" spans="1:12" s="191" customFormat="1" ht="7.5" customHeight="1">
      <c r="A14" s="203"/>
      <c r="B14" s="203"/>
      <c r="C14" s="204"/>
      <c r="D14" s="205"/>
      <c r="E14" s="206"/>
      <c r="F14" s="206"/>
      <c r="G14" s="206"/>
      <c r="H14" s="206"/>
      <c r="I14" s="206"/>
      <c r="J14" s="206"/>
      <c r="K14" s="206"/>
      <c r="L14" s="206"/>
    </row>
    <row r="15" spans="1:12" ht="8.1" customHeight="1">
      <c r="B15" s="309"/>
      <c r="C15" s="309"/>
      <c r="D15" s="310"/>
      <c r="E15" s="311"/>
      <c r="F15" s="311"/>
      <c r="G15" s="311"/>
      <c r="H15" s="311"/>
      <c r="I15" s="311"/>
      <c r="J15" s="311"/>
      <c r="K15" s="311"/>
    </row>
    <row r="16" spans="1:12" s="207" customFormat="1" ht="15" customHeight="1">
      <c r="B16" s="212" t="s">
        <v>14</v>
      </c>
      <c r="C16" s="213"/>
      <c r="D16" s="214">
        <v>2019</v>
      </c>
      <c r="E16" s="312">
        <f>SUM(E20,E24,E28,E32,E36,E40,E44,E48,E52,E56,E60,E64,E68,E72)</f>
        <v>572737</v>
      </c>
      <c r="F16" s="312">
        <f>SUM(F20,F24,F28,F32,F36,F40,F44,F48,F52,F56,F60,F64,F68,F72)</f>
        <v>294813</v>
      </c>
      <c r="G16" s="312">
        <f>SUM(G20,G24,G28,G32,G36,G40,G44,G48,G52,G56,G60,G64,G68,G72)</f>
        <v>277924</v>
      </c>
      <c r="H16" s="312"/>
      <c r="I16" s="312">
        <f>SUM(I20,I24,I28,I32,I36,I40,I44,I48,I52,I56,I60,I64,I68,I72)</f>
        <v>44118</v>
      </c>
      <c r="J16" s="312">
        <f>SUM(J20,J24,J28,J32,J36,J40,J44,J48,J52,J56,J60,J64,J68,J72)</f>
        <v>18880</v>
      </c>
      <c r="K16" s="312">
        <f>SUM(K20,K24,K28,K32,K36,K40,K44,K48,K52,K56,K60,K64,K68,K72)</f>
        <v>25238</v>
      </c>
    </row>
    <row r="17" spans="2:11" s="207" customFormat="1" ht="15" customHeight="1">
      <c r="B17" s="213"/>
      <c r="C17" s="213"/>
      <c r="D17" s="214">
        <v>2020</v>
      </c>
      <c r="E17" s="312">
        <f t="shared" ref="E17:G18" si="0">SUM(E21,E25,E29,E33,E37,E41,E45,E49,E53,E57,E61,E65,E69,E73)</f>
        <v>402643</v>
      </c>
      <c r="F17" s="312">
        <f t="shared" si="0"/>
        <v>199374</v>
      </c>
      <c r="G17" s="312">
        <f t="shared" si="0"/>
        <v>203269</v>
      </c>
      <c r="H17" s="312"/>
      <c r="I17" s="312">
        <f t="shared" ref="I17:K18" si="1">SUM(I21,I25,I29,I33,I37,I41,I45,I49,I53,I57,I61,I65,I69,I73)</f>
        <v>30579</v>
      </c>
      <c r="J17" s="312">
        <f t="shared" si="1"/>
        <v>12956</v>
      </c>
      <c r="K17" s="312">
        <f t="shared" si="1"/>
        <v>17623</v>
      </c>
    </row>
    <row r="18" spans="2:11" s="207" customFormat="1" ht="15" customHeight="1">
      <c r="B18" s="213"/>
      <c r="C18" s="213"/>
      <c r="D18" s="214">
        <v>2021</v>
      </c>
      <c r="E18" s="312">
        <f t="shared" si="0"/>
        <v>395112</v>
      </c>
      <c r="F18" s="312">
        <f t="shared" si="0"/>
        <v>201413</v>
      </c>
      <c r="G18" s="312">
        <f t="shared" si="0"/>
        <v>193699</v>
      </c>
      <c r="H18" s="312"/>
      <c r="I18" s="312">
        <f t="shared" si="1"/>
        <v>34146</v>
      </c>
      <c r="J18" s="312">
        <f t="shared" si="1"/>
        <v>14986</v>
      </c>
      <c r="K18" s="312">
        <f t="shared" si="1"/>
        <v>19160</v>
      </c>
    </row>
    <row r="19" spans="2:11" s="207" customFormat="1" ht="8.1" customHeight="1">
      <c r="B19" s="213"/>
      <c r="C19" s="213"/>
      <c r="D19" s="219"/>
      <c r="E19" s="989"/>
      <c r="F19" s="989"/>
      <c r="G19" s="989"/>
      <c r="H19" s="989"/>
      <c r="I19" s="989"/>
      <c r="J19" s="989"/>
      <c r="K19" s="989"/>
    </row>
    <row r="20" spans="2:11" s="207" customFormat="1" ht="15" customHeight="1">
      <c r="B20" s="220" t="s">
        <v>15</v>
      </c>
      <c r="C20" s="220"/>
      <c r="D20" s="219">
        <v>2019</v>
      </c>
      <c r="E20" s="56">
        <f>SUM(F20:G20)</f>
        <v>266184</v>
      </c>
      <c r="F20" s="56">
        <v>138511</v>
      </c>
      <c r="G20" s="56">
        <v>127673</v>
      </c>
      <c r="H20" s="56"/>
      <c r="I20" s="56">
        <f>SUM(J20:K20)</f>
        <v>1332</v>
      </c>
      <c r="J20" s="56">
        <v>629</v>
      </c>
      <c r="K20" s="56">
        <v>703</v>
      </c>
    </row>
    <row r="21" spans="2:11" s="207" customFormat="1" ht="15" customHeight="1">
      <c r="B21" s="220"/>
      <c r="C21" s="220"/>
      <c r="D21" s="219">
        <v>2020</v>
      </c>
      <c r="E21" s="56">
        <f>SUM(F21:G21)</f>
        <v>184822</v>
      </c>
      <c r="F21" s="989">
        <v>94506</v>
      </c>
      <c r="G21" s="989">
        <v>90316</v>
      </c>
      <c r="H21" s="989"/>
      <c r="I21" s="56">
        <f>SUM(J21:K21)</f>
        <v>832</v>
      </c>
      <c r="J21" s="989">
        <v>415</v>
      </c>
      <c r="K21" s="989">
        <v>417</v>
      </c>
    </row>
    <row r="22" spans="2:11" s="207" customFormat="1" ht="15" customHeight="1">
      <c r="B22" s="220"/>
      <c r="C22" s="220"/>
      <c r="D22" s="219">
        <v>2021</v>
      </c>
      <c r="E22" s="56">
        <f>SUM(F22:G22)</f>
        <v>190234</v>
      </c>
      <c r="F22" s="989">
        <v>97646</v>
      </c>
      <c r="G22" s="989">
        <v>92588</v>
      </c>
      <c r="H22" s="989"/>
      <c r="I22" s="56">
        <f>SUM(J22:K22)</f>
        <v>719</v>
      </c>
      <c r="J22" s="989">
        <v>333</v>
      </c>
      <c r="K22" s="989">
        <v>386</v>
      </c>
    </row>
    <row r="23" spans="2:11" s="207" customFormat="1" ht="8.1" customHeight="1">
      <c r="B23" s="220"/>
      <c r="C23" s="220"/>
      <c r="D23" s="219"/>
      <c r="E23" s="989"/>
      <c r="F23" s="989"/>
      <c r="G23" s="989"/>
      <c r="H23" s="989"/>
      <c r="I23" s="989"/>
      <c r="J23" s="989"/>
      <c r="K23" s="989"/>
    </row>
    <row r="24" spans="2:11" s="207" customFormat="1" ht="15" customHeight="1">
      <c r="B24" s="220" t="s">
        <v>16</v>
      </c>
      <c r="C24" s="220"/>
      <c r="D24" s="219">
        <v>2019</v>
      </c>
      <c r="E24" s="449" t="s">
        <v>31</v>
      </c>
      <c r="F24" s="449" t="s">
        <v>31</v>
      </c>
      <c r="G24" s="449" t="s">
        <v>31</v>
      </c>
      <c r="H24" s="989"/>
      <c r="I24" s="56">
        <f>SUM(J24:K24)</f>
        <v>1850</v>
      </c>
      <c r="J24" s="56">
        <v>905</v>
      </c>
      <c r="K24" s="56">
        <v>945</v>
      </c>
    </row>
    <row r="25" spans="2:11" s="207" customFormat="1" ht="15" customHeight="1">
      <c r="B25" s="220"/>
      <c r="C25" s="220"/>
      <c r="D25" s="219">
        <v>2020</v>
      </c>
      <c r="E25" s="449" t="s">
        <v>31</v>
      </c>
      <c r="F25" s="449" t="s">
        <v>31</v>
      </c>
      <c r="G25" s="449" t="s">
        <v>31</v>
      </c>
      <c r="H25" s="989"/>
      <c r="I25" s="56">
        <f>SUM(J25:K25)</f>
        <v>1459</v>
      </c>
      <c r="J25" s="989">
        <v>727</v>
      </c>
      <c r="K25" s="989">
        <v>732</v>
      </c>
    </row>
    <row r="26" spans="2:11" s="207" customFormat="1" ht="15" customHeight="1">
      <c r="B26" s="220"/>
      <c r="C26" s="220"/>
      <c r="D26" s="219">
        <v>2021</v>
      </c>
      <c r="E26" s="449" t="s">
        <v>31</v>
      </c>
      <c r="F26" s="449" t="s">
        <v>31</v>
      </c>
      <c r="G26" s="449" t="s">
        <v>31</v>
      </c>
      <c r="H26" s="989"/>
      <c r="I26" s="56">
        <f>SUM(J26:K26)</f>
        <v>1702</v>
      </c>
      <c r="J26" s="989">
        <v>850</v>
      </c>
      <c r="K26" s="989">
        <v>852</v>
      </c>
    </row>
    <row r="27" spans="2:11" s="207" customFormat="1" ht="8.1" customHeight="1">
      <c r="B27" s="220"/>
      <c r="C27" s="220"/>
      <c r="D27" s="219"/>
      <c r="E27" s="989"/>
      <c r="F27" s="989"/>
      <c r="G27" s="989"/>
      <c r="H27" s="989"/>
      <c r="I27" s="989"/>
      <c r="J27" s="989"/>
      <c r="K27" s="989"/>
    </row>
    <row r="28" spans="2:11" s="207" customFormat="1" ht="15" customHeight="1">
      <c r="B28" s="220" t="s">
        <v>17</v>
      </c>
      <c r="C28" s="220"/>
      <c r="D28" s="219">
        <v>2019</v>
      </c>
      <c r="E28" s="449" t="s">
        <v>31</v>
      </c>
      <c r="F28" s="449" t="s">
        <v>31</v>
      </c>
      <c r="G28" s="449" t="s">
        <v>31</v>
      </c>
      <c r="H28" s="989"/>
      <c r="I28" s="56">
        <f>SUM(J28:K28)</f>
        <v>26649</v>
      </c>
      <c r="J28" s="56">
        <v>10974</v>
      </c>
      <c r="K28" s="56">
        <v>15675</v>
      </c>
    </row>
    <row r="29" spans="2:11" s="207" customFormat="1" ht="15" customHeight="1">
      <c r="B29" s="220"/>
      <c r="C29" s="220"/>
      <c r="D29" s="219">
        <v>2020</v>
      </c>
      <c r="E29" s="449" t="s">
        <v>31</v>
      </c>
      <c r="F29" s="449" t="s">
        <v>31</v>
      </c>
      <c r="G29" s="449" t="s">
        <v>31</v>
      </c>
      <c r="H29" s="989"/>
      <c r="I29" s="56">
        <f>SUM(J29:K29)</f>
        <v>17573</v>
      </c>
      <c r="J29" s="989">
        <v>7061</v>
      </c>
      <c r="K29" s="989">
        <v>10512</v>
      </c>
    </row>
    <row r="30" spans="2:11" s="207" customFormat="1" ht="15" customHeight="1">
      <c r="B30" s="220"/>
      <c r="C30" s="220"/>
      <c r="D30" s="219">
        <v>2021</v>
      </c>
      <c r="E30" s="449" t="s">
        <v>31</v>
      </c>
      <c r="F30" s="449" t="s">
        <v>31</v>
      </c>
      <c r="G30" s="449" t="s">
        <v>31</v>
      </c>
      <c r="H30" s="989"/>
      <c r="I30" s="56">
        <f>SUM(J30:K30)</f>
        <v>17504</v>
      </c>
      <c r="J30" s="989">
        <v>7108</v>
      </c>
      <c r="K30" s="989">
        <v>10396</v>
      </c>
    </row>
    <row r="31" spans="2:11" s="207" customFormat="1" ht="8.1" customHeight="1">
      <c r="B31" s="220"/>
      <c r="C31" s="220"/>
      <c r="D31" s="219"/>
      <c r="E31" s="989"/>
      <c r="F31" s="989"/>
      <c r="G31" s="989"/>
      <c r="H31" s="989"/>
      <c r="I31" s="989"/>
      <c r="J31" s="989"/>
      <c r="K31" s="989"/>
    </row>
    <row r="32" spans="2:11" s="207" customFormat="1" ht="15" customHeight="1">
      <c r="B32" s="220" t="s">
        <v>18</v>
      </c>
      <c r="C32" s="226"/>
      <c r="D32" s="219">
        <v>2019</v>
      </c>
      <c r="E32" s="449" t="s">
        <v>31</v>
      </c>
      <c r="F32" s="449" t="s">
        <v>31</v>
      </c>
      <c r="G32" s="449" t="s">
        <v>31</v>
      </c>
      <c r="H32" s="989"/>
      <c r="I32" s="449" t="s">
        <v>31</v>
      </c>
      <c r="J32" s="449" t="s">
        <v>31</v>
      </c>
      <c r="K32" s="449" t="s">
        <v>31</v>
      </c>
    </row>
    <row r="33" spans="2:21" s="207" customFormat="1" ht="15" customHeight="1">
      <c r="B33" s="220"/>
      <c r="C33" s="226"/>
      <c r="D33" s="219">
        <v>2020</v>
      </c>
      <c r="E33" s="449" t="s">
        <v>31</v>
      </c>
      <c r="F33" s="449" t="s">
        <v>31</v>
      </c>
      <c r="G33" s="449" t="s">
        <v>31</v>
      </c>
      <c r="H33" s="989"/>
      <c r="I33" s="449" t="s">
        <v>31</v>
      </c>
      <c r="J33" s="449" t="s">
        <v>31</v>
      </c>
      <c r="K33" s="449" t="s">
        <v>31</v>
      </c>
    </row>
    <row r="34" spans="2:21" s="207" customFormat="1" ht="15" customHeight="1">
      <c r="B34" s="220"/>
      <c r="C34" s="226"/>
      <c r="D34" s="219">
        <v>2021</v>
      </c>
      <c r="E34" s="449" t="s">
        <v>31</v>
      </c>
      <c r="F34" s="449" t="s">
        <v>31</v>
      </c>
      <c r="G34" s="449" t="s">
        <v>31</v>
      </c>
      <c r="H34" s="989"/>
      <c r="I34" s="56">
        <f>SUM(J34:K34)</f>
        <v>394</v>
      </c>
      <c r="J34" s="449">
        <v>394</v>
      </c>
      <c r="K34" s="449" t="s">
        <v>31</v>
      </c>
    </row>
    <row r="35" spans="2:21" s="207" customFormat="1" ht="8.1" customHeight="1">
      <c r="B35" s="220"/>
      <c r="C35" s="226"/>
      <c r="D35" s="219"/>
      <c r="E35" s="989"/>
      <c r="F35" s="989"/>
      <c r="G35" s="989"/>
      <c r="H35" s="989"/>
      <c r="I35" s="989"/>
      <c r="J35" s="989"/>
      <c r="K35" s="989"/>
    </row>
    <row r="36" spans="2:21" s="207" customFormat="1" ht="15" customHeight="1">
      <c r="B36" s="220" t="s">
        <v>19</v>
      </c>
      <c r="C36" s="213"/>
      <c r="D36" s="219">
        <v>2019</v>
      </c>
      <c r="E36" s="449" t="s">
        <v>31</v>
      </c>
      <c r="F36" s="449" t="s">
        <v>31</v>
      </c>
      <c r="G36" s="449" t="s">
        <v>31</v>
      </c>
      <c r="H36" s="989"/>
      <c r="I36" s="56">
        <f>SUM(J36:K36)</f>
        <v>624</v>
      </c>
      <c r="J36" s="56">
        <v>287</v>
      </c>
      <c r="K36" s="56">
        <v>337</v>
      </c>
    </row>
    <row r="37" spans="2:21" s="207" customFormat="1" ht="15" customHeight="1">
      <c r="B37" s="220"/>
      <c r="C37" s="213"/>
      <c r="D37" s="219">
        <v>2020</v>
      </c>
      <c r="E37" s="449" t="s">
        <v>31</v>
      </c>
      <c r="F37" s="449" t="s">
        <v>31</v>
      </c>
      <c r="G37" s="449" t="s">
        <v>31</v>
      </c>
      <c r="H37" s="989"/>
      <c r="I37" s="56">
        <f>SUM(J37:K37)</f>
        <v>457</v>
      </c>
      <c r="J37" s="989">
        <v>198</v>
      </c>
      <c r="K37" s="989">
        <v>259</v>
      </c>
    </row>
    <row r="38" spans="2:21" s="207" customFormat="1" ht="15" customHeight="1">
      <c r="B38" s="220"/>
      <c r="C38" s="213"/>
      <c r="D38" s="219">
        <v>2021</v>
      </c>
      <c r="E38" s="449" t="s">
        <v>31</v>
      </c>
      <c r="F38" s="449" t="s">
        <v>31</v>
      </c>
      <c r="G38" s="449" t="s">
        <v>31</v>
      </c>
      <c r="H38" s="989"/>
      <c r="I38" s="56">
        <f>SUM(J38:K38)</f>
        <v>751</v>
      </c>
      <c r="J38" s="989">
        <v>335</v>
      </c>
      <c r="K38" s="989">
        <v>416</v>
      </c>
    </row>
    <row r="39" spans="2:21" s="207" customFormat="1" ht="8.1" customHeight="1">
      <c r="B39" s="220"/>
      <c r="C39" s="213"/>
      <c r="D39" s="219"/>
      <c r="E39" s="989"/>
      <c r="F39" s="989"/>
      <c r="G39" s="989"/>
      <c r="H39" s="989"/>
      <c r="I39" s="989"/>
      <c r="J39" s="989"/>
      <c r="K39" s="989"/>
    </row>
    <row r="40" spans="2:21" s="207" customFormat="1" ht="15" customHeight="1">
      <c r="B40" s="220" t="s">
        <v>20</v>
      </c>
      <c r="C40" s="213"/>
      <c r="D40" s="219">
        <v>2019</v>
      </c>
      <c r="E40" s="449" t="s">
        <v>31</v>
      </c>
      <c r="F40" s="449" t="s">
        <v>31</v>
      </c>
      <c r="G40" s="449" t="s">
        <v>31</v>
      </c>
      <c r="H40" s="989"/>
      <c r="I40" s="56">
        <f>SUM(J40:K40)</f>
        <v>9207</v>
      </c>
      <c r="J40" s="56">
        <v>3905</v>
      </c>
      <c r="K40" s="56">
        <v>5302</v>
      </c>
    </row>
    <row r="41" spans="2:21" s="207" customFormat="1" ht="15" customHeight="1">
      <c r="B41" s="220"/>
      <c r="C41" s="213"/>
      <c r="D41" s="219">
        <v>2020</v>
      </c>
      <c r="E41" s="449" t="s">
        <v>31</v>
      </c>
      <c r="F41" s="449" t="s">
        <v>31</v>
      </c>
      <c r="G41" s="449" t="s">
        <v>31</v>
      </c>
      <c r="H41" s="989"/>
      <c r="I41" s="56">
        <f>SUM(J41:K41)</f>
        <v>6493</v>
      </c>
      <c r="J41" s="989">
        <v>2709</v>
      </c>
      <c r="K41" s="989">
        <v>3784</v>
      </c>
    </row>
    <row r="42" spans="2:21" s="207" customFormat="1" ht="15" customHeight="1">
      <c r="B42" s="220"/>
      <c r="C42" s="213"/>
      <c r="D42" s="219">
        <v>2021</v>
      </c>
      <c r="E42" s="449" t="s">
        <v>31</v>
      </c>
      <c r="F42" s="449" t="s">
        <v>31</v>
      </c>
      <c r="G42" s="449" t="s">
        <v>31</v>
      </c>
      <c r="H42" s="989"/>
      <c r="I42" s="56">
        <f>SUM(J42:K42)</f>
        <v>8520</v>
      </c>
      <c r="J42" s="989">
        <v>3762</v>
      </c>
      <c r="K42" s="989">
        <v>4758</v>
      </c>
    </row>
    <row r="43" spans="2:21" s="207" customFormat="1" ht="8.1" customHeight="1">
      <c r="B43" s="220"/>
      <c r="C43" s="213"/>
      <c r="D43" s="219"/>
      <c r="E43" s="989"/>
      <c r="F43" s="989"/>
      <c r="G43" s="989"/>
      <c r="H43" s="989"/>
      <c r="I43" s="989"/>
      <c r="J43" s="989"/>
      <c r="K43" s="989"/>
    </row>
    <row r="44" spans="2:21" s="207" customFormat="1" ht="15" customHeight="1">
      <c r="B44" s="220" t="s">
        <v>21</v>
      </c>
      <c r="C44" s="213"/>
      <c r="D44" s="219">
        <v>2019</v>
      </c>
      <c r="E44" s="449" t="s">
        <v>31</v>
      </c>
      <c r="F44" s="449" t="s">
        <v>31</v>
      </c>
      <c r="G44" s="449" t="s">
        <v>31</v>
      </c>
      <c r="H44" s="989"/>
      <c r="I44" s="449" t="s">
        <v>31</v>
      </c>
      <c r="J44" s="449" t="s">
        <v>31</v>
      </c>
      <c r="K44" s="449" t="s">
        <v>31</v>
      </c>
    </row>
    <row r="45" spans="2:21" s="207" customFormat="1" ht="15" customHeight="1">
      <c r="B45" s="220"/>
      <c r="C45" s="213"/>
      <c r="D45" s="219">
        <v>2020</v>
      </c>
      <c r="E45" s="449" t="s">
        <v>31</v>
      </c>
      <c r="F45" s="449" t="s">
        <v>31</v>
      </c>
      <c r="G45" s="449" t="s">
        <v>31</v>
      </c>
      <c r="H45" s="989"/>
      <c r="I45" s="449" t="s">
        <v>31</v>
      </c>
      <c r="J45" s="449" t="s">
        <v>31</v>
      </c>
      <c r="K45" s="449" t="s">
        <v>31</v>
      </c>
    </row>
    <row r="46" spans="2:21" s="207" customFormat="1" ht="15" customHeight="1">
      <c r="B46" s="220"/>
      <c r="C46" s="213"/>
      <c r="D46" s="219">
        <v>2021</v>
      </c>
      <c r="E46" s="449" t="s">
        <v>31</v>
      </c>
      <c r="F46" s="449" t="s">
        <v>31</v>
      </c>
      <c r="G46" s="449" t="s">
        <v>31</v>
      </c>
      <c r="H46" s="989"/>
      <c r="I46" s="449" t="s">
        <v>31</v>
      </c>
      <c r="J46" s="449" t="s">
        <v>31</v>
      </c>
      <c r="K46" s="449" t="s">
        <v>31</v>
      </c>
    </row>
    <row r="47" spans="2:21" s="207" customFormat="1" ht="8.1" customHeight="1">
      <c r="B47" s="220"/>
      <c r="C47" s="213"/>
      <c r="D47" s="219"/>
      <c r="E47" s="989"/>
      <c r="F47" s="989"/>
      <c r="G47" s="989"/>
      <c r="H47" s="989"/>
      <c r="I47" s="989"/>
      <c r="J47" s="989"/>
      <c r="K47" s="989"/>
      <c r="L47" s="230"/>
      <c r="M47" s="230"/>
      <c r="N47" s="230"/>
      <c r="O47" s="230"/>
    </row>
    <row r="48" spans="2:21" s="207" customFormat="1" ht="15" customHeight="1">
      <c r="B48" s="220" t="s">
        <v>22</v>
      </c>
      <c r="C48" s="213"/>
      <c r="D48" s="219">
        <v>2019</v>
      </c>
      <c r="E48" s="449" t="s">
        <v>31</v>
      </c>
      <c r="F48" s="449" t="s">
        <v>31</v>
      </c>
      <c r="G48" s="449" t="s">
        <v>31</v>
      </c>
      <c r="H48" s="989"/>
      <c r="I48" s="56">
        <f>SUM(J48:K48)</f>
        <v>1760</v>
      </c>
      <c r="J48" s="56">
        <v>905</v>
      </c>
      <c r="K48" s="56">
        <v>855</v>
      </c>
      <c r="P48" s="230"/>
      <c r="Q48" s="230"/>
      <c r="R48" s="230"/>
      <c r="S48" s="230"/>
      <c r="T48" s="230"/>
      <c r="U48" s="230"/>
    </row>
    <row r="49" spans="2:11" s="207" customFormat="1" ht="15" customHeight="1">
      <c r="B49" s="220"/>
      <c r="C49" s="213"/>
      <c r="D49" s="219">
        <v>2020</v>
      </c>
      <c r="E49" s="449" t="s">
        <v>31</v>
      </c>
      <c r="F49" s="449" t="s">
        <v>31</v>
      </c>
      <c r="G49" s="449" t="s">
        <v>31</v>
      </c>
      <c r="H49" s="989"/>
      <c r="I49" s="56">
        <f>SUM(J49:K49)</f>
        <v>1473</v>
      </c>
      <c r="J49" s="989">
        <v>667</v>
      </c>
      <c r="K49" s="989">
        <v>806</v>
      </c>
    </row>
    <row r="50" spans="2:11" s="207" customFormat="1" ht="15" customHeight="1">
      <c r="B50" s="220"/>
      <c r="C50" s="213"/>
      <c r="D50" s="219">
        <v>2021</v>
      </c>
      <c r="E50" s="449" t="s">
        <v>31</v>
      </c>
      <c r="F50" s="449" t="s">
        <v>31</v>
      </c>
      <c r="G50" s="449" t="s">
        <v>31</v>
      </c>
      <c r="H50" s="989"/>
      <c r="I50" s="56">
        <f>SUM(J50:K50)</f>
        <v>2121</v>
      </c>
      <c r="J50" s="989">
        <v>1033</v>
      </c>
      <c r="K50" s="989">
        <v>1088</v>
      </c>
    </row>
    <row r="51" spans="2:11" s="207" customFormat="1" ht="8.1" customHeight="1">
      <c r="B51" s="220"/>
      <c r="C51" s="213"/>
      <c r="D51" s="219"/>
      <c r="E51" s="989"/>
      <c r="F51" s="989"/>
      <c r="G51" s="989"/>
      <c r="H51" s="989"/>
      <c r="I51" s="989"/>
      <c r="J51" s="989"/>
      <c r="K51" s="989"/>
    </row>
    <row r="52" spans="2:11" s="207" customFormat="1" ht="15" customHeight="1">
      <c r="B52" s="220" t="s">
        <v>23</v>
      </c>
      <c r="C52" s="226"/>
      <c r="D52" s="219">
        <v>2019</v>
      </c>
      <c r="E52" s="449" t="s">
        <v>31</v>
      </c>
      <c r="F52" s="449" t="s">
        <v>31</v>
      </c>
      <c r="G52" s="449" t="s">
        <v>31</v>
      </c>
      <c r="H52" s="989"/>
      <c r="I52" s="449" t="s">
        <v>31</v>
      </c>
      <c r="J52" s="449" t="s">
        <v>31</v>
      </c>
      <c r="K52" s="449" t="s">
        <v>31</v>
      </c>
    </row>
    <row r="53" spans="2:11" s="207" customFormat="1" ht="15" customHeight="1">
      <c r="B53" s="220"/>
      <c r="C53" s="226"/>
      <c r="D53" s="219">
        <v>2020</v>
      </c>
      <c r="E53" s="449" t="s">
        <v>31</v>
      </c>
      <c r="F53" s="449" t="s">
        <v>31</v>
      </c>
      <c r="G53" s="449" t="s">
        <v>31</v>
      </c>
      <c r="H53" s="989"/>
      <c r="I53" s="449" t="s">
        <v>31</v>
      </c>
      <c r="J53" s="449" t="s">
        <v>31</v>
      </c>
      <c r="K53" s="449" t="s">
        <v>31</v>
      </c>
    </row>
    <row r="54" spans="2:11" s="207" customFormat="1" ht="15" customHeight="1">
      <c r="B54" s="220"/>
      <c r="C54" s="226"/>
      <c r="D54" s="219">
        <v>2021</v>
      </c>
      <c r="E54" s="449" t="s">
        <v>31</v>
      </c>
      <c r="F54" s="449" t="s">
        <v>31</v>
      </c>
      <c r="G54" s="449" t="s">
        <v>31</v>
      </c>
      <c r="H54" s="989"/>
      <c r="I54" s="449" t="s">
        <v>31</v>
      </c>
      <c r="J54" s="449" t="s">
        <v>31</v>
      </c>
      <c r="K54" s="449" t="s">
        <v>31</v>
      </c>
    </row>
    <row r="55" spans="2:11" s="207" customFormat="1" ht="8.1" customHeight="1">
      <c r="B55" s="220"/>
      <c r="C55" s="226"/>
      <c r="D55" s="219"/>
      <c r="E55" s="989"/>
      <c r="F55" s="989"/>
      <c r="G55" s="989"/>
      <c r="H55" s="989"/>
      <c r="I55" s="989"/>
      <c r="J55" s="989"/>
      <c r="K55" s="989"/>
    </row>
    <row r="56" spans="2:11" s="207" customFormat="1" ht="15" customHeight="1">
      <c r="B56" s="220" t="s">
        <v>24</v>
      </c>
      <c r="C56" s="213"/>
      <c r="D56" s="219">
        <v>2019</v>
      </c>
      <c r="E56" s="56">
        <f>SUM(F56:G56)</f>
        <v>231695</v>
      </c>
      <c r="F56" s="56">
        <v>118210</v>
      </c>
      <c r="G56" s="56">
        <v>113485</v>
      </c>
      <c r="H56" s="56"/>
      <c r="I56" s="449" t="s">
        <v>31</v>
      </c>
      <c r="J56" s="449" t="s">
        <v>31</v>
      </c>
      <c r="K56" s="449" t="s">
        <v>31</v>
      </c>
    </row>
    <row r="57" spans="2:11" s="207" customFormat="1" ht="15" customHeight="1">
      <c r="B57" s="220"/>
      <c r="C57" s="213"/>
      <c r="D57" s="219">
        <v>2020</v>
      </c>
      <c r="E57" s="56">
        <f>SUM(F57:G57)</f>
        <v>151236</v>
      </c>
      <c r="F57" s="989">
        <v>76697</v>
      </c>
      <c r="G57" s="989">
        <v>74539</v>
      </c>
      <c r="H57" s="989"/>
      <c r="I57" s="449" t="s">
        <v>31</v>
      </c>
      <c r="J57" s="449" t="s">
        <v>31</v>
      </c>
      <c r="K57" s="449" t="s">
        <v>31</v>
      </c>
    </row>
    <row r="58" spans="2:11" s="207" customFormat="1" ht="15" customHeight="1">
      <c r="B58" s="220"/>
      <c r="C58" s="213"/>
      <c r="D58" s="219">
        <v>2021</v>
      </c>
      <c r="E58" s="56">
        <f>SUM(F58:G58)</f>
        <v>152590</v>
      </c>
      <c r="F58" s="989">
        <v>77274</v>
      </c>
      <c r="G58" s="989">
        <v>75316</v>
      </c>
      <c r="H58" s="989"/>
      <c r="I58" s="449" t="s">
        <v>31</v>
      </c>
      <c r="J58" s="449" t="s">
        <v>31</v>
      </c>
      <c r="K58" s="449" t="s">
        <v>31</v>
      </c>
    </row>
    <row r="59" spans="2:11" s="207" customFormat="1" ht="8.1" customHeight="1">
      <c r="B59" s="220"/>
      <c r="C59" s="213"/>
      <c r="D59" s="219"/>
      <c r="E59" s="989"/>
      <c r="F59" s="989"/>
      <c r="G59" s="989"/>
      <c r="H59" s="989"/>
      <c r="I59" s="989"/>
      <c r="J59" s="989"/>
      <c r="K59" s="989"/>
    </row>
    <row r="60" spans="2:11" s="207" customFormat="1" ht="15" customHeight="1">
      <c r="B60" s="220" t="s">
        <v>25</v>
      </c>
      <c r="C60" s="213"/>
      <c r="D60" s="219">
        <v>2019</v>
      </c>
      <c r="E60" s="56">
        <f>SUM(F60:G60)</f>
        <v>290</v>
      </c>
      <c r="F60" s="56">
        <v>162</v>
      </c>
      <c r="G60" s="56">
        <v>128</v>
      </c>
      <c r="H60" s="56"/>
      <c r="I60" s="56">
        <f>SUM(J60:K60)</f>
        <v>687</v>
      </c>
      <c r="J60" s="56">
        <v>460</v>
      </c>
      <c r="K60" s="56">
        <v>227</v>
      </c>
    </row>
    <row r="61" spans="2:11" s="207" customFormat="1" ht="15" customHeight="1">
      <c r="B61" s="220"/>
      <c r="C61" s="213"/>
      <c r="D61" s="219">
        <v>2020</v>
      </c>
      <c r="E61" s="56">
        <f>SUM(F61:G61)</f>
        <v>486</v>
      </c>
      <c r="F61" s="989">
        <v>261</v>
      </c>
      <c r="G61" s="989">
        <v>225</v>
      </c>
      <c r="H61" s="989"/>
      <c r="I61" s="56">
        <f>SUM(J61:K61)</f>
        <v>847</v>
      </c>
      <c r="J61" s="989">
        <v>574</v>
      </c>
      <c r="K61" s="989">
        <v>273</v>
      </c>
    </row>
    <row r="62" spans="2:11" s="207" customFormat="1" ht="15" customHeight="1">
      <c r="B62" s="220"/>
      <c r="C62" s="213"/>
      <c r="D62" s="219">
        <v>2021</v>
      </c>
      <c r="E62" s="56">
        <f>SUM(F62:G62)</f>
        <v>1148</v>
      </c>
      <c r="F62" s="989">
        <v>599</v>
      </c>
      <c r="G62" s="989">
        <v>549</v>
      </c>
      <c r="H62" s="989"/>
      <c r="I62" s="56">
        <f>SUM(J62:K62)</f>
        <v>799</v>
      </c>
      <c r="J62" s="989">
        <v>493</v>
      </c>
      <c r="K62" s="989">
        <v>306</v>
      </c>
    </row>
    <row r="63" spans="2:11" s="207" customFormat="1" ht="8.1" customHeight="1">
      <c r="B63" s="220"/>
      <c r="C63" s="213"/>
      <c r="D63" s="219"/>
      <c r="E63" s="989"/>
      <c r="F63" s="989"/>
      <c r="G63" s="989"/>
      <c r="H63" s="989"/>
      <c r="I63" s="989"/>
      <c r="J63" s="989"/>
      <c r="K63" s="989"/>
    </row>
    <row r="64" spans="2:11" s="207" customFormat="1" ht="15" customHeight="1">
      <c r="B64" s="220" t="s">
        <v>26</v>
      </c>
      <c r="C64" s="213"/>
      <c r="D64" s="219">
        <v>2019</v>
      </c>
      <c r="E64" s="56">
        <f>SUM(F64:G64)</f>
        <v>24131</v>
      </c>
      <c r="F64" s="56">
        <v>12354</v>
      </c>
      <c r="G64" s="56">
        <v>11777</v>
      </c>
      <c r="H64" s="56"/>
      <c r="I64" s="56">
        <f>SUM(J64:K64)</f>
        <v>2009</v>
      </c>
      <c r="J64" s="56">
        <v>815</v>
      </c>
      <c r="K64" s="56">
        <v>1194</v>
      </c>
    </row>
    <row r="65" spans="1:12" s="207" customFormat="1" ht="15" customHeight="1">
      <c r="B65" s="220"/>
      <c r="C65" s="213"/>
      <c r="D65" s="219">
        <v>2020</v>
      </c>
      <c r="E65" s="56">
        <f>SUM(F65:G65)</f>
        <v>28480</v>
      </c>
      <c r="F65" s="989">
        <v>8980</v>
      </c>
      <c r="G65" s="989">
        <v>19500</v>
      </c>
      <c r="H65" s="989"/>
      <c r="I65" s="56">
        <f>SUM(J65:K65)</f>
        <v>1445</v>
      </c>
      <c r="J65" s="989">
        <v>605</v>
      </c>
      <c r="K65" s="989">
        <v>840</v>
      </c>
    </row>
    <row r="66" spans="1:12" s="207" customFormat="1" ht="15" customHeight="1">
      <c r="B66" s="220"/>
      <c r="C66" s="213"/>
      <c r="D66" s="219">
        <v>2021</v>
      </c>
      <c r="E66" s="56">
        <f>SUM(F66:G66)</f>
        <v>17556</v>
      </c>
      <c r="F66" s="989">
        <v>9023</v>
      </c>
      <c r="G66" s="989">
        <v>8533</v>
      </c>
      <c r="H66" s="989"/>
      <c r="I66" s="56">
        <f>SUM(J66:K66)</f>
        <v>1401</v>
      </c>
      <c r="J66" s="989">
        <v>583</v>
      </c>
      <c r="K66" s="989">
        <v>818</v>
      </c>
    </row>
    <row r="67" spans="1:12" s="207" customFormat="1" ht="8.1" customHeight="1">
      <c r="B67" s="220"/>
      <c r="C67" s="213"/>
      <c r="D67" s="219"/>
      <c r="E67" s="989"/>
      <c r="F67" s="989"/>
      <c r="G67" s="989"/>
      <c r="H67" s="989"/>
      <c r="I67" s="989"/>
      <c r="J67" s="989"/>
      <c r="K67" s="989"/>
    </row>
    <row r="68" spans="1:12" s="207" customFormat="1" ht="15" customHeight="1">
      <c r="B68" s="220" t="s">
        <v>27</v>
      </c>
      <c r="C68" s="213"/>
      <c r="D68" s="219">
        <v>2019</v>
      </c>
      <c r="E68" s="449" t="s">
        <v>31</v>
      </c>
      <c r="F68" s="449" t="s">
        <v>31</v>
      </c>
      <c r="G68" s="449" t="s">
        <v>31</v>
      </c>
      <c r="H68" s="989"/>
      <c r="I68" s="449" t="s">
        <v>31</v>
      </c>
      <c r="J68" s="449" t="s">
        <v>31</v>
      </c>
      <c r="K68" s="449" t="s">
        <v>31</v>
      </c>
    </row>
    <row r="69" spans="1:12" s="207" customFormat="1" ht="15" customHeight="1">
      <c r="B69" s="220"/>
      <c r="C69" s="213"/>
      <c r="D69" s="219">
        <v>2020</v>
      </c>
      <c r="E69" s="449" t="s">
        <v>31</v>
      </c>
      <c r="F69" s="449" t="s">
        <v>31</v>
      </c>
      <c r="G69" s="449" t="s">
        <v>31</v>
      </c>
      <c r="H69" s="989"/>
      <c r="I69" s="449" t="s">
        <v>31</v>
      </c>
      <c r="J69" s="449" t="s">
        <v>31</v>
      </c>
      <c r="K69" s="449" t="s">
        <v>31</v>
      </c>
    </row>
    <row r="70" spans="1:12" s="207" customFormat="1" ht="15" customHeight="1">
      <c r="B70" s="220"/>
      <c r="C70" s="213"/>
      <c r="D70" s="219">
        <v>2021</v>
      </c>
      <c r="E70" s="449" t="s">
        <v>31</v>
      </c>
      <c r="F70" s="449" t="s">
        <v>31</v>
      </c>
      <c r="G70" s="449" t="s">
        <v>31</v>
      </c>
      <c r="H70" s="989"/>
      <c r="I70" s="449" t="s">
        <v>31</v>
      </c>
      <c r="J70" s="449" t="s">
        <v>31</v>
      </c>
      <c r="K70" s="449" t="s">
        <v>31</v>
      </c>
    </row>
    <row r="71" spans="1:12" s="207" customFormat="1" ht="8.1" customHeight="1">
      <c r="B71" s="220"/>
      <c r="C71" s="213"/>
      <c r="D71" s="219"/>
      <c r="E71" s="989"/>
      <c r="F71" s="989"/>
      <c r="G71" s="989"/>
      <c r="H71" s="989"/>
      <c r="I71" s="989"/>
      <c r="J71" s="989"/>
      <c r="K71" s="989"/>
    </row>
    <row r="72" spans="1:12" s="207" customFormat="1" ht="15" customHeight="1">
      <c r="B72" s="1216" t="s">
        <v>859</v>
      </c>
      <c r="C72" s="226"/>
      <c r="D72" s="219">
        <v>2019</v>
      </c>
      <c r="E72" s="56">
        <f>SUM(F72:G72)</f>
        <v>50437</v>
      </c>
      <c r="F72" s="56">
        <v>25576</v>
      </c>
      <c r="G72" s="56">
        <v>24861</v>
      </c>
      <c r="H72" s="56"/>
      <c r="I72" s="449" t="s">
        <v>31</v>
      </c>
      <c r="J72" s="449" t="s">
        <v>31</v>
      </c>
      <c r="K72" s="449" t="s">
        <v>31</v>
      </c>
    </row>
    <row r="73" spans="1:12" s="207" customFormat="1" ht="15" customHeight="1">
      <c r="B73" s="220"/>
      <c r="C73" s="226"/>
      <c r="D73" s="219">
        <v>2020</v>
      </c>
      <c r="E73" s="56">
        <f>SUM(F73:G73)</f>
        <v>37619</v>
      </c>
      <c r="F73" s="989">
        <v>18930</v>
      </c>
      <c r="G73" s="989">
        <v>18689</v>
      </c>
      <c r="H73" s="989"/>
      <c r="I73" s="449" t="s">
        <v>31</v>
      </c>
      <c r="J73" s="449" t="s">
        <v>31</v>
      </c>
      <c r="K73" s="449" t="s">
        <v>31</v>
      </c>
    </row>
    <row r="74" spans="1:12" s="207" customFormat="1" ht="15" customHeight="1">
      <c r="B74" s="220"/>
      <c r="C74" s="226"/>
      <c r="D74" s="219">
        <v>2021</v>
      </c>
      <c r="E74" s="56">
        <f>SUM(F74:G74)</f>
        <v>33584</v>
      </c>
      <c r="F74" s="989">
        <v>16871</v>
      </c>
      <c r="G74" s="989">
        <v>16713</v>
      </c>
      <c r="H74" s="989"/>
      <c r="I74" s="56">
        <f>SUM(J74:K74)</f>
        <v>235</v>
      </c>
      <c r="J74" s="449">
        <v>95</v>
      </c>
      <c r="K74" s="449">
        <v>140</v>
      </c>
    </row>
    <row r="75" spans="1:12" s="207" customFormat="1" ht="8.1" customHeight="1" thickBot="1">
      <c r="B75" s="232"/>
      <c r="C75" s="233"/>
      <c r="D75" s="1211"/>
      <c r="E75" s="235"/>
      <c r="F75" s="235"/>
      <c r="G75" s="235"/>
      <c r="H75" s="235"/>
      <c r="I75" s="235"/>
      <c r="J75" s="235"/>
      <c r="K75" s="235"/>
      <c r="L75" s="235"/>
    </row>
    <row r="76" spans="1:12" s="238" customFormat="1" ht="16.5" customHeight="1">
      <c r="A76" s="314"/>
      <c r="B76" s="239"/>
      <c r="D76" s="219"/>
      <c r="E76" s="242"/>
      <c r="F76" s="242"/>
      <c r="G76" s="242"/>
      <c r="H76" s="242"/>
      <c r="L76" s="1032" t="s">
        <v>867</v>
      </c>
    </row>
    <row r="77" spans="1:12" s="238" customFormat="1" ht="15" customHeight="1">
      <c r="D77" s="219"/>
      <c r="E77" s="242"/>
      <c r="F77" s="242"/>
      <c r="G77" s="242"/>
      <c r="H77" s="242"/>
      <c r="L77" s="1033" t="s">
        <v>868</v>
      </c>
    </row>
    <row r="78" spans="1:12" s="238" customFormat="1" ht="16.5" customHeight="1">
      <c r="B78" s="317" t="s">
        <v>1262</v>
      </c>
      <c r="D78" s="219"/>
      <c r="E78" s="243"/>
      <c r="F78" s="243"/>
      <c r="G78" s="243"/>
      <c r="H78" s="243"/>
      <c r="I78" s="243"/>
      <c r="J78" s="243"/>
    </row>
    <row r="79" spans="1:12" s="238" customFormat="1" ht="16.5" customHeight="1">
      <c r="B79" s="1157" t="s">
        <v>889</v>
      </c>
      <c r="D79" s="219"/>
      <c r="E79" s="243"/>
      <c r="F79" s="243"/>
      <c r="G79" s="243"/>
      <c r="H79" s="243"/>
      <c r="I79" s="243"/>
      <c r="J79" s="243"/>
    </row>
    <row r="80" spans="1:12" s="238" customFormat="1" ht="16.5" customHeight="1">
      <c r="B80" s="1160" t="s">
        <v>890</v>
      </c>
      <c r="D80" s="219"/>
      <c r="E80" s="243"/>
      <c r="F80" s="243"/>
      <c r="G80" s="243"/>
      <c r="H80" s="243"/>
      <c r="I80" s="243"/>
      <c r="J80" s="243"/>
    </row>
    <row r="81" spans="2:11" s="248" customFormat="1" ht="15.75" customHeight="1">
      <c r="B81" s="249" t="s">
        <v>1274</v>
      </c>
      <c r="D81" s="250"/>
      <c r="F81" s="251"/>
      <c r="G81" s="318"/>
    </row>
    <row r="82" spans="2:11" s="321" customFormat="1" ht="15" customHeight="1">
      <c r="B82" s="252" t="s">
        <v>1276</v>
      </c>
      <c r="C82" s="319"/>
      <c r="D82" s="250"/>
      <c r="E82" s="320"/>
      <c r="F82" s="320"/>
      <c r="G82" s="320"/>
    </row>
    <row r="83" spans="2:11">
      <c r="B83" s="249" t="s">
        <v>1267</v>
      </c>
      <c r="C83" s="261"/>
      <c r="D83" s="262"/>
      <c r="E83" s="258"/>
      <c r="F83" s="258"/>
      <c r="G83" s="258"/>
      <c r="H83" s="258"/>
      <c r="I83" s="258"/>
      <c r="J83" s="258"/>
      <c r="K83" s="169"/>
    </row>
    <row r="84" spans="2:11">
      <c r="B84" s="249" t="s">
        <v>1268</v>
      </c>
      <c r="K84" s="169"/>
    </row>
    <row r="85" spans="2:11">
      <c r="B85" s="249" t="s">
        <v>1269</v>
      </c>
      <c r="K85" s="169"/>
    </row>
    <row r="86" spans="2:11">
      <c r="B86" s="249" t="s">
        <v>1270</v>
      </c>
      <c r="K86" s="169"/>
    </row>
    <row r="87" spans="2:11">
      <c r="B87" s="249" t="s">
        <v>1271</v>
      </c>
      <c r="K87" s="169"/>
    </row>
  </sheetData>
  <mergeCells count="4">
    <mergeCell ref="E9:K9"/>
    <mergeCell ref="E10:K10"/>
    <mergeCell ref="E11:G11"/>
    <mergeCell ref="I11:K11"/>
  </mergeCells>
  <printOptions horizontalCentered="1"/>
  <pageMargins left="0.55118110236220497" right="0.55118110236220497" top="0.39370078740157499" bottom="0.59055118110236204" header="0.39370078740157499" footer="0.39370078740157499"/>
  <pageSetup paperSize="9" scale="6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89</vt:i4>
      </vt:variant>
      <vt:variant>
        <vt:lpstr>Named Ranges</vt:lpstr>
      </vt:variant>
      <vt:variant>
        <vt:i4>86</vt:i4>
      </vt:variant>
    </vt:vector>
  </HeadingPairs>
  <TitlesOfParts>
    <vt:vector size="175" baseType="lpstr">
      <vt:lpstr>6.1</vt:lpstr>
      <vt:lpstr>6.2</vt:lpstr>
      <vt:lpstr>6.3 </vt:lpstr>
      <vt:lpstr>6.3  (2)</vt:lpstr>
      <vt:lpstr>6.4</vt:lpstr>
      <vt:lpstr>6.5 (3)</vt:lpstr>
      <vt:lpstr>6.5 (4)</vt:lpstr>
      <vt:lpstr>6.6 (5)</vt:lpstr>
      <vt:lpstr>6.6 (6)</vt:lpstr>
      <vt:lpstr>6.7</vt:lpstr>
      <vt:lpstr>6.7(n)</vt:lpstr>
      <vt:lpstr>6.8 (n)</vt:lpstr>
      <vt:lpstr>6.9 (n)</vt:lpstr>
      <vt:lpstr>6.8</vt:lpstr>
      <vt:lpstr>6.8 (2)</vt:lpstr>
      <vt:lpstr>6.9</vt:lpstr>
      <vt:lpstr>6.9 (2)</vt:lpstr>
      <vt:lpstr>6.10a</vt:lpstr>
      <vt:lpstr>6.10b </vt:lpstr>
      <vt:lpstr>6.10c </vt:lpstr>
      <vt:lpstr>6.10d </vt:lpstr>
      <vt:lpstr>6.10e</vt:lpstr>
      <vt:lpstr>6.11</vt:lpstr>
      <vt:lpstr>6.12</vt:lpstr>
      <vt:lpstr>6.13 </vt:lpstr>
      <vt:lpstr>6.14 </vt:lpstr>
      <vt:lpstr>6.15</vt:lpstr>
      <vt:lpstr>6.15 (2)</vt:lpstr>
      <vt:lpstr>6.16</vt:lpstr>
      <vt:lpstr>6.16 (2)</vt:lpstr>
      <vt:lpstr>6.17</vt:lpstr>
      <vt:lpstr>6.18</vt:lpstr>
      <vt:lpstr>6.19 </vt:lpstr>
      <vt:lpstr>6.20</vt:lpstr>
      <vt:lpstr>6.20 (samb.)</vt:lpstr>
      <vt:lpstr>6.21</vt:lpstr>
      <vt:lpstr>6.21 (2)</vt:lpstr>
      <vt:lpstr>6.21 (3)</vt:lpstr>
      <vt:lpstr>6.21 (samb.)</vt:lpstr>
      <vt:lpstr>6.22 (4)</vt:lpstr>
      <vt:lpstr>6.22 (5)</vt:lpstr>
      <vt:lpstr>6.22 (6)</vt:lpstr>
      <vt:lpstr>6.22 (samb.) </vt:lpstr>
      <vt:lpstr>6.23 (new)</vt:lpstr>
      <vt:lpstr>6.24</vt:lpstr>
      <vt:lpstr>6.24 (samb)</vt:lpstr>
      <vt:lpstr>6.25 (1)</vt:lpstr>
      <vt:lpstr>6.25 (samb) (2)</vt:lpstr>
      <vt:lpstr>6.25 (samb)2</vt:lpstr>
      <vt:lpstr>6.25 (samb)2 (2)</vt:lpstr>
      <vt:lpstr>6.26 (2)</vt:lpstr>
      <vt:lpstr>6.26 2 (samb)</vt:lpstr>
      <vt:lpstr>6.26 (samb)2 (3)</vt:lpstr>
      <vt:lpstr>6.27 (2)</vt:lpstr>
      <vt:lpstr>6.27 2 (samb) </vt:lpstr>
      <vt:lpstr>6.27 (samb) 2</vt:lpstr>
      <vt:lpstr>6.27 (samb) 3</vt:lpstr>
      <vt:lpstr>6.27 (samb) 4</vt:lpstr>
      <vt:lpstr>6.27 (samb) 5</vt:lpstr>
      <vt:lpstr>6.27 (samb) 6</vt:lpstr>
      <vt:lpstr>6.28</vt:lpstr>
      <vt:lpstr>6.28 (samb)</vt:lpstr>
      <vt:lpstr>6.28 (3)</vt:lpstr>
      <vt:lpstr>6.28 (4)</vt:lpstr>
      <vt:lpstr>6.28 (5)</vt:lpstr>
      <vt:lpstr>6.29 (1)</vt:lpstr>
      <vt:lpstr>6.29 (2)</vt:lpstr>
      <vt:lpstr>6.29 (3)</vt:lpstr>
      <vt:lpstr>6.29 (4)</vt:lpstr>
      <vt:lpstr>6.29 (5)</vt:lpstr>
      <vt:lpstr>6.30</vt:lpstr>
      <vt:lpstr>6.30 (2)</vt:lpstr>
      <vt:lpstr>6.30 (3)</vt:lpstr>
      <vt:lpstr>6.31</vt:lpstr>
      <vt:lpstr>6.31 (2)</vt:lpstr>
      <vt:lpstr>6.32</vt:lpstr>
      <vt:lpstr>6.33</vt:lpstr>
      <vt:lpstr>6.34</vt:lpstr>
      <vt:lpstr>6.34 (2)</vt:lpstr>
      <vt:lpstr>6.35</vt:lpstr>
      <vt:lpstr>6.36</vt:lpstr>
      <vt:lpstr>6.36 (2)</vt:lpstr>
      <vt:lpstr>6.37</vt:lpstr>
      <vt:lpstr>6.37 (2)</vt:lpstr>
      <vt:lpstr>6.37 (3)</vt:lpstr>
      <vt:lpstr>6.37 (4)</vt:lpstr>
      <vt:lpstr>6.38</vt:lpstr>
      <vt:lpstr>6.39</vt:lpstr>
      <vt:lpstr>6.40</vt:lpstr>
      <vt:lpstr>'6.1'!Print_Area</vt:lpstr>
      <vt:lpstr>'6.10a'!Print_Area</vt:lpstr>
      <vt:lpstr>'6.10b '!Print_Area</vt:lpstr>
      <vt:lpstr>'6.10c '!Print_Area</vt:lpstr>
      <vt:lpstr>'6.10d '!Print_Area</vt:lpstr>
      <vt:lpstr>'6.10e'!Print_Area</vt:lpstr>
      <vt:lpstr>'6.11'!Print_Area</vt:lpstr>
      <vt:lpstr>'6.12'!Print_Area</vt:lpstr>
      <vt:lpstr>'6.13 '!Print_Area</vt:lpstr>
      <vt:lpstr>'6.14 '!Print_Area</vt:lpstr>
      <vt:lpstr>'6.15'!Print_Area</vt:lpstr>
      <vt:lpstr>'6.15 (2)'!Print_Area</vt:lpstr>
      <vt:lpstr>'6.16'!Print_Area</vt:lpstr>
      <vt:lpstr>'6.16 (2)'!Print_Area</vt:lpstr>
      <vt:lpstr>'6.17'!Print_Area</vt:lpstr>
      <vt:lpstr>'6.18'!Print_Area</vt:lpstr>
      <vt:lpstr>'6.19 '!Print_Area</vt:lpstr>
      <vt:lpstr>'6.2'!Print_Area</vt:lpstr>
      <vt:lpstr>'6.20'!Print_Area</vt:lpstr>
      <vt:lpstr>'6.20 (samb.)'!Print_Area</vt:lpstr>
      <vt:lpstr>'6.21'!Print_Area</vt:lpstr>
      <vt:lpstr>'6.21 (2)'!Print_Area</vt:lpstr>
      <vt:lpstr>'6.21 (3)'!Print_Area</vt:lpstr>
      <vt:lpstr>'6.21 (samb.)'!Print_Area</vt:lpstr>
      <vt:lpstr>'6.22 (4)'!Print_Area</vt:lpstr>
      <vt:lpstr>'6.22 (5)'!Print_Area</vt:lpstr>
      <vt:lpstr>'6.22 (6)'!Print_Area</vt:lpstr>
      <vt:lpstr>'6.22 (samb.) '!Print_Area</vt:lpstr>
      <vt:lpstr>'6.23 (new)'!Print_Area</vt:lpstr>
      <vt:lpstr>'6.24'!Print_Area</vt:lpstr>
      <vt:lpstr>'6.24 (samb)'!Print_Area</vt:lpstr>
      <vt:lpstr>'6.25 (1)'!Print_Area</vt:lpstr>
      <vt:lpstr>'6.25 (samb) (2)'!Print_Area</vt:lpstr>
      <vt:lpstr>'6.25 (samb)2'!Print_Area</vt:lpstr>
      <vt:lpstr>'6.25 (samb)2 (2)'!Print_Area</vt:lpstr>
      <vt:lpstr>'6.26 (2)'!Print_Area</vt:lpstr>
      <vt:lpstr>'6.26 (samb)2 (3)'!Print_Area</vt:lpstr>
      <vt:lpstr>'6.26 2 (samb)'!Print_Area</vt:lpstr>
      <vt:lpstr>'6.27 (2)'!Print_Area</vt:lpstr>
      <vt:lpstr>'6.27 (samb) 2'!Print_Area</vt:lpstr>
      <vt:lpstr>'6.27 (samb) 3'!Print_Area</vt:lpstr>
      <vt:lpstr>'6.27 (samb) 4'!Print_Area</vt:lpstr>
      <vt:lpstr>'6.27 (samb) 5'!Print_Area</vt:lpstr>
      <vt:lpstr>'6.27 (samb) 6'!Print_Area</vt:lpstr>
      <vt:lpstr>'6.27 2 (samb) '!Print_Area</vt:lpstr>
      <vt:lpstr>'6.28'!Print_Area</vt:lpstr>
      <vt:lpstr>'6.28 (3)'!Print_Area</vt:lpstr>
      <vt:lpstr>'6.28 (4)'!Print_Area</vt:lpstr>
      <vt:lpstr>'6.28 (5)'!Print_Area</vt:lpstr>
      <vt:lpstr>'6.28 (samb)'!Print_Area</vt:lpstr>
      <vt:lpstr>'6.29 (1)'!Print_Area</vt:lpstr>
      <vt:lpstr>'6.29 (3)'!Print_Area</vt:lpstr>
      <vt:lpstr>'6.29 (5)'!Print_Area</vt:lpstr>
      <vt:lpstr>'6.3 '!Print_Area</vt:lpstr>
      <vt:lpstr>'6.3  (2)'!Print_Area</vt:lpstr>
      <vt:lpstr>'6.30'!Print_Area</vt:lpstr>
      <vt:lpstr>'6.30 (2)'!Print_Area</vt:lpstr>
      <vt:lpstr>'6.30 (3)'!Print_Area</vt:lpstr>
      <vt:lpstr>'6.31'!Print_Area</vt:lpstr>
      <vt:lpstr>'6.31 (2)'!Print_Area</vt:lpstr>
      <vt:lpstr>'6.32'!Print_Area</vt:lpstr>
      <vt:lpstr>'6.33'!Print_Area</vt:lpstr>
      <vt:lpstr>'6.34'!Print_Area</vt:lpstr>
      <vt:lpstr>'6.34 (2)'!Print_Area</vt:lpstr>
      <vt:lpstr>'6.35'!Print_Area</vt:lpstr>
      <vt:lpstr>'6.36'!Print_Area</vt:lpstr>
      <vt:lpstr>'6.36 (2)'!Print_Area</vt:lpstr>
      <vt:lpstr>'6.37'!Print_Area</vt:lpstr>
      <vt:lpstr>'6.37 (3)'!Print_Area</vt:lpstr>
      <vt:lpstr>'6.37 (4)'!Print_Area</vt:lpstr>
      <vt:lpstr>'6.38'!Print_Area</vt:lpstr>
      <vt:lpstr>'6.39'!Print_Area</vt:lpstr>
      <vt:lpstr>'6.4'!Print_Area</vt:lpstr>
      <vt:lpstr>'6.40'!Print_Area</vt:lpstr>
      <vt:lpstr>'6.5 (3)'!Print_Area</vt:lpstr>
      <vt:lpstr>'6.5 (4)'!Print_Area</vt:lpstr>
      <vt:lpstr>'6.6 (5)'!Print_Area</vt:lpstr>
      <vt:lpstr>'6.6 (6)'!Print_Area</vt:lpstr>
      <vt:lpstr>'6.7'!Print_Area</vt:lpstr>
      <vt:lpstr>'6.7(n)'!Print_Area</vt:lpstr>
      <vt:lpstr>'6.8'!Print_Area</vt:lpstr>
      <vt:lpstr>'6.8 (2)'!Print_Area</vt:lpstr>
      <vt:lpstr>'6.8 (n)'!Print_Area</vt:lpstr>
      <vt:lpstr>'6.9'!Print_Area</vt:lpstr>
      <vt:lpstr>'6.9 (2)'!Print_Area</vt:lpstr>
      <vt:lpstr>'6.9 (n)'!Print_Area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nurdiyana</dc:creator>
  <cp:lastModifiedBy>Nur Diyana Abdul Aziz</cp:lastModifiedBy>
  <cp:lastPrinted>2023-11-26T06:32:28Z</cp:lastPrinted>
  <dcterms:created xsi:type="dcterms:W3CDTF">2020-02-14T08:06:00Z</dcterms:created>
  <dcterms:modified xsi:type="dcterms:W3CDTF">2023-11-26T06:32:35Z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1033-11.2.0.9169</vt:lpwstr>
  </property>
</Properties>
</file>