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SM TRADE\2026\Jul\"/>
    </mc:Choice>
  </mc:AlternateContent>
  <xr:revisionPtr revIDLastSave="0" documentId="13_ncr:1_{2F0F9986-D4F5-44A0-8DE5-8B36C7A46A53}" xr6:coauthVersionLast="36" xr6:coauthVersionMax="36" xr10:uidLastSave="{00000000-0000-0000-0000-000000000000}"/>
  <bookViews>
    <workbookView xWindow="-120" yWindow="-120" windowWidth="24240" windowHeight="13140" tabRatio="690" xr2:uid="{00000000-000D-0000-FFFF-FFFF00000000}"/>
  </bookViews>
  <sheets>
    <sheet name="Appendix i" sheetId="2" r:id="rId1"/>
    <sheet name="Appendix ii-iii" sheetId="7" r:id="rId2"/>
    <sheet name="Appendix iv" sheetId="6" r:id="rId3"/>
    <sheet name="Appendix v" sheetId="8" r:id="rId4"/>
    <sheet name="Appendix vi" sheetId="5" r:id="rId5"/>
  </sheets>
  <definedNames>
    <definedName name="_xlnm._FilterDatabase" localSheetId="2" hidden="1">'Appendix iv'!#REF!</definedName>
    <definedName name="_xlnm._FilterDatabase" localSheetId="3" hidden="1">'Appendix v'!#REF!</definedName>
    <definedName name="_xlnm.Print_Area" localSheetId="0">'Appendix i'!$A$1:$L$86</definedName>
    <definedName name="_xlnm.Print_Area" localSheetId="1">'Appendix ii-iii'!$A$1:$L$77</definedName>
    <definedName name="_xlnm.Print_Area" localSheetId="2">'Appendix iv'!$A$1:$L$46</definedName>
    <definedName name="_xlnm.Print_Area" localSheetId="3">'Appendix v'!$A$1:$L$46</definedName>
    <definedName name="_xlnm.Print_Area" localSheetId="4">'Appendix vi'!$A$1:$L$37</definedName>
    <definedName name="_xlnm.Print_Titles" localSheetId="0">'Appendix i'!$1:$6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2" l="1"/>
  <c r="H81" i="2" l="1"/>
  <c r="I81" i="2"/>
  <c r="J81" i="2"/>
  <c r="K81" i="2"/>
  <c r="L81" i="2"/>
  <c r="H82" i="2"/>
  <c r="I82" i="2"/>
  <c r="J82" i="2"/>
  <c r="K82" i="2"/>
  <c r="L82" i="2"/>
  <c r="H83" i="2"/>
  <c r="I83" i="2"/>
  <c r="J83" i="2"/>
  <c r="K83" i="2"/>
  <c r="L83" i="2"/>
  <c r="H84" i="2"/>
  <c r="I84" i="2"/>
  <c r="J84" i="2"/>
  <c r="K84" i="2"/>
  <c r="L84" i="2"/>
  <c r="H85" i="2"/>
  <c r="I85" i="2"/>
  <c r="J85" i="2"/>
  <c r="K85" i="2"/>
  <c r="L85" i="2"/>
  <c r="H86" i="2"/>
  <c r="I86" i="2"/>
  <c r="J86" i="2"/>
  <c r="K86" i="2"/>
  <c r="L86" i="2"/>
  <c r="H80" i="2"/>
  <c r="L13" i="2" l="1"/>
  <c r="H35" i="2"/>
  <c r="I35" i="2"/>
  <c r="J35" i="2"/>
  <c r="K35" i="2"/>
  <c r="L35" i="2"/>
  <c r="H66" i="2"/>
  <c r="K37" i="7" l="1"/>
  <c r="H34" i="2" l="1"/>
  <c r="L34" i="2" l="1"/>
  <c r="K34" i="2"/>
  <c r="J34" i="2"/>
  <c r="I34" i="2"/>
  <c r="I80" i="2" l="1"/>
  <c r="J80" i="2"/>
  <c r="K80" i="2"/>
  <c r="L80" i="2"/>
  <c r="K13" i="2" l="1"/>
  <c r="J13" i="2"/>
  <c r="I13" i="2"/>
  <c r="H77" i="2"/>
  <c r="I77" i="2"/>
  <c r="J77" i="2"/>
  <c r="K77" i="2"/>
  <c r="L77" i="2"/>
  <c r="H75" i="2" l="1"/>
  <c r="I75" i="2"/>
  <c r="J75" i="2"/>
  <c r="K75" i="2"/>
  <c r="L75" i="2"/>
  <c r="H76" i="2"/>
  <c r="I76" i="2"/>
  <c r="J76" i="2"/>
  <c r="K76" i="2"/>
  <c r="L76" i="2"/>
  <c r="H31" i="2"/>
  <c r="I31" i="2"/>
  <c r="J31" i="2"/>
  <c r="K31" i="2"/>
  <c r="L31" i="2"/>
  <c r="H74" i="2" l="1"/>
  <c r="I74" i="2" l="1"/>
  <c r="J74" i="2"/>
  <c r="K74" i="2"/>
  <c r="L74" i="2"/>
  <c r="E37" i="7" l="1"/>
  <c r="H30" i="2" l="1"/>
  <c r="I30" i="2"/>
  <c r="J30" i="2"/>
  <c r="K30" i="2"/>
  <c r="L30" i="2"/>
  <c r="H73" i="2" l="1"/>
  <c r="I73" i="2"/>
  <c r="J73" i="2"/>
  <c r="K73" i="2"/>
  <c r="L73" i="2"/>
  <c r="H71" i="2" l="1"/>
  <c r="I71" i="2"/>
  <c r="J71" i="2"/>
  <c r="K71" i="2"/>
  <c r="L71" i="2"/>
  <c r="H72" i="2"/>
  <c r="I72" i="2"/>
  <c r="J72" i="2"/>
  <c r="K72" i="2"/>
  <c r="L72" i="2"/>
  <c r="C76" i="7" l="1"/>
  <c r="C7" i="6" l="1"/>
  <c r="D7" i="6"/>
  <c r="E7" i="6"/>
  <c r="J7" i="6"/>
  <c r="K7" i="6"/>
  <c r="I70" i="2" l="1"/>
  <c r="J70" i="2"/>
  <c r="K70" i="2"/>
  <c r="L70" i="2"/>
  <c r="H70" i="2"/>
  <c r="H29" i="2" l="1"/>
  <c r="I29" i="2"/>
  <c r="J29" i="2"/>
  <c r="K29" i="2"/>
  <c r="L29" i="2"/>
  <c r="H69" i="2" l="1"/>
  <c r="H68" i="2" l="1"/>
  <c r="I68" i="2"/>
  <c r="J68" i="2"/>
  <c r="K68" i="2"/>
  <c r="L68" i="2"/>
  <c r="I69" i="2"/>
  <c r="J69" i="2"/>
  <c r="K69" i="2"/>
  <c r="L69" i="2"/>
  <c r="L28" i="2" l="1"/>
  <c r="K28" i="2"/>
  <c r="J28" i="2"/>
  <c r="I28" i="2"/>
  <c r="H28" i="2"/>
  <c r="I67" i="2" l="1"/>
  <c r="J67" i="2"/>
  <c r="K67" i="2"/>
  <c r="L67" i="2"/>
  <c r="H67" i="2"/>
  <c r="I66" i="2" l="1"/>
  <c r="J66" i="2"/>
  <c r="K66" i="2"/>
  <c r="L66" i="2"/>
  <c r="G7" i="7" l="1"/>
  <c r="G5" i="7"/>
  <c r="H63" i="2" l="1"/>
  <c r="I63" i="2"/>
  <c r="J63" i="2"/>
  <c r="K63" i="2"/>
  <c r="L63" i="2"/>
  <c r="H22" i="2"/>
  <c r="L25" i="2"/>
  <c r="K25" i="2"/>
  <c r="J25" i="2"/>
  <c r="I25" i="2"/>
  <c r="H25" i="2"/>
  <c r="L24" i="2"/>
  <c r="K24" i="2"/>
  <c r="J24" i="2"/>
  <c r="I24" i="2"/>
  <c r="H24" i="2"/>
  <c r="L23" i="2"/>
  <c r="K23" i="2"/>
  <c r="J23" i="2"/>
  <c r="I23" i="2"/>
  <c r="H23" i="2"/>
  <c r="L22" i="2"/>
  <c r="K22" i="2"/>
  <c r="J22" i="2"/>
  <c r="I22" i="2"/>
  <c r="I62" i="2" l="1"/>
  <c r="J62" i="2"/>
  <c r="K62" i="2"/>
  <c r="L62" i="2"/>
  <c r="H62" i="2"/>
  <c r="I61" i="2" l="1"/>
  <c r="J61" i="2"/>
  <c r="K61" i="2"/>
  <c r="L61" i="2"/>
  <c r="H61" i="2"/>
  <c r="I60" i="2" l="1"/>
  <c r="J60" i="2"/>
  <c r="K60" i="2"/>
  <c r="L60" i="2"/>
  <c r="H60" i="2"/>
  <c r="F35" i="5" l="1"/>
  <c r="L23" i="5"/>
  <c r="F20" i="5"/>
  <c r="F17" i="5"/>
  <c r="F12" i="5"/>
  <c r="F9" i="5"/>
  <c r="F8" i="5"/>
  <c r="F21" i="5"/>
  <c r="C37" i="6" l="1"/>
  <c r="J28" i="6"/>
  <c r="K28" i="6"/>
  <c r="E28" i="6"/>
  <c r="D28" i="6"/>
  <c r="C28" i="6"/>
  <c r="G28" i="6" l="1"/>
  <c r="I59" i="2"/>
  <c r="J59" i="2"/>
  <c r="K59" i="2"/>
  <c r="L59" i="2"/>
  <c r="H59" i="2"/>
  <c r="D28" i="8" l="1"/>
  <c r="E28" i="8"/>
  <c r="F28" i="8" s="1"/>
  <c r="C28" i="8"/>
  <c r="C7" i="8"/>
  <c r="K37" i="6"/>
  <c r="J37" i="6"/>
  <c r="D37" i="6"/>
  <c r="E37" i="6"/>
  <c r="D7" i="8"/>
  <c r="E7" i="8"/>
  <c r="C37" i="7" l="1"/>
  <c r="C38" i="7" s="1"/>
  <c r="I58" i="2" l="1"/>
  <c r="J58" i="2"/>
  <c r="K58" i="2"/>
  <c r="L58" i="2"/>
  <c r="H58" i="2"/>
  <c r="H57" i="2" l="1"/>
  <c r="I57" i="2"/>
  <c r="J57" i="2"/>
  <c r="K57" i="2"/>
  <c r="L57" i="2"/>
  <c r="L37" i="5" l="1"/>
  <c r="G8" i="5"/>
  <c r="I56" i="2" l="1"/>
  <c r="J56" i="2"/>
  <c r="K56" i="2"/>
  <c r="L56" i="2"/>
  <c r="H56" i="2"/>
  <c r="K25" i="5" l="1"/>
  <c r="J25" i="5"/>
  <c r="D25" i="5"/>
  <c r="E25" i="5"/>
  <c r="C25" i="5"/>
  <c r="K19" i="5"/>
  <c r="J19" i="5"/>
  <c r="D19" i="5"/>
  <c r="E19" i="5"/>
  <c r="C19" i="5"/>
  <c r="K11" i="5"/>
  <c r="J11" i="5"/>
  <c r="D11" i="5"/>
  <c r="E11" i="5"/>
  <c r="C11" i="5"/>
  <c r="K7" i="5"/>
  <c r="J7" i="5"/>
  <c r="D7" i="5"/>
  <c r="E7" i="5"/>
  <c r="C7" i="5"/>
  <c r="C36" i="5" s="1"/>
  <c r="D36" i="5" l="1"/>
  <c r="J36" i="5"/>
  <c r="E36" i="5"/>
  <c r="K36" i="5"/>
  <c r="K37" i="8"/>
  <c r="L37" i="8" s="1"/>
  <c r="J37" i="8"/>
  <c r="D37" i="8"/>
  <c r="E37" i="8"/>
  <c r="C37" i="8"/>
  <c r="K28" i="8"/>
  <c r="J28" i="8"/>
  <c r="K7" i="8"/>
  <c r="J7" i="8"/>
  <c r="F39" i="6" l="1"/>
  <c r="F40" i="6"/>
  <c r="F41" i="6"/>
  <c r="F42" i="6"/>
  <c r="F43" i="6"/>
  <c r="F44" i="6"/>
  <c r="F38" i="6"/>
  <c r="F35" i="6"/>
  <c r="G8" i="7" l="1"/>
  <c r="H8" i="7" s="1"/>
  <c r="G9" i="7"/>
  <c r="H9" i="7" s="1"/>
  <c r="G10" i="7"/>
  <c r="H10" i="7" s="1"/>
  <c r="G11" i="7"/>
  <c r="H11" i="7" s="1"/>
  <c r="G12" i="7"/>
  <c r="H12" i="7" s="1"/>
  <c r="G13" i="7"/>
  <c r="H13" i="7" s="1"/>
  <c r="G14" i="7"/>
  <c r="H14" i="7" s="1"/>
  <c r="G15" i="7"/>
  <c r="H15" i="7" s="1"/>
  <c r="G16" i="7"/>
  <c r="H16" i="7" s="1"/>
  <c r="G17" i="7"/>
  <c r="H17" i="7" s="1"/>
  <c r="G18" i="7"/>
  <c r="H18" i="7" s="1"/>
  <c r="G19" i="7"/>
  <c r="H19" i="7" s="1"/>
  <c r="G20" i="7"/>
  <c r="H20" i="7" s="1"/>
  <c r="G21" i="7"/>
  <c r="H21" i="7" s="1"/>
  <c r="G22" i="7"/>
  <c r="H22" i="7" s="1"/>
  <c r="G23" i="7"/>
  <c r="H23" i="7" s="1"/>
  <c r="G24" i="7"/>
  <c r="H24" i="7" s="1"/>
  <c r="G25" i="7"/>
  <c r="H25" i="7" s="1"/>
  <c r="G26" i="7"/>
  <c r="H26" i="7" s="1"/>
  <c r="G27" i="7"/>
  <c r="H27" i="7" s="1"/>
  <c r="G28" i="7"/>
  <c r="H28" i="7" s="1"/>
  <c r="G29" i="7"/>
  <c r="H29" i="7" s="1"/>
  <c r="G30" i="7"/>
  <c r="H30" i="7" s="1"/>
  <c r="G31" i="7"/>
  <c r="H31" i="7" s="1"/>
  <c r="G32" i="7"/>
  <c r="H32" i="7" s="1"/>
  <c r="G33" i="7"/>
  <c r="H33" i="7" s="1"/>
  <c r="G34" i="7"/>
  <c r="H34" i="7" s="1"/>
  <c r="G35" i="7"/>
  <c r="H35" i="7" s="1"/>
  <c r="G36" i="7"/>
  <c r="H36" i="7" s="1"/>
  <c r="L55" i="2" l="1"/>
  <c r="K55" i="2"/>
  <c r="J55" i="2"/>
  <c r="I55" i="2"/>
  <c r="H55" i="2"/>
  <c r="L46" i="6" l="1"/>
  <c r="F46" i="6"/>
  <c r="F46" i="8"/>
  <c r="L46" i="8"/>
  <c r="G38" i="6" l="1"/>
  <c r="H38" i="6" s="1"/>
  <c r="G39" i="6"/>
  <c r="H39" i="6" s="1"/>
  <c r="G40" i="6"/>
  <c r="H40" i="6" s="1"/>
  <c r="G41" i="6"/>
  <c r="H41" i="6" s="1"/>
  <c r="G42" i="6"/>
  <c r="H42" i="6" s="1"/>
  <c r="G43" i="6"/>
  <c r="H43" i="6" s="1"/>
  <c r="G44" i="6"/>
  <c r="H44" i="6" s="1"/>
  <c r="L47" i="7" l="1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46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7" i="7"/>
  <c r="L5" i="7"/>
  <c r="F5" i="7"/>
  <c r="F44" i="7"/>
  <c r="L44" i="7"/>
  <c r="G44" i="7"/>
  <c r="H53" i="2" l="1"/>
  <c r="I54" i="2"/>
  <c r="J54" i="2"/>
  <c r="K54" i="2"/>
  <c r="L54" i="2"/>
  <c r="H54" i="2"/>
  <c r="I53" i="2"/>
  <c r="J53" i="2"/>
  <c r="K53" i="2"/>
  <c r="L53" i="2"/>
  <c r="G5" i="8" l="1"/>
  <c r="H5" i="8" s="1"/>
  <c r="G5" i="6"/>
  <c r="H5" i="6" s="1"/>
  <c r="H44" i="7"/>
  <c r="H5" i="7"/>
  <c r="I52" i="2" l="1"/>
  <c r="J52" i="2"/>
  <c r="K52" i="2"/>
  <c r="L52" i="2"/>
  <c r="H52" i="2"/>
  <c r="G8" i="8" l="1"/>
  <c r="G8" i="2" l="1"/>
  <c r="D37" i="7" l="1"/>
  <c r="D38" i="7" s="1"/>
  <c r="E38" i="7" l="1"/>
  <c r="G37" i="7" l="1"/>
  <c r="H37" i="7" s="1"/>
  <c r="F37" i="7"/>
  <c r="F38" i="7"/>
  <c r="G38" i="7" l="1"/>
  <c r="H38" i="7" s="1"/>
  <c r="G46" i="8"/>
  <c r="L7" i="6" l="1"/>
  <c r="F7" i="6"/>
  <c r="H46" i="8" l="1"/>
  <c r="G44" i="8"/>
  <c r="H44" i="8" s="1"/>
  <c r="G43" i="8"/>
  <c r="H43" i="8" s="1"/>
  <c r="G42" i="8"/>
  <c r="H42" i="8" s="1"/>
  <c r="G41" i="8"/>
  <c r="H41" i="8" s="1"/>
  <c r="G40" i="8"/>
  <c r="H40" i="8" s="1"/>
  <c r="G39" i="8"/>
  <c r="H39" i="8" s="1"/>
  <c r="G38" i="8"/>
  <c r="H38" i="8" s="1"/>
  <c r="F37" i="8"/>
  <c r="G35" i="8"/>
  <c r="H35" i="8" s="1"/>
  <c r="G34" i="8"/>
  <c r="H34" i="8" s="1"/>
  <c r="G33" i="8"/>
  <c r="H33" i="8" s="1"/>
  <c r="G32" i="8"/>
  <c r="H32" i="8" s="1"/>
  <c r="G31" i="8"/>
  <c r="H31" i="8" s="1"/>
  <c r="G30" i="8"/>
  <c r="H30" i="8" s="1"/>
  <c r="G29" i="8"/>
  <c r="H29" i="8" s="1"/>
  <c r="L28" i="8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H8" i="8"/>
  <c r="L7" i="8"/>
  <c r="F7" i="8"/>
  <c r="G46" i="6"/>
  <c r="H46" i="6" s="1"/>
  <c r="F37" i="6"/>
  <c r="G30" i="6"/>
  <c r="H30" i="6" s="1"/>
  <c r="G31" i="6"/>
  <c r="H31" i="6" s="1"/>
  <c r="G32" i="6"/>
  <c r="H32" i="6" s="1"/>
  <c r="G33" i="6"/>
  <c r="H33" i="6" s="1"/>
  <c r="G34" i="6"/>
  <c r="H34" i="6" s="1"/>
  <c r="G35" i="6"/>
  <c r="H35" i="6" s="1"/>
  <c r="G29" i="6"/>
  <c r="H29" i="6" s="1"/>
  <c r="G9" i="6"/>
  <c r="H9" i="6" s="1"/>
  <c r="G10" i="6"/>
  <c r="H10" i="6" s="1"/>
  <c r="G11" i="6"/>
  <c r="H11" i="6" s="1"/>
  <c r="G12" i="6"/>
  <c r="H12" i="6" s="1"/>
  <c r="G13" i="6"/>
  <c r="H13" i="6" s="1"/>
  <c r="G26" i="6"/>
  <c r="H26" i="6" s="1"/>
  <c r="G14" i="6"/>
  <c r="H14" i="6" s="1"/>
  <c r="G15" i="6"/>
  <c r="H15" i="6" s="1"/>
  <c r="G16" i="6"/>
  <c r="H16" i="6" s="1"/>
  <c r="G17" i="6"/>
  <c r="H17" i="6" s="1"/>
  <c r="G18" i="6"/>
  <c r="H18" i="6" s="1"/>
  <c r="G19" i="6"/>
  <c r="H19" i="6" s="1"/>
  <c r="G20" i="6"/>
  <c r="H20" i="6" s="1"/>
  <c r="G21" i="6"/>
  <c r="H21" i="6" s="1"/>
  <c r="G22" i="6"/>
  <c r="H22" i="6" s="1"/>
  <c r="G23" i="6"/>
  <c r="H23" i="6" s="1"/>
  <c r="G24" i="6"/>
  <c r="H24" i="6" s="1"/>
  <c r="G25" i="6"/>
  <c r="H25" i="6" s="1"/>
  <c r="G8" i="6"/>
  <c r="H8" i="6" s="1"/>
  <c r="L28" i="6"/>
  <c r="F28" i="6"/>
  <c r="L44" i="6" l="1"/>
  <c r="L37" i="6"/>
  <c r="L41" i="8"/>
  <c r="L33" i="6"/>
  <c r="L29" i="6"/>
  <c r="L29" i="8"/>
  <c r="L31" i="8"/>
  <c r="L30" i="8"/>
  <c r="L34" i="8"/>
  <c r="L35" i="8"/>
  <c r="L32" i="8"/>
  <c r="L33" i="8"/>
  <c r="F8" i="8"/>
  <c r="F16" i="8"/>
  <c r="F24" i="8"/>
  <c r="F9" i="8"/>
  <c r="F17" i="8"/>
  <c r="F25" i="8"/>
  <c r="F21" i="8"/>
  <c r="F14" i="8"/>
  <c r="F10" i="8"/>
  <c r="F18" i="8"/>
  <c r="F26" i="8"/>
  <c r="F12" i="8"/>
  <c r="F23" i="8"/>
  <c r="F11" i="8"/>
  <c r="F19" i="8"/>
  <c r="F20" i="8"/>
  <c r="F22" i="8"/>
  <c r="F15" i="8"/>
  <c r="F13" i="8"/>
  <c r="F29" i="8"/>
  <c r="F34" i="8"/>
  <c r="F30" i="8"/>
  <c r="F35" i="8"/>
  <c r="F31" i="8"/>
  <c r="F33" i="8"/>
  <c r="F32" i="8"/>
  <c r="L42" i="8"/>
  <c r="L44" i="8"/>
  <c r="L39" i="8"/>
  <c r="G37" i="8"/>
  <c r="H37" i="8" s="1"/>
  <c r="F39" i="8"/>
  <c r="F40" i="8"/>
  <c r="F44" i="8"/>
  <c r="F41" i="8"/>
  <c r="F38" i="8"/>
  <c r="F42" i="8"/>
  <c r="F43" i="8"/>
  <c r="L23" i="8"/>
  <c r="G7" i="8"/>
  <c r="H7" i="8" s="1"/>
  <c r="L8" i="8"/>
  <c r="L10" i="8"/>
  <c r="L12" i="8"/>
  <c r="L14" i="8"/>
  <c r="L16" i="8"/>
  <c r="L18" i="8"/>
  <c r="L20" i="8"/>
  <c r="L22" i="8"/>
  <c r="L24" i="8"/>
  <c r="L26" i="8"/>
  <c r="L43" i="8"/>
  <c r="L17" i="8"/>
  <c r="G28" i="8"/>
  <c r="H28" i="8" s="1"/>
  <c r="L38" i="8"/>
  <c r="L9" i="8"/>
  <c r="L11" i="8"/>
  <c r="L13" i="8"/>
  <c r="L15" i="8"/>
  <c r="L19" i="8"/>
  <c r="L21" i="8"/>
  <c r="L25" i="8"/>
  <c r="L40" i="8"/>
  <c r="L32" i="6"/>
  <c r="L31" i="6"/>
  <c r="L30" i="6"/>
  <c r="G37" i="6"/>
  <c r="H37" i="6" s="1"/>
  <c r="L43" i="6"/>
  <c r="L42" i="6"/>
  <c r="L41" i="6"/>
  <c r="L40" i="6"/>
  <c r="L39" i="6"/>
  <c r="L38" i="6"/>
  <c r="L35" i="6"/>
  <c r="L34" i="6"/>
  <c r="F34" i="6"/>
  <c r="F33" i="6"/>
  <c r="F32" i="6"/>
  <c r="F31" i="6"/>
  <c r="F30" i="6"/>
  <c r="F29" i="6"/>
  <c r="H28" i="6"/>
  <c r="L26" i="6" l="1"/>
  <c r="L21" i="6"/>
  <c r="L14" i="6"/>
  <c r="L22" i="6"/>
  <c r="L15" i="6"/>
  <c r="L23" i="6"/>
  <c r="L9" i="6"/>
  <c r="L16" i="6"/>
  <c r="L24" i="6"/>
  <c r="L10" i="6"/>
  <c r="L17" i="6"/>
  <c r="L25" i="6"/>
  <c r="L11" i="6"/>
  <c r="L18" i="6"/>
  <c r="L8" i="6"/>
  <c r="L12" i="6"/>
  <c r="L19" i="6"/>
  <c r="L13" i="6"/>
  <c r="L20" i="6"/>
  <c r="F10" i="6"/>
  <c r="F17" i="6"/>
  <c r="F25" i="6"/>
  <c r="F11" i="6"/>
  <c r="F18" i="6"/>
  <c r="F8" i="6"/>
  <c r="F12" i="6"/>
  <c r="F19" i="6"/>
  <c r="F13" i="6"/>
  <c r="F20" i="6"/>
  <c r="F26" i="6"/>
  <c r="F21" i="6"/>
  <c r="F22" i="6"/>
  <c r="F15" i="6"/>
  <c r="F23" i="6"/>
  <c r="F9" i="6"/>
  <c r="F24" i="6"/>
  <c r="F14" i="6"/>
  <c r="F16" i="6"/>
  <c r="G7" i="6"/>
  <c r="H7" i="6" s="1"/>
  <c r="G9" i="2" l="1"/>
  <c r="G17" i="5" l="1"/>
  <c r="H17" i="5" s="1"/>
  <c r="C77" i="7" l="1"/>
  <c r="D76" i="7"/>
  <c r="D77" i="7" s="1"/>
  <c r="E76" i="7"/>
  <c r="E77" i="7" l="1"/>
  <c r="F77" i="7" s="1"/>
  <c r="F76" i="7"/>
  <c r="G61" i="7" l="1"/>
  <c r="H61" i="7" s="1"/>
  <c r="G62" i="7"/>
  <c r="G35" i="5" l="1"/>
  <c r="H35" i="5" s="1"/>
  <c r="H8" i="5"/>
  <c r="G9" i="5"/>
  <c r="H9" i="5" s="1"/>
  <c r="G12" i="5"/>
  <c r="H12" i="5" s="1"/>
  <c r="G13" i="5"/>
  <c r="H13" i="5" s="1"/>
  <c r="G14" i="5"/>
  <c r="H14" i="5" s="1"/>
  <c r="G15" i="5"/>
  <c r="H15" i="5" s="1"/>
  <c r="G16" i="5"/>
  <c r="H16" i="5" s="1"/>
  <c r="G20" i="5"/>
  <c r="H20" i="5" s="1"/>
  <c r="G21" i="5"/>
  <c r="H21" i="5" s="1"/>
  <c r="G23" i="5"/>
  <c r="H23" i="5" s="1"/>
  <c r="G26" i="5"/>
  <c r="H26" i="5" s="1"/>
  <c r="G27" i="5"/>
  <c r="H27" i="5" s="1"/>
  <c r="G28" i="5"/>
  <c r="H28" i="5" s="1"/>
  <c r="G29" i="5"/>
  <c r="H29" i="5" s="1"/>
  <c r="G30" i="5"/>
  <c r="H30" i="5" s="1"/>
  <c r="G31" i="5"/>
  <c r="H31" i="5" s="1"/>
  <c r="G32" i="5"/>
  <c r="H32" i="5" s="1"/>
  <c r="G33" i="5"/>
  <c r="H33" i="5" s="1"/>
  <c r="G37" i="5"/>
  <c r="H37" i="5" s="1"/>
  <c r="I20" i="5" l="1"/>
  <c r="G11" i="5"/>
  <c r="H11" i="5" s="1"/>
  <c r="G7" i="5"/>
  <c r="H7" i="5" s="1"/>
  <c r="G19" i="5"/>
  <c r="H19" i="5" s="1"/>
  <c r="G25" i="5"/>
  <c r="H25" i="5" s="1"/>
  <c r="F11" i="5" l="1"/>
  <c r="L11" i="5"/>
  <c r="G36" i="5"/>
  <c r="H36" i="5" s="1"/>
  <c r="G5" i="5" l="1"/>
  <c r="H5" i="5" s="1"/>
  <c r="F36" i="5"/>
  <c r="L35" i="5"/>
  <c r="L20" i="5"/>
  <c r="L5" i="5"/>
  <c r="L27" i="5"/>
  <c r="L19" i="5"/>
  <c r="L28" i="5"/>
  <c r="L29" i="5"/>
  <c r="L14" i="5"/>
  <c r="L30" i="5"/>
  <c r="L15" i="5"/>
  <c r="L31" i="5"/>
  <c r="L16" i="5"/>
  <c r="L32" i="5"/>
  <c r="L17" i="5"/>
  <c r="L33" i="5"/>
  <c r="L12" i="5"/>
  <c r="L26" i="5"/>
  <c r="L25" i="5"/>
  <c r="L9" i="5"/>
  <c r="L8" i="5"/>
  <c r="L21" i="5"/>
  <c r="L7" i="5"/>
  <c r="L13" i="5"/>
  <c r="L36" i="5"/>
  <c r="F27" i="5"/>
  <c r="F19" i="5"/>
  <c r="F28" i="5"/>
  <c r="F13" i="5"/>
  <c r="F5" i="5"/>
  <c r="F29" i="5"/>
  <c r="F14" i="5"/>
  <c r="F7" i="5"/>
  <c r="F30" i="5"/>
  <c r="F15" i="5"/>
  <c r="F31" i="5"/>
  <c r="F16" i="5"/>
  <c r="F32" i="5"/>
  <c r="F33" i="5"/>
  <c r="F26" i="5"/>
  <c r="F25" i="5"/>
  <c r="F23" i="5"/>
  <c r="F37" i="5"/>
  <c r="K76" i="7" l="1"/>
  <c r="K77" i="7" s="1"/>
  <c r="J76" i="7"/>
  <c r="J77" i="7" s="1"/>
  <c r="G75" i="7"/>
  <c r="H75" i="7" s="1"/>
  <c r="G74" i="7"/>
  <c r="H74" i="7" s="1"/>
  <c r="G73" i="7"/>
  <c r="H73" i="7" s="1"/>
  <c r="G72" i="7"/>
  <c r="H72" i="7" s="1"/>
  <c r="G71" i="7"/>
  <c r="H71" i="7" s="1"/>
  <c r="G70" i="7"/>
  <c r="H70" i="7" s="1"/>
  <c r="G69" i="7"/>
  <c r="H69" i="7" s="1"/>
  <c r="G68" i="7"/>
  <c r="H68" i="7" s="1"/>
  <c r="G67" i="7"/>
  <c r="H67" i="7" s="1"/>
  <c r="G66" i="7"/>
  <c r="H66" i="7" s="1"/>
  <c r="G65" i="7"/>
  <c r="H65" i="7" s="1"/>
  <c r="G64" i="7"/>
  <c r="H64" i="7" s="1"/>
  <c r="G63" i="7"/>
  <c r="H63" i="7" s="1"/>
  <c r="H62" i="7"/>
  <c r="G60" i="7"/>
  <c r="H60" i="7" s="1"/>
  <c r="G59" i="7"/>
  <c r="H59" i="7" s="1"/>
  <c r="G58" i="7"/>
  <c r="H58" i="7" s="1"/>
  <c r="G57" i="7"/>
  <c r="H57" i="7" s="1"/>
  <c r="G56" i="7"/>
  <c r="H56" i="7" s="1"/>
  <c r="G55" i="7"/>
  <c r="H55" i="7" s="1"/>
  <c r="G54" i="7"/>
  <c r="H54" i="7" s="1"/>
  <c r="G53" i="7"/>
  <c r="H53" i="7" s="1"/>
  <c r="G52" i="7"/>
  <c r="H52" i="7" s="1"/>
  <c r="G51" i="7"/>
  <c r="H51" i="7" s="1"/>
  <c r="G50" i="7"/>
  <c r="H50" i="7" s="1"/>
  <c r="G49" i="7"/>
  <c r="H49" i="7" s="1"/>
  <c r="G48" i="7"/>
  <c r="H48" i="7" s="1"/>
  <c r="G47" i="7"/>
  <c r="H47" i="7" s="1"/>
  <c r="G46" i="7"/>
  <c r="H46" i="7" s="1"/>
  <c r="J37" i="7"/>
  <c r="J38" i="7" s="1"/>
  <c r="L77" i="7" l="1"/>
  <c r="L76" i="7"/>
  <c r="K38" i="7"/>
  <c r="L38" i="7" s="1"/>
  <c r="L37" i="7"/>
  <c r="G77" i="7"/>
  <c r="H77" i="7" s="1"/>
  <c r="G76" i="7"/>
  <c r="H76" i="7" s="1"/>
  <c r="H7" i="7"/>
</calcChain>
</file>

<file path=xl/sharedStrings.xml><?xml version="1.0" encoding="utf-8"?>
<sst xmlns="http://schemas.openxmlformats.org/spreadsheetml/2006/main" count="376" uniqueCount="186">
  <si>
    <t>Annual Change (%)</t>
  </si>
  <si>
    <t>Country</t>
  </si>
  <si>
    <t xml:space="preserve">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</si>
  <si>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</si>
  <si>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</si>
  <si>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</si>
  <si>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</si>
  <si>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</si>
  <si>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</si>
  <si>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</si>
  <si>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</si>
  <si>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</si>
  <si>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</si>
  <si>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</si>
  <si>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</si>
  <si>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</si>
  <si>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</si>
  <si>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</si>
  <si>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</si>
  <si>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</si>
  <si>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</si>
  <si>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</si>
  <si>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</si>
  <si>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</si>
  <si>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</si>
  <si>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</si>
  <si>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</si>
  <si>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</si>
  <si>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</si>
  <si>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</si>
  <si>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</si>
  <si>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</si>
  <si>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</si>
  <si>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Other Countries</t>
  </si>
  <si>
    <t>Total Exports</t>
  </si>
  <si>
    <t>PERIOD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</si>
  <si>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</si>
  <si>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</si>
  <si>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</si>
  <si>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</si>
  <si>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</si>
  <si>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</si>
  <si>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</si>
  <si>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</si>
  <si>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</si>
  <si>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</si>
  <si>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</si>
  <si>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</si>
  <si>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</si>
  <si>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</si>
  <si>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</si>
  <si>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</si>
  <si>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MANUFACTURING </t>
  </si>
  <si>
    <t xml:space="preserve"> AGRICULTURE </t>
  </si>
  <si>
    <t xml:space="preserve"> MINING</t>
  </si>
  <si>
    <t>Others</t>
  </si>
  <si>
    <t>Total Imports</t>
  </si>
  <si>
    <t>Electrical &amp; Electronic  Products (E&amp;E)</t>
  </si>
  <si>
    <t>Petroleum Products</t>
  </si>
  <si>
    <t>Transport Equipment</t>
  </si>
  <si>
    <t>Manufacture Of Metal</t>
  </si>
  <si>
    <t>Processed Food</t>
  </si>
  <si>
    <t>Optical &amp; Scientific Equipment</t>
  </si>
  <si>
    <t>Other Manufactures</t>
  </si>
  <si>
    <t>Manufacture Of Plastics</t>
  </si>
  <si>
    <t>Paper &amp; Pulp Products</t>
  </si>
  <si>
    <t>Rubber Products</t>
  </si>
  <si>
    <t>Non-Metallic Mineral Products</t>
  </si>
  <si>
    <t>Palm Oil-Based Manufactured Products</t>
  </si>
  <si>
    <t>Wood Products</t>
  </si>
  <si>
    <t>Jewellery</t>
  </si>
  <si>
    <t>Beverages &amp; Tobacco</t>
  </si>
  <si>
    <t>Natural Rubber</t>
  </si>
  <si>
    <t>Seafood, fresh, chilled or frozen</t>
  </si>
  <si>
    <t>Other Vegetables Oil</t>
  </si>
  <si>
    <t>Sawn Timber &amp; Moulding</t>
  </si>
  <si>
    <t>Sawlog</t>
  </si>
  <si>
    <t>Crude Petroleum</t>
  </si>
  <si>
    <t>Other Mining</t>
  </si>
  <si>
    <t>Liquefied Natural Gas (LNG)</t>
  </si>
  <si>
    <t>Tin</t>
  </si>
  <si>
    <t>BEC Category</t>
  </si>
  <si>
    <t>Goods n.e.s.</t>
  </si>
  <si>
    <t>Capital good (except transport equipment)</t>
  </si>
  <si>
    <t>Transport equipment, industrial</t>
  </si>
  <si>
    <t>Durables</t>
  </si>
  <si>
    <t>Food &amp; beverages, primary, mainly for household consumption</t>
  </si>
  <si>
    <t>Food &amp; beverages, process, mainly for household consumption</t>
  </si>
  <si>
    <t>Non-durables</t>
  </si>
  <si>
    <t>Semi-durables</t>
  </si>
  <si>
    <t>Transport equipment, non-industrial</t>
  </si>
  <si>
    <t>Fuel &amp; lubricants, processed motor spirit</t>
  </si>
  <si>
    <t>Transport equipment, passenger motor cars</t>
  </si>
  <si>
    <t>Food &amp; beverages, primary, mainly for industries</t>
  </si>
  <si>
    <t>Food &amp; beverages, processed, mainly for industries</t>
  </si>
  <si>
    <t>Fuel &amp; lubricants, primary</t>
  </si>
  <si>
    <t>Fuel &amp; lubricants, processed, other</t>
  </si>
  <si>
    <t>Industrial supplies, n.e.s. primary</t>
  </si>
  <si>
    <t>Industrial supplies, n.e.s. processed</t>
  </si>
  <si>
    <t>Parts and accessories of capital goods (except transport equipment)</t>
  </si>
  <si>
    <t>Parts and accessories of transport equipment</t>
  </si>
  <si>
    <t>Exports</t>
  </si>
  <si>
    <t>Domestic Exports</t>
  </si>
  <si>
    <t>Imports</t>
  </si>
  <si>
    <t>Total Trade</t>
  </si>
  <si>
    <t>Balance of Trade</t>
  </si>
  <si>
    <t>Annual Change</t>
  </si>
  <si>
    <t>Top 30 Country</t>
  </si>
  <si>
    <t>Re-exports</t>
  </si>
  <si>
    <t>Gross Imports</t>
  </si>
  <si>
    <t>Retain Imports</t>
  </si>
  <si>
    <t>Transaction Below RM5,000</t>
  </si>
  <si>
    <t>Intermediate Goods</t>
  </si>
  <si>
    <t>Dual Use Goods</t>
  </si>
  <si>
    <t>Consumption Goods</t>
  </si>
  <si>
    <t>Capital Goods</t>
  </si>
  <si>
    <t>Share
 (%)</t>
  </si>
  <si>
    <t>2021</t>
  </si>
  <si>
    <t>Rank</t>
  </si>
  <si>
    <t>Value RM million</t>
  </si>
  <si>
    <t>Value RM million (FOB)</t>
  </si>
  <si>
    <t>Value RM million (CIF)</t>
  </si>
  <si>
    <t>Val RM million (CIF)</t>
  </si>
  <si>
    <t>Table II: Exports by Country Destination</t>
  </si>
  <si>
    <t>Table III: Imports by Country of Origin</t>
  </si>
  <si>
    <t>Table  I : Exports, Domestic Exports, Imports, Total Trade And Balance of Trade</t>
  </si>
  <si>
    <t xml:space="preserve">Table IV: Exports by Sector and Sub-sector </t>
  </si>
  <si>
    <t>Table V: Imports by Sector and Sub-sector</t>
  </si>
  <si>
    <t>Val RM million (FOB)</t>
  </si>
  <si>
    <t>Sector and Sub-sector</t>
  </si>
  <si>
    <t>Table VI: Imports by End Use &amp; Broad Economic Categories (BEC) Classification</t>
  </si>
  <si>
    <t>2022</t>
  </si>
  <si>
    <t>Metalliferous Ores and Metal Scrap</t>
  </si>
  <si>
    <t>Other Agriculture</t>
  </si>
  <si>
    <t>Crude Fertilizers And Crude Minerals</t>
  </si>
  <si>
    <t>Singapore</t>
  </si>
  <si>
    <t>China</t>
  </si>
  <si>
    <t>United States</t>
  </si>
  <si>
    <t>Hong Kong</t>
  </si>
  <si>
    <t>Japan</t>
  </si>
  <si>
    <t>Thailand</t>
  </si>
  <si>
    <t>Korea, Republic Of</t>
  </si>
  <si>
    <t>Australia</t>
  </si>
  <si>
    <t>Indonesia</t>
  </si>
  <si>
    <t>Viet Nam</t>
  </si>
  <si>
    <t>India</t>
  </si>
  <si>
    <t>Taiwan, Province Of China</t>
  </si>
  <si>
    <t>Philippines</t>
  </si>
  <si>
    <t>Mexico</t>
  </si>
  <si>
    <t>Turkiye</t>
  </si>
  <si>
    <t>United Arab Emirates</t>
  </si>
  <si>
    <t>Bangladesh</t>
  </si>
  <si>
    <t>United Kingdom</t>
  </si>
  <si>
    <t>New Zealand</t>
  </si>
  <si>
    <t>Saudi Arabia</t>
  </si>
  <si>
    <t>Brazil</t>
  </si>
  <si>
    <t>Canada</t>
  </si>
  <si>
    <t>Switzerland</t>
  </si>
  <si>
    <t>Kenya</t>
  </si>
  <si>
    <t>Russian Federation</t>
  </si>
  <si>
    <t>Argentina</t>
  </si>
  <si>
    <t>Cote D'Ivoire</t>
  </si>
  <si>
    <t>Chemical And Chemical Products (Exclude Plastics In Non-Primary Forms)</t>
  </si>
  <si>
    <t>Machinery, Equipment And Parts</t>
  </si>
  <si>
    <t>Iron And Steel Products</t>
  </si>
  <si>
    <t>Textiles,  Apparels And Footwear</t>
  </si>
  <si>
    <t>Palm Oil and Palm-Based Products</t>
  </si>
  <si>
    <t>Condensates and other petroleum oil</t>
  </si>
  <si>
    <t>EU</t>
  </si>
  <si>
    <t>Cambodia</t>
  </si>
  <si>
    <t>Oman</t>
  </si>
  <si>
    <t>South Africa</t>
  </si>
  <si>
    <t>Costa Rica</t>
  </si>
  <si>
    <t>Myanmar</t>
  </si>
  <si>
    <t>Brunei Darussalam</t>
  </si>
  <si>
    <t>Pakistan</t>
  </si>
  <si>
    <t>Sri Lanka</t>
  </si>
  <si>
    <t>Sudan</t>
  </si>
  <si>
    <t>Jun
2026</t>
  </si>
  <si>
    <t>Cameroon</t>
  </si>
  <si>
    <t>2025 (JAN-JUL)</t>
  </si>
  <si>
    <t>2026 (JAN-JUL)</t>
  </si>
  <si>
    <t>Jul
2025</t>
  </si>
  <si>
    <t>Jul
2026</t>
  </si>
  <si>
    <t>Jan-Jul
2025</t>
  </si>
  <si>
    <t>Jan-Jul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</si>
</sst>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_-* #,##0.0_-;\-* #,##0.0_-;_-* &quot;-&quot;??_-;_-@_-"/>
    <numFmt numFmtId="169" formatCode="_(* #,##0.0_);_(* \(#,##0.0\);_(* &quot;-&quot;_);_(@_)"/>
    <numFmt numFmtId="170" formatCode="_(* #,##0.0_);_(* \(#,##0.0\);_(* &quot;-&quot;??_);_(@_)"/>
    <numFmt numFmtId="171" formatCode="0.0%"/>
    <numFmt numFmtId="172" formatCode="_(* #,##0_);_(* \(#,##0\);_(* &quot;-&quot;??_);_(@_)"/>
    <numFmt numFmtId="173" formatCode="0.00_)"/>
    <numFmt numFmtId="174" formatCode="#,##0.0_);\(#,##0.0\)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indexed="8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name val="Helv"/>
    </font>
    <font>
      <sz val="12"/>
      <name val="Helv"/>
    </font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C7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" fillId="12" borderId="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23" fillId="0" borderId="0"/>
    <xf numFmtId="0" fontId="21" fillId="0" borderId="0"/>
    <xf numFmtId="0" fontId="1" fillId="0" borderId="0"/>
    <xf numFmtId="0" fontId="1" fillId="0" borderId="0"/>
    <xf numFmtId="174" fontId="24" fillId="0" borderId="0"/>
    <xf numFmtId="0" fontId="2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0" applyNumberFormat="0" applyBorder="0" applyAlignment="0" applyProtection="0"/>
    <xf numFmtId="0" fontId="32" fillId="9" borderId="5" applyNumberFormat="0" applyAlignment="0" applyProtection="0"/>
    <xf numFmtId="0" fontId="33" fillId="10" borderId="6" applyNumberFormat="0" applyAlignment="0" applyProtection="0"/>
    <xf numFmtId="0" fontId="34" fillId="10" borderId="5" applyNumberFormat="0" applyAlignment="0" applyProtection="0"/>
    <xf numFmtId="0" fontId="35" fillId="0" borderId="7" applyNumberFormat="0" applyFill="0" applyAlignment="0" applyProtection="0"/>
    <xf numFmtId="0" fontId="36" fillId="11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0" applyFont="1"/>
    <xf numFmtId="0" fontId="5" fillId="0" borderId="0" xfId="2" applyFont="1"/>
    <xf numFmtId="0" fontId="6" fillId="0" borderId="0" xfId="2" applyFont="1"/>
    <xf numFmtId="0" fontId="7" fillId="2" borderId="0" xfId="2" applyFont="1" applyFill="1"/>
    <xf numFmtId="0" fontId="8" fillId="2" borderId="0" xfId="2" applyFont="1" applyFill="1"/>
    <xf numFmtId="0" fontId="8" fillId="2" borderId="0" xfId="2" applyFont="1" applyFill="1" applyAlignment="1">
      <alignment horizont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8" fillId="2" borderId="1" xfId="2" applyFont="1" applyFill="1" applyBorder="1" applyAlignment="1">
      <alignment horizontal="right" vertical="center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43" fontId="8" fillId="2" borderId="0" xfId="1" applyFont="1" applyFill="1" applyBorder="1" applyAlignment="1">
      <alignment horizontal="center"/>
    </xf>
    <xf numFmtId="0" fontId="8" fillId="2" borderId="0" xfId="7" applyFont="1" applyFill="1" applyAlignment="1">
      <alignment vertical="center"/>
    </xf>
    <xf numFmtId="0" fontId="8" fillId="2" borderId="0" xfId="7" applyFont="1" applyFill="1" applyAlignment="1">
      <alignment horizontal="center" vertical="center"/>
    </xf>
    <xf numFmtId="0" fontId="8" fillId="2" borderId="0" xfId="7" quotePrefix="1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8" fillId="0" borderId="0" xfId="0" applyFont="1"/>
    <xf numFmtId="167" fontId="6" fillId="0" borderId="0" xfId="1" applyNumberFormat="1" applyFont="1" applyFill="1" applyBorder="1"/>
    <xf numFmtId="167" fontId="8" fillId="2" borderId="0" xfId="1" applyNumberFormat="1" applyFont="1" applyFill="1" applyBorder="1" applyAlignment="1">
      <alignment horizontal="center"/>
    </xf>
    <xf numFmtId="167" fontId="8" fillId="2" borderId="1" xfId="1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8" fillId="2" borderId="0" xfId="0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167" fontId="15" fillId="0" borderId="0" xfId="0" applyNumberFormat="1" applyFont="1"/>
    <xf numFmtId="0" fontId="3" fillId="4" borderId="0" xfId="0" applyFont="1" applyFill="1" applyAlignment="1">
      <alignment horizontal="left"/>
    </xf>
    <xf numFmtId="167" fontId="3" fillId="4" borderId="0" xfId="1" applyNumberFormat="1" applyFont="1" applyFill="1" applyBorder="1"/>
    <xf numFmtId="0" fontId="3" fillId="4" borderId="0" xfId="0" applyFont="1" applyFill="1"/>
    <xf numFmtId="0" fontId="13" fillId="4" borderId="0" xfId="0" applyFont="1" applyFill="1"/>
    <xf numFmtId="167" fontId="18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/>
    <xf numFmtId="168" fontId="19" fillId="5" borderId="0" xfId="1" applyNumberFormat="1" applyFont="1" applyFill="1" applyBorder="1" applyAlignment="1"/>
    <xf numFmtId="170" fontId="19" fillId="5" borderId="0" xfId="1" applyNumberFormat="1" applyFont="1" applyFill="1" applyBorder="1" applyAlignment="1"/>
    <xf numFmtId="0" fontId="2" fillId="3" borderId="0" xfId="0" applyFont="1" applyFill="1"/>
    <xf numFmtId="0" fontId="2" fillId="3" borderId="0" xfId="0" applyFont="1" applyFill="1" applyAlignment="1">
      <alignment wrapText="1"/>
    </xf>
    <xf numFmtId="167" fontId="2" fillId="3" borderId="0" xfId="1" applyNumberFormat="1" applyFont="1" applyFill="1" applyBorder="1" applyAlignment="1"/>
    <xf numFmtId="168" fontId="2" fillId="3" borderId="0" xfId="1" applyNumberFormat="1" applyFont="1" applyFill="1" applyBorder="1" applyAlignment="1"/>
    <xf numFmtId="170" fontId="2" fillId="3" borderId="0" xfId="1" applyNumberFormat="1" applyFont="1" applyFill="1" applyBorder="1" applyAlignment="1"/>
    <xf numFmtId="172" fontId="2" fillId="3" borderId="0" xfId="1" applyNumberFormat="1" applyFont="1" applyFill="1" applyBorder="1" applyAlignment="1"/>
    <xf numFmtId="172" fontId="19" fillId="5" borderId="0" xfId="1" applyNumberFormat="1" applyFont="1" applyFill="1" applyBorder="1" applyAlignment="1"/>
    <xf numFmtId="0" fontId="19" fillId="4" borderId="0" xfId="0" applyFont="1" applyFill="1" applyAlignment="1">
      <alignment horizontal="left"/>
    </xf>
    <xf numFmtId="0" fontId="19" fillId="4" borderId="0" xfId="0" applyFont="1" applyFill="1"/>
    <xf numFmtId="167" fontId="19" fillId="4" borderId="0" xfId="1" applyNumberFormat="1" applyFont="1" applyFill="1" applyBorder="1" applyAlignment="1"/>
    <xf numFmtId="168" fontId="19" fillId="4" borderId="0" xfId="1" applyNumberFormat="1" applyFont="1" applyFill="1" applyBorder="1" applyAlignment="1"/>
    <xf numFmtId="170" fontId="19" fillId="4" borderId="0" xfId="1" applyNumberFormat="1" applyFont="1" applyFill="1" applyBorder="1" applyAlignment="1"/>
    <xf numFmtId="167" fontId="16" fillId="0" borderId="0" xfId="0" applyNumberFormat="1" applyFont="1"/>
    <xf numFmtId="171" fontId="16" fillId="0" borderId="0" xfId="6" applyNumberFormat="1" applyFont="1" applyBorder="1"/>
    <xf numFmtId="167" fontId="18" fillId="0" borderId="0" xfId="1" applyNumberFormat="1" applyFont="1" applyBorder="1"/>
    <xf numFmtId="167" fontId="2" fillId="3" borderId="0" xfId="1" applyNumberFormat="1" applyFont="1" applyFill="1" applyBorder="1"/>
    <xf numFmtId="168" fontId="2" fillId="3" borderId="0" xfId="1" applyNumberFormat="1" applyFont="1" applyFill="1" applyBorder="1"/>
    <xf numFmtId="169" fontId="2" fillId="3" borderId="0" xfId="0" applyNumberFormat="1" applyFont="1" applyFill="1"/>
    <xf numFmtId="170" fontId="2" fillId="3" borderId="0" xfId="1" applyNumberFormat="1" applyFont="1" applyFill="1" applyBorder="1"/>
    <xf numFmtId="167" fontId="18" fillId="5" borderId="0" xfId="1" applyNumberFormat="1" applyFont="1" applyFill="1" applyBorder="1"/>
    <xf numFmtId="167" fontId="19" fillId="5" borderId="0" xfId="1" applyNumberFormat="1" applyFont="1" applyFill="1" applyBorder="1"/>
    <xf numFmtId="168" fontId="19" fillId="5" borderId="0" xfId="1" applyNumberFormat="1" applyFont="1" applyFill="1" applyBorder="1"/>
    <xf numFmtId="169" fontId="19" fillId="5" borderId="0" xfId="0" applyNumberFormat="1" applyFont="1" applyFill="1"/>
    <xf numFmtId="170" fontId="19" fillId="5" borderId="0" xfId="1" applyNumberFormat="1" applyFont="1" applyFill="1" applyBorder="1"/>
    <xf numFmtId="167" fontId="13" fillId="4" borderId="0" xfId="1" applyNumberFormat="1" applyFont="1" applyFill="1" applyBorder="1"/>
    <xf numFmtId="170" fontId="13" fillId="4" borderId="0" xfId="1" applyNumberFormat="1" applyFont="1" applyFill="1" applyBorder="1"/>
    <xf numFmtId="169" fontId="13" fillId="4" borderId="0" xfId="0" applyNumberFormat="1" applyFont="1" applyFill="1"/>
    <xf numFmtId="168" fontId="13" fillId="4" borderId="0" xfId="1" applyNumberFormat="1" applyFont="1" applyFill="1" applyBorder="1"/>
    <xf numFmtId="0" fontId="2" fillId="3" borderId="0" xfId="7" quotePrefix="1" applyFont="1" applyFill="1" applyAlignment="1">
      <alignment horizontal="center"/>
    </xf>
    <xf numFmtId="0" fontId="8" fillId="4" borderId="0" xfId="0" quotePrefix="1" applyFont="1" applyFill="1" applyAlignment="1">
      <alignment horizontal="center"/>
    </xf>
    <xf numFmtId="169" fontId="13" fillId="4" borderId="0" xfId="1" applyNumberFormat="1" applyFont="1" applyFill="1" applyBorder="1"/>
    <xf numFmtId="0" fontId="8" fillId="2" borderId="0" xfId="9" applyFont="1" applyFill="1" applyAlignment="1">
      <alignment vertical="center"/>
    </xf>
    <xf numFmtId="0" fontId="8" fillId="2" borderId="0" xfId="9" applyFont="1" applyFill="1" applyAlignment="1">
      <alignment horizontal="center" vertical="center"/>
    </xf>
    <xf numFmtId="164" fontId="2" fillId="3" borderId="0" xfId="0" applyNumberFormat="1" applyFont="1" applyFill="1"/>
    <xf numFmtId="172" fontId="2" fillId="3" borderId="0" xfId="0" applyNumberFormat="1" applyFont="1" applyFill="1"/>
    <xf numFmtId="167" fontId="2" fillId="0" borderId="0" xfId="1" applyNumberFormat="1" applyFont="1"/>
    <xf numFmtId="0" fontId="16" fillId="0" borderId="0" xfId="0" applyFont="1" applyAlignment="1">
      <alignment wrapText="1"/>
    </xf>
    <xf numFmtId="168" fontId="2" fillId="3" borderId="0" xfId="1" applyNumberFormat="1" applyFont="1" applyFill="1" applyBorder="1" applyAlignment="1">
      <alignment wrapText="1"/>
    </xf>
    <xf numFmtId="0" fontId="16" fillId="37" borderId="0" xfId="0" applyFont="1" applyFill="1"/>
    <xf numFmtId="164" fontId="13" fillId="4" borderId="0" xfId="1" applyNumberFormat="1" applyFont="1" applyFill="1" applyBorder="1"/>
    <xf numFmtId="0" fontId="8" fillId="38" borderId="0" xfId="0" quotePrefix="1" applyFont="1" applyFill="1" applyAlignment="1">
      <alignment horizontal="center"/>
    </xf>
    <xf numFmtId="0" fontId="13" fillId="38" borderId="0" xfId="0" applyFont="1" applyFill="1"/>
    <xf numFmtId="167" fontId="13" fillId="38" borderId="0" xfId="1" applyNumberFormat="1" applyFont="1" applyFill="1" applyBorder="1"/>
    <xf numFmtId="168" fontId="13" fillId="38" borderId="0" xfId="1" applyNumberFormat="1" applyFont="1" applyFill="1" applyBorder="1"/>
    <xf numFmtId="169" fontId="13" fillId="38" borderId="0" xfId="1" applyNumberFormat="1" applyFont="1" applyFill="1" applyBorder="1"/>
    <xf numFmtId="169" fontId="13" fillId="38" borderId="0" xfId="0" applyNumberFormat="1" applyFont="1" applyFill="1"/>
    <xf numFmtId="170" fontId="13" fillId="38" borderId="0" xfId="1" applyNumberFormat="1" applyFont="1" applyFill="1" applyBorder="1"/>
    <xf numFmtId="167" fontId="3" fillId="38" borderId="0" xfId="1" applyNumberFormat="1" applyFont="1" applyFill="1" applyBorder="1"/>
    <xf numFmtId="0" fontId="13" fillId="38" borderId="0" xfId="0" applyFont="1" applyFill="1" applyAlignment="1">
      <alignment horizontal="left"/>
    </xf>
    <xf numFmtId="167" fontId="13" fillId="38" borderId="0" xfId="1" applyNumberFormat="1" applyFont="1" applyFill="1" applyBorder="1" applyAlignment="1"/>
    <xf numFmtId="170" fontId="13" fillId="38" borderId="0" xfId="1" applyNumberFormat="1" applyFont="1" applyFill="1" applyBorder="1" applyAlignment="1"/>
    <xf numFmtId="168" fontId="13" fillId="38" borderId="0" xfId="1" applyNumberFormat="1" applyFont="1" applyFill="1" applyBorder="1" applyAlignment="1"/>
    <xf numFmtId="167" fontId="16" fillId="0" borderId="0" xfId="1" applyNumberFormat="1" applyFont="1"/>
    <xf numFmtId="0" fontId="14" fillId="3" borderId="0" xfId="0" applyFont="1" applyFill="1" applyAlignment="1">
      <alignment horizontal="left" vertical="center" readingOrder="1"/>
    </xf>
    <xf numFmtId="167" fontId="5" fillId="3" borderId="0" xfId="1" applyNumberFormat="1" applyFont="1" applyFill="1" applyBorder="1" applyAlignment="1">
      <alignment vertical="center"/>
    </xf>
    <xf numFmtId="0" fontId="5" fillId="3" borderId="0" xfId="2" applyFont="1" applyFill="1"/>
    <xf numFmtId="0" fontId="5" fillId="3" borderId="0" xfId="2" applyFont="1" applyFill="1" applyAlignment="1">
      <alignment vertical="center"/>
    </xf>
    <xf numFmtId="0" fontId="11" fillId="3" borderId="0" xfId="3" applyFont="1" applyFill="1" applyAlignment="1">
      <alignment horizontal="left" wrapText="1"/>
    </xf>
    <xf numFmtId="167" fontId="11" fillId="3" borderId="0" xfId="1" applyNumberFormat="1" applyFont="1" applyFill="1" applyBorder="1" applyAlignment="1">
      <alignment horizontal="right" wrapText="1"/>
    </xf>
    <xf numFmtId="0" fontId="6" fillId="3" borderId="0" xfId="2" applyFont="1" applyFill="1"/>
    <xf numFmtId="0" fontId="12" fillId="3" borderId="0" xfId="2" applyFont="1" applyFill="1" applyAlignment="1">
      <alignment horizontal="center" vertical="center" wrapText="1"/>
    </xf>
    <xf numFmtId="170" fontId="12" fillId="3" borderId="0" xfId="4" applyNumberFormat="1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left" vertical="top"/>
    </xf>
    <xf numFmtId="167" fontId="10" fillId="3" borderId="0" xfId="1" applyNumberFormat="1" applyFont="1" applyFill="1" applyBorder="1" applyAlignment="1">
      <alignment horizontal="right" vertical="top" wrapText="1"/>
    </xf>
    <xf numFmtId="0" fontId="6" fillId="3" borderId="0" xfId="2" applyFont="1" applyFill="1" applyAlignment="1">
      <alignment vertical="top"/>
    </xf>
    <xf numFmtId="170" fontId="10" fillId="3" borderId="0" xfId="4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vertical="top"/>
    </xf>
    <xf numFmtId="167" fontId="6" fillId="3" borderId="0" xfId="1" applyNumberFormat="1" applyFont="1" applyFill="1" applyBorder="1"/>
    <xf numFmtId="167" fontId="2" fillId="3" borderId="0" xfId="1" applyNumberFormat="1" applyFont="1" applyFill="1"/>
    <xf numFmtId="0" fontId="8" fillId="3" borderId="0" xfId="7" applyFont="1" applyFill="1" applyAlignment="1">
      <alignment vertical="center"/>
    </xf>
    <xf numFmtId="0" fontId="8" fillId="3" borderId="0" xfId="7" applyFont="1" applyFill="1" applyAlignment="1">
      <alignment horizontal="center" vertical="center"/>
    </xf>
    <xf numFmtId="0" fontId="8" fillId="3" borderId="0" xfId="7" quotePrefix="1" applyFont="1" applyFill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/>
    </xf>
    <xf numFmtId="169" fontId="2" fillId="3" borderId="0" xfId="1" applyNumberFormat="1" applyFont="1" applyFill="1" applyBorder="1"/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15" fillId="3" borderId="0" xfId="0" applyFont="1" applyFill="1"/>
    <xf numFmtId="167" fontId="15" fillId="3" borderId="0" xfId="0" applyNumberFormat="1" applyFont="1" applyFill="1"/>
    <xf numFmtId="0" fontId="16" fillId="3" borderId="0" xfId="0" applyFont="1" applyFill="1"/>
    <xf numFmtId="0" fontId="8" fillId="3" borderId="0" xfId="0" applyFont="1" applyFill="1" applyAlignment="1">
      <alignment horizontal="center" vertical="center"/>
    </xf>
    <xf numFmtId="0" fontId="16" fillId="3" borderId="0" xfId="0" quotePrefix="1" applyFont="1" applyFill="1"/>
    <xf numFmtId="0" fontId="16" fillId="3" borderId="0" xfId="0" applyFont="1" applyFill="1" applyAlignment="1">
      <alignment wrapText="1"/>
    </xf>
    <xf numFmtId="169" fontId="2" fillId="3" borderId="0" xfId="0" applyNumberFormat="1" applyFont="1" applyFill="1" applyAlignment="1">
      <alignment wrapText="1"/>
    </xf>
    <xf numFmtId="170" fontId="2" fillId="3" borderId="0" xfId="1" applyNumberFormat="1" applyFont="1" applyFill="1" applyBorder="1" applyAlignment="1">
      <alignment wrapText="1"/>
    </xf>
    <xf numFmtId="167" fontId="18" fillId="3" borderId="0" xfId="1" applyNumberFormat="1" applyFont="1" applyFill="1" applyBorder="1" applyAlignment="1">
      <alignment horizontal="left"/>
    </xf>
    <xf numFmtId="167" fontId="19" fillId="3" borderId="0" xfId="1" applyNumberFormat="1" applyFont="1" applyFill="1" applyBorder="1" applyAlignment="1"/>
    <xf numFmtId="168" fontId="19" fillId="3" borderId="0" xfId="1" applyNumberFormat="1" applyFont="1" applyFill="1" applyBorder="1" applyAlignment="1"/>
    <xf numFmtId="170" fontId="19" fillId="3" borderId="0" xfId="1" applyNumberFormat="1" applyFont="1" applyFill="1" applyBorder="1" applyAlignment="1"/>
    <xf numFmtId="172" fontId="19" fillId="3" borderId="0" xfId="1" applyNumberFormat="1" applyFont="1" applyFill="1" applyBorder="1" applyAlignment="1"/>
    <xf numFmtId="172" fontId="13" fillId="5" borderId="0" xfId="1" applyNumberFormat="1" applyFont="1" applyFill="1" applyBorder="1" applyAlignment="1"/>
    <xf numFmtId="167" fontId="13" fillId="4" borderId="0" xfId="1" applyNumberFormat="1" applyFont="1" applyFill="1" applyBorder="1" applyAlignment="1"/>
    <xf numFmtId="167" fontId="13" fillId="5" borderId="0" xfId="1" applyNumberFormat="1" applyFont="1" applyFill="1" applyBorder="1"/>
    <xf numFmtId="168" fontId="13" fillId="5" borderId="0" xfId="1" applyNumberFormat="1" applyFont="1" applyFill="1" applyBorder="1"/>
    <xf numFmtId="169" fontId="13" fillId="5" borderId="0" xfId="0" applyNumberFormat="1" applyFont="1" applyFill="1"/>
    <xf numFmtId="170" fontId="13" fillId="5" borderId="0" xfId="1" applyNumberFormat="1" applyFont="1" applyFill="1" applyBorder="1"/>
    <xf numFmtId="0" fontId="41" fillId="0" borderId="0" xfId="0" applyFont="1"/>
    <xf numFmtId="168" fontId="13" fillId="5" borderId="0" xfId="1" applyNumberFormat="1" applyFont="1" applyFill="1" applyBorder="1" applyAlignment="1"/>
    <xf numFmtId="170" fontId="13" fillId="5" borderId="0" xfId="1" applyNumberFormat="1" applyFont="1" applyFill="1" applyBorder="1" applyAlignment="1"/>
    <xf numFmtId="167" fontId="15" fillId="0" borderId="0" xfId="1" applyNumberFormat="1" applyFont="1"/>
    <xf numFmtId="172" fontId="10" fillId="3" borderId="0" xfId="4" applyNumberFormat="1" applyFont="1" applyFill="1" applyBorder="1" applyAlignment="1">
      <alignment wrapText="1"/>
    </xf>
    <xf numFmtId="0" fontId="6" fillId="3" borderId="0" xfId="2" applyFont="1" applyFill="1" applyBorder="1" applyAlignment="1">
      <alignment vertical="top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 applyBorder="1"/>
    <xf numFmtId="0" fontId="6" fillId="3" borderId="0" xfId="2" applyFont="1" applyFill="1" applyBorder="1"/>
    <xf numFmtId="43" fontId="19" fillId="4" borderId="0" xfId="1" applyNumberFormat="1" applyFont="1" applyFill="1" applyBorder="1" applyAlignment="1"/>
    <xf numFmtId="167" fontId="8" fillId="2" borderId="1" xfId="1" applyNumberFormat="1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3" fontId="8" fillId="2" borderId="0" xfId="1" applyFont="1" applyFill="1" applyBorder="1" applyAlignment="1">
      <alignment horizontal="center"/>
    </xf>
    <xf numFmtId="0" fontId="2" fillId="3" borderId="0" xfId="0" applyFont="1" applyFill="1" applyAlignment="1"/>
  </cellXfs>
  <cellStyles count="82">
    <cellStyle name="20% - Accent1 2" xfId="51" xr:uid="{00000000-0005-0000-0000-000000000000}"/>
    <cellStyle name="20% - Accent2 2" xfId="55" xr:uid="{00000000-0005-0000-0000-000001000000}"/>
    <cellStyle name="20% - Accent3 2" xfId="59" xr:uid="{00000000-0005-0000-0000-000002000000}"/>
    <cellStyle name="20% - Accent4 2" xfId="63" xr:uid="{00000000-0005-0000-0000-000003000000}"/>
    <cellStyle name="20% - Accent5 2" xfId="67" xr:uid="{00000000-0005-0000-0000-000004000000}"/>
    <cellStyle name="20% - Accent6 2" xfId="71" xr:uid="{00000000-0005-0000-0000-000005000000}"/>
    <cellStyle name="40% - Accent1 2" xfId="52" xr:uid="{00000000-0005-0000-0000-000006000000}"/>
    <cellStyle name="40% - Accent2 2" xfId="56" xr:uid="{00000000-0005-0000-0000-000007000000}"/>
    <cellStyle name="40% - Accent3 2" xfId="60" xr:uid="{00000000-0005-0000-0000-000008000000}"/>
    <cellStyle name="40% - Accent4 2" xfId="64" xr:uid="{00000000-0005-0000-0000-000009000000}"/>
    <cellStyle name="40% - Accent5 2" xfId="68" xr:uid="{00000000-0005-0000-0000-00000A000000}"/>
    <cellStyle name="40% - Accent6 2" xfId="72" xr:uid="{00000000-0005-0000-0000-00000B000000}"/>
    <cellStyle name="60% - Accent1 2" xfId="53" xr:uid="{00000000-0005-0000-0000-00000C000000}"/>
    <cellStyle name="60% - Accent2 2" xfId="57" xr:uid="{00000000-0005-0000-0000-00000D000000}"/>
    <cellStyle name="60% - Accent3 2" xfId="61" xr:uid="{00000000-0005-0000-0000-00000E000000}"/>
    <cellStyle name="60% - Accent4 2" xfId="65" xr:uid="{00000000-0005-0000-0000-00000F000000}"/>
    <cellStyle name="60% - Accent5 2" xfId="69" xr:uid="{00000000-0005-0000-0000-000010000000}"/>
    <cellStyle name="60% - Accent6 2" xfId="73" xr:uid="{00000000-0005-0000-0000-000011000000}"/>
    <cellStyle name="Accent1 2" xfId="50" xr:uid="{00000000-0005-0000-0000-000012000000}"/>
    <cellStyle name="Accent2 2" xfId="54" xr:uid="{00000000-0005-0000-0000-000013000000}"/>
    <cellStyle name="Accent3 2" xfId="58" xr:uid="{00000000-0005-0000-0000-000014000000}"/>
    <cellStyle name="Accent4 2" xfId="62" xr:uid="{00000000-0005-0000-0000-000015000000}"/>
    <cellStyle name="Accent5 2" xfId="66" xr:uid="{00000000-0005-0000-0000-000016000000}"/>
    <cellStyle name="Accent6 2" xfId="70" xr:uid="{00000000-0005-0000-0000-000017000000}"/>
    <cellStyle name="Bad 2" xfId="40" xr:uid="{00000000-0005-0000-0000-000018000000}"/>
    <cellStyle name="Calculation 2" xfId="44" xr:uid="{00000000-0005-0000-0000-000019000000}"/>
    <cellStyle name="Check Cell 2" xfId="46" xr:uid="{00000000-0005-0000-0000-00001A000000}"/>
    <cellStyle name="Comma" xfId="1" builtinId="3"/>
    <cellStyle name="Comma 10" xfId="4" xr:uid="{00000000-0005-0000-0000-00001C000000}"/>
    <cellStyle name="Comma 10 2" xfId="79" xr:uid="{00000000-0005-0000-0000-00001D000000}"/>
    <cellStyle name="Comma 10 3" xfId="13" xr:uid="{00000000-0005-0000-0000-00001E000000}"/>
    <cellStyle name="Comma 10 4 2 4" xfId="81" xr:uid="{00000000-0005-0000-0000-00001F000000}"/>
    <cellStyle name="Comma 12" xfId="5" xr:uid="{00000000-0005-0000-0000-000020000000}"/>
    <cellStyle name="Comma 12 2" xfId="78" xr:uid="{00000000-0005-0000-0000-000021000000}"/>
    <cellStyle name="Comma 178" xfId="14" xr:uid="{00000000-0005-0000-0000-000022000000}"/>
    <cellStyle name="Comma 2" xfId="15" xr:uid="{00000000-0005-0000-0000-000023000000}"/>
    <cellStyle name="Comma 2 2" xfId="16" xr:uid="{00000000-0005-0000-0000-000024000000}"/>
    <cellStyle name="Comma 240" xfId="10" xr:uid="{00000000-0005-0000-0000-000025000000}"/>
    <cellStyle name="Comma 28" xfId="17" xr:uid="{00000000-0005-0000-0000-000026000000}"/>
    <cellStyle name="Comma 3" xfId="18" xr:uid="{00000000-0005-0000-0000-000027000000}"/>
    <cellStyle name="Comma 3 2" xfId="19" xr:uid="{00000000-0005-0000-0000-000028000000}"/>
    <cellStyle name="Comma 4" xfId="34" xr:uid="{00000000-0005-0000-0000-000029000000}"/>
    <cellStyle name="Comma 5" xfId="75" xr:uid="{00000000-0005-0000-0000-00002A000000}"/>
    <cellStyle name="Comma 6" xfId="77" xr:uid="{00000000-0005-0000-0000-00002B000000}"/>
    <cellStyle name="Comma 7" xfId="80" xr:uid="{00000000-0005-0000-0000-00002C000000}"/>
    <cellStyle name="Comma 9" xfId="8" xr:uid="{00000000-0005-0000-0000-00002D000000}"/>
    <cellStyle name="Currency 2" xfId="20" xr:uid="{00000000-0005-0000-0000-00002E000000}"/>
    <cellStyle name="Explanatory Text 2" xfId="48" xr:uid="{00000000-0005-0000-0000-00002F000000}"/>
    <cellStyle name="Good 2" xfId="39" xr:uid="{00000000-0005-0000-0000-000030000000}"/>
    <cellStyle name="Heading 1 2" xfId="35" xr:uid="{00000000-0005-0000-0000-000031000000}"/>
    <cellStyle name="Heading 2 2" xfId="36" xr:uid="{00000000-0005-0000-0000-000032000000}"/>
    <cellStyle name="Heading 3 2" xfId="37" xr:uid="{00000000-0005-0000-0000-000033000000}"/>
    <cellStyle name="Heading 4 2" xfId="38" xr:uid="{00000000-0005-0000-0000-000034000000}"/>
    <cellStyle name="Input 2" xfId="42" xr:uid="{00000000-0005-0000-0000-000035000000}"/>
    <cellStyle name="Linked Cell 2" xfId="45" xr:uid="{00000000-0005-0000-0000-000036000000}"/>
    <cellStyle name="Neutral 2" xfId="41" xr:uid="{00000000-0005-0000-0000-000037000000}"/>
    <cellStyle name="Normal" xfId="0" builtinId="0"/>
    <cellStyle name="Normal - Style1" xfId="21" xr:uid="{00000000-0005-0000-0000-000039000000}"/>
    <cellStyle name="Normal 10" xfId="76" xr:uid="{00000000-0005-0000-0000-00003A000000}"/>
    <cellStyle name="Normal 2" xfId="3" xr:uid="{00000000-0005-0000-0000-00003B000000}"/>
    <cellStyle name="Normal 2 2" xfId="22" xr:uid="{00000000-0005-0000-0000-00003C000000}"/>
    <cellStyle name="Normal 2 2 2" xfId="23" xr:uid="{00000000-0005-0000-0000-00003D000000}"/>
    <cellStyle name="Normal 2 2 38" xfId="9" xr:uid="{00000000-0005-0000-0000-00003E000000}"/>
    <cellStyle name="Normal 2 3" xfId="24" xr:uid="{00000000-0005-0000-0000-00003F000000}"/>
    <cellStyle name="Normal 3" xfId="25" xr:uid="{00000000-0005-0000-0000-000040000000}"/>
    <cellStyle name="Normal 3 2" xfId="26" xr:uid="{00000000-0005-0000-0000-000041000000}"/>
    <cellStyle name="Normal 4" xfId="27" xr:uid="{00000000-0005-0000-0000-000042000000}"/>
    <cellStyle name="Normal 4 2 2" xfId="28" xr:uid="{00000000-0005-0000-0000-000043000000}"/>
    <cellStyle name="Normal 4 2 2 10" xfId="2" xr:uid="{00000000-0005-0000-0000-000044000000}"/>
    <cellStyle name="Normal 5" xfId="29" xr:uid="{00000000-0005-0000-0000-000045000000}"/>
    <cellStyle name="Normal 6" xfId="30" xr:uid="{00000000-0005-0000-0000-000046000000}"/>
    <cellStyle name="Normal 7" xfId="31" xr:uid="{00000000-0005-0000-0000-000047000000}"/>
    <cellStyle name="Normal 8" xfId="33" xr:uid="{00000000-0005-0000-0000-000048000000}"/>
    <cellStyle name="Normal 9" xfId="7" xr:uid="{00000000-0005-0000-0000-000049000000}"/>
    <cellStyle name="Normal 9 2" xfId="74" xr:uid="{00000000-0005-0000-0000-00004A000000}"/>
    <cellStyle name="Note" xfId="12" builtinId="10" customBuiltin="1"/>
    <cellStyle name="Output 2" xfId="43" xr:uid="{00000000-0005-0000-0000-00004C000000}"/>
    <cellStyle name="Percent" xfId="6" builtinId="5"/>
    <cellStyle name="Percent 2" xfId="32" xr:uid="{00000000-0005-0000-0000-00004E000000}"/>
    <cellStyle name="Title" xfId="11" builtinId="15" customBuiltin="1"/>
    <cellStyle name="Total 2" xfId="49" xr:uid="{00000000-0005-0000-0000-000050000000}"/>
    <cellStyle name="Warning Text 2" xfId="47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J88"/>
  <sheetViews>
    <sheetView tabSelected="1" view="pageBreakPreview" zoomScaleNormal="100" zoomScaleSheetLayoutView="100" workbookViewId="0">
      <pane xSplit="1" ySplit="5" topLeftCell="B6" activePane="bottomRight" state="frozen"/>
      <selection activeCell="O53" sqref="O53"/>
      <selection pane="topRight" activeCell="O53" sqref="O53"/>
      <selection pane="bottomLeft" activeCell="O53" sqref="O53"/>
      <selection pane="bottomRight" activeCell="R24" sqref="R24"/>
    </sheetView>
  </sheetViews>
  <sheetFormatPr defaultRowHeight="12" x14ac:dyDescent="0.2"/>
  <cols>
    <col min="1" max="1" width="15.5703125" style="3" customWidth="1"/>
    <col min="2" max="6" width="11.42578125" style="24" customWidth="1"/>
    <col min="7" max="7" width="1.140625" style="3" customWidth="1"/>
    <col min="8" max="12" width="9.5703125" style="3" customWidth="1"/>
    <col min="13" max="181" width="9.140625" style="3"/>
    <col min="182" max="182" width="13.5703125" style="3" customWidth="1"/>
    <col min="183" max="183" width="9.7109375" style="3" customWidth="1"/>
    <col min="184" max="184" width="10.140625" style="3" customWidth="1"/>
    <col min="185" max="185" width="9.28515625" style="3" customWidth="1"/>
    <col min="186" max="186" width="10.5703125" style="3" customWidth="1"/>
    <col min="187" max="187" width="11.7109375" style="3" customWidth="1"/>
    <col min="188" max="188" width="1.140625" style="3" customWidth="1"/>
    <col min="189" max="189" width="9.28515625" style="3" customWidth="1"/>
    <col min="190" max="190" width="10.28515625" style="3" customWidth="1"/>
    <col min="191" max="191" width="8.85546875" style="3" customWidth="1"/>
    <col min="192" max="192" width="10.5703125" style="3" customWidth="1"/>
    <col min="193" max="193" width="10.85546875" style="3" customWidth="1"/>
    <col min="194" max="194" width="12" style="3" bestFit="1" customWidth="1"/>
    <col min="195" max="196" width="11" style="3" bestFit="1" customWidth="1"/>
    <col min="197" max="197" width="11.140625" style="3" bestFit="1" customWidth="1"/>
    <col min="198" max="198" width="10.140625" style="3" bestFit="1" customWidth="1"/>
    <col min="199" max="437" width="9.140625" style="3"/>
    <col min="438" max="438" width="13.5703125" style="3" customWidth="1"/>
    <col min="439" max="439" width="9.7109375" style="3" customWidth="1"/>
    <col min="440" max="440" width="10.140625" style="3" customWidth="1"/>
    <col min="441" max="441" width="9.28515625" style="3" customWidth="1"/>
    <col min="442" max="442" width="10.5703125" style="3" customWidth="1"/>
    <col min="443" max="443" width="11.7109375" style="3" customWidth="1"/>
    <col min="444" max="444" width="1.140625" style="3" customWidth="1"/>
    <col min="445" max="445" width="9.28515625" style="3" customWidth="1"/>
    <col min="446" max="446" width="10.28515625" style="3" customWidth="1"/>
    <col min="447" max="447" width="8.85546875" style="3" customWidth="1"/>
    <col min="448" max="448" width="10.5703125" style="3" customWidth="1"/>
    <col min="449" max="449" width="10.85546875" style="3" customWidth="1"/>
    <col min="450" max="450" width="12" style="3" bestFit="1" customWidth="1"/>
    <col min="451" max="452" width="11" style="3" bestFit="1" customWidth="1"/>
    <col min="453" max="453" width="11.140625" style="3" bestFit="1" customWidth="1"/>
    <col min="454" max="454" width="10.140625" style="3" bestFit="1" customWidth="1"/>
    <col min="455" max="693" width="9.140625" style="3"/>
    <col min="694" max="694" width="13.5703125" style="3" customWidth="1"/>
    <col min="695" max="695" width="9.7109375" style="3" customWidth="1"/>
    <col min="696" max="696" width="10.140625" style="3" customWidth="1"/>
    <col min="697" max="697" width="9.28515625" style="3" customWidth="1"/>
    <col min="698" max="698" width="10.5703125" style="3" customWidth="1"/>
    <col min="699" max="699" width="11.7109375" style="3" customWidth="1"/>
    <col min="700" max="700" width="1.140625" style="3" customWidth="1"/>
    <col min="701" max="701" width="9.28515625" style="3" customWidth="1"/>
    <col min="702" max="702" width="10.28515625" style="3" customWidth="1"/>
    <col min="703" max="703" width="8.85546875" style="3" customWidth="1"/>
    <col min="704" max="704" width="10.5703125" style="3" customWidth="1"/>
    <col min="705" max="705" width="10.85546875" style="3" customWidth="1"/>
    <col min="706" max="706" width="12" style="3" bestFit="1" customWidth="1"/>
    <col min="707" max="708" width="11" style="3" bestFit="1" customWidth="1"/>
    <col min="709" max="709" width="11.140625" style="3" bestFit="1" customWidth="1"/>
    <col min="710" max="710" width="10.140625" style="3" bestFit="1" customWidth="1"/>
    <col min="711" max="949" width="9.140625" style="3"/>
    <col min="950" max="950" width="13.5703125" style="3" customWidth="1"/>
    <col min="951" max="951" width="9.7109375" style="3" customWidth="1"/>
    <col min="952" max="952" width="10.140625" style="3" customWidth="1"/>
    <col min="953" max="953" width="9.28515625" style="3" customWidth="1"/>
    <col min="954" max="954" width="10.5703125" style="3" customWidth="1"/>
    <col min="955" max="955" width="11.7109375" style="3" customWidth="1"/>
    <col min="956" max="956" width="1.140625" style="3" customWidth="1"/>
    <col min="957" max="957" width="9.28515625" style="3" customWidth="1"/>
    <col min="958" max="958" width="10.28515625" style="3" customWidth="1"/>
    <col min="959" max="959" width="8.85546875" style="3" customWidth="1"/>
    <col min="960" max="960" width="10.5703125" style="3" customWidth="1"/>
    <col min="961" max="961" width="10.85546875" style="3" customWidth="1"/>
    <col min="962" max="962" width="12" style="3" bestFit="1" customWidth="1"/>
    <col min="963" max="964" width="11" style="3" bestFit="1" customWidth="1"/>
    <col min="965" max="965" width="11.140625" style="3" bestFit="1" customWidth="1"/>
    <col min="966" max="966" width="10.140625" style="3" bestFit="1" customWidth="1"/>
    <col min="967" max="1205" width="9.140625" style="3"/>
    <col min="1206" max="1206" width="13.5703125" style="3" customWidth="1"/>
    <col min="1207" max="1207" width="9.7109375" style="3" customWidth="1"/>
    <col min="1208" max="1208" width="10.140625" style="3" customWidth="1"/>
    <col min="1209" max="1209" width="9.28515625" style="3" customWidth="1"/>
    <col min="1210" max="1210" width="10.5703125" style="3" customWidth="1"/>
    <col min="1211" max="1211" width="11.7109375" style="3" customWidth="1"/>
    <col min="1212" max="1212" width="1.140625" style="3" customWidth="1"/>
    <col min="1213" max="1213" width="9.28515625" style="3" customWidth="1"/>
    <col min="1214" max="1214" width="10.28515625" style="3" customWidth="1"/>
    <col min="1215" max="1215" width="8.85546875" style="3" customWidth="1"/>
    <col min="1216" max="1216" width="10.5703125" style="3" customWidth="1"/>
    <col min="1217" max="1217" width="10.85546875" style="3" customWidth="1"/>
    <col min="1218" max="1218" width="12" style="3" bestFit="1" customWidth="1"/>
    <col min="1219" max="1220" width="11" style="3" bestFit="1" customWidth="1"/>
    <col min="1221" max="1221" width="11.140625" style="3" bestFit="1" customWidth="1"/>
    <col min="1222" max="1222" width="10.140625" style="3" bestFit="1" customWidth="1"/>
    <col min="1223" max="1461" width="9.140625" style="3"/>
    <col min="1462" max="1462" width="13.5703125" style="3" customWidth="1"/>
    <col min="1463" max="1463" width="9.7109375" style="3" customWidth="1"/>
    <col min="1464" max="1464" width="10.140625" style="3" customWidth="1"/>
    <col min="1465" max="1465" width="9.28515625" style="3" customWidth="1"/>
    <col min="1466" max="1466" width="10.5703125" style="3" customWidth="1"/>
    <col min="1467" max="1467" width="11.7109375" style="3" customWidth="1"/>
    <col min="1468" max="1468" width="1.140625" style="3" customWidth="1"/>
    <col min="1469" max="1469" width="9.28515625" style="3" customWidth="1"/>
    <col min="1470" max="1470" width="10.28515625" style="3" customWidth="1"/>
    <col min="1471" max="1471" width="8.85546875" style="3" customWidth="1"/>
    <col min="1472" max="1472" width="10.5703125" style="3" customWidth="1"/>
    <col min="1473" max="1473" width="10.85546875" style="3" customWidth="1"/>
    <col min="1474" max="1474" width="12" style="3" bestFit="1" customWidth="1"/>
    <col min="1475" max="1476" width="11" style="3" bestFit="1" customWidth="1"/>
    <col min="1477" max="1477" width="11.140625" style="3" bestFit="1" customWidth="1"/>
    <col min="1478" max="1478" width="10.140625" style="3" bestFit="1" customWidth="1"/>
    <col min="1479" max="1717" width="9.140625" style="3"/>
    <col min="1718" max="1718" width="13.5703125" style="3" customWidth="1"/>
    <col min="1719" max="1719" width="9.7109375" style="3" customWidth="1"/>
    <col min="1720" max="1720" width="10.140625" style="3" customWidth="1"/>
    <col min="1721" max="1721" width="9.28515625" style="3" customWidth="1"/>
    <col min="1722" max="1722" width="10.5703125" style="3" customWidth="1"/>
    <col min="1723" max="1723" width="11.7109375" style="3" customWidth="1"/>
    <col min="1724" max="1724" width="1.140625" style="3" customWidth="1"/>
    <col min="1725" max="1725" width="9.28515625" style="3" customWidth="1"/>
    <col min="1726" max="1726" width="10.28515625" style="3" customWidth="1"/>
    <col min="1727" max="1727" width="8.85546875" style="3" customWidth="1"/>
    <col min="1728" max="1728" width="10.5703125" style="3" customWidth="1"/>
    <col min="1729" max="1729" width="10.85546875" style="3" customWidth="1"/>
    <col min="1730" max="1730" width="12" style="3" bestFit="1" customWidth="1"/>
    <col min="1731" max="1732" width="11" style="3" bestFit="1" customWidth="1"/>
    <col min="1733" max="1733" width="11.140625" style="3" bestFit="1" customWidth="1"/>
    <col min="1734" max="1734" width="10.140625" style="3" bestFit="1" customWidth="1"/>
    <col min="1735" max="1973" width="9.140625" style="3"/>
    <col min="1974" max="1974" width="13.5703125" style="3" customWidth="1"/>
    <col min="1975" max="1975" width="9.7109375" style="3" customWidth="1"/>
    <col min="1976" max="1976" width="10.140625" style="3" customWidth="1"/>
    <col min="1977" max="1977" width="9.28515625" style="3" customWidth="1"/>
    <col min="1978" max="1978" width="10.5703125" style="3" customWidth="1"/>
    <col min="1979" max="1979" width="11.7109375" style="3" customWidth="1"/>
    <col min="1980" max="1980" width="1.140625" style="3" customWidth="1"/>
    <col min="1981" max="1981" width="9.28515625" style="3" customWidth="1"/>
    <col min="1982" max="1982" width="10.28515625" style="3" customWidth="1"/>
    <col min="1983" max="1983" width="8.85546875" style="3" customWidth="1"/>
    <col min="1984" max="1984" width="10.5703125" style="3" customWidth="1"/>
    <col min="1985" max="1985" width="10.85546875" style="3" customWidth="1"/>
    <col min="1986" max="1986" width="12" style="3" bestFit="1" customWidth="1"/>
    <col min="1987" max="1988" width="11" style="3" bestFit="1" customWidth="1"/>
    <col min="1989" max="1989" width="11.140625" style="3" bestFit="1" customWidth="1"/>
    <col min="1990" max="1990" width="10.140625" style="3" bestFit="1" customWidth="1"/>
    <col min="1991" max="2229" width="9.140625" style="3"/>
    <col min="2230" max="2230" width="13.5703125" style="3" customWidth="1"/>
    <col min="2231" max="2231" width="9.7109375" style="3" customWidth="1"/>
    <col min="2232" max="2232" width="10.140625" style="3" customWidth="1"/>
    <col min="2233" max="2233" width="9.28515625" style="3" customWidth="1"/>
    <col min="2234" max="2234" width="10.5703125" style="3" customWidth="1"/>
    <col min="2235" max="2235" width="11.7109375" style="3" customWidth="1"/>
    <col min="2236" max="2236" width="1.140625" style="3" customWidth="1"/>
    <col min="2237" max="2237" width="9.28515625" style="3" customWidth="1"/>
    <col min="2238" max="2238" width="10.28515625" style="3" customWidth="1"/>
    <col min="2239" max="2239" width="8.85546875" style="3" customWidth="1"/>
    <col min="2240" max="2240" width="10.5703125" style="3" customWidth="1"/>
    <col min="2241" max="2241" width="10.85546875" style="3" customWidth="1"/>
    <col min="2242" max="2242" width="12" style="3" bestFit="1" customWidth="1"/>
    <col min="2243" max="2244" width="11" style="3" bestFit="1" customWidth="1"/>
    <col min="2245" max="2245" width="11.140625" style="3" bestFit="1" customWidth="1"/>
    <col min="2246" max="2246" width="10.140625" style="3" bestFit="1" customWidth="1"/>
    <col min="2247" max="2485" width="9.140625" style="3"/>
    <col min="2486" max="2486" width="13.5703125" style="3" customWidth="1"/>
    <col min="2487" max="2487" width="9.7109375" style="3" customWidth="1"/>
    <col min="2488" max="2488" width="10.140625" style="3" customWidth="1"/>
    <col min="2489" max="2489" width="9.28515625" style="3" customWidth="1"/>
    <col min="2490" max="2490" width="10.5703125" style="3" customWidth="1"/>
    <col min="2491" max="2491" width="11.7109375" style="3" customWidth="1"/>
    <col min="2492" max="2492" width="1.140625" style="3" customWidth="1"/>
    <col min="2493" max="2493" width="9.28515625" style="3" customWidth="1"/>
    <col min="2494" max="2494" width="10.28515625" style="3" customWidth="1"/>
    <col min="2495" max="2495" width="8.85546875" style="3" customWidth="1"/>
    <col min="2496" max="2496" width="10.5703125" style="3" customWidth="1"/>
    <col min="2497" max="2497" width="10.85546875" style="3" customWidth="1"/>
    <col min="2498" max="2498" width="12" style="3" bestFit="1" customWidth="1"/>
    <col min="2499" max="2500" width="11" style="3" bestFit="1" customWidth="1"/>
    <col min="2501" max="2501" width="11.140625" style="3" bestFit="1" customWidth="1"/>
    <col min="2502" max="2502" width="10.140625" style="3" bestFit="1" customWidth="1"/>
    <col min="2503" max="2741" width="9.140625" style="3"/>
    <col min="2742" max="2742" width="13.5703125" style="3" customWidth="1"/>
    <col min="2743" max="2743" width="9.7109375" style="3" customWidth="1"/>
    <col min="2744" max="2744" width="10.140625" style="3" customWidth="1"/>
    <col min="2745" max="2745" width="9.28515625" style="3" customWidth="1"/>
    <col min="2746" max="2746" width="10.5703125" style="3" customWidth="1"/>
    <col min="2747" max="2747" width="11.7109375" style="3" customWidth="1"/>
    <col min="2748" max="2748" width="1.140625" style="3" customWidth="1"/>
    <col min="2749" max="2749" width="9.28515625" style="3" customWidth="1"/>
    <col min="2750" max="2750" width="10.28515625" style="3" customWidth="1"/>
    <col min="2751" max="2751" width="8.85546875" style="3" customWidth="1"/>
    <col min="2752" max="2752" width="10.5703125" style="3" customWidth="1"/>
    <col min="2753" max="2753" width="10.85546875" style="3" customWidth="1"/>
    <col min="2754" max="2754" width="12" style="3" bestFit="1" customWidth="1"/>
    <col min="2755" max="2756" width="11" style="3" bestFit="1" customWidth="1"/>
    <col min="2757" max="2757" width="11.140625" style="3" bestFit="1" customWidth="1"/>
    <col min="2758" max="2758" width="10.140625" style="3" bestFit="1" customWidth="1"/>
    <col min="2759" max="2997" width="9.140625" style="3"/>
    <col min="2998" max="2998" width="13.5703125" style="3" customWidth="1"/>
    <col min="2999" max="2999" width="9.7109375" style="3" customWidth="1"/>
    <col min="3000" max="3000" width="10.140625" style="3" customWidth="1"/>
    <col min="3001" max="3001" width="9.28515625" style="3" customWidth="1"/>
    <col min="3002" max="3002" width="10.5703125" style="3" customWidth="1"/>
    <col min="3003" max="3003" width="11.7109375" style="3" customWidth="1"/>
    <col min="3004" max="3004" width="1.140625" style="3" customWidth="1"/>
    <col min="3005" max="3005" width="9.28515625" style="3" customWidth="1"/>
    <col min="3006" max="3006" width="10.28515625" style="3" customWidth="1"/>
    <col min="3007" max="3007" width="8.85546875" style="3" customWidth="1"/>
    <col min="3008" max="3008" width="10.5703125" style="3" customWidth="1"/>
    <col min="3009" max="3009" width="10.85546875" style="3" customWidth="1"/>
    <col min="3010" max="3010" width="12" style="3" bestFit="1" customWidth="1"/>
    <col min="3011" max="3012" width="11" style="3" bestFit="1" customWidth="1"/>
    <col min="3013" max="3013" width="11.140625" style="3" bestFit="1" customWidth="1"/>
    <col min="3014" max="3014" width="10.140625" style="3" bestFit="1" customWidth="1"/>
    <col min="3015" max="3253" width="9.140625" style="3"/>
    <col min="3254" max="3254" width="13.5703125" style="3" customWidth="1"/>
    <col min="3255" max="3255" width="9.7109375" style="3" customWidth="1"/>
    <col min="3256" max="3256" width="10.140625" style="3" customWidth="1"/>
    <col min="3257" max="3257" width="9.28515625" style="3" customWidth="1"/>
    <col min="3258" max="3258" width="10.5703125" style="3" customWidth="1"/>
    <col min="3259" max="3259" width="11.7109375" style="3" customWidth="1"/>
    <col min="3260" max="3260" width="1.140625" style="3" customWidth="1"/>
    <col min="3261" max="3261" width="9.28515625" style="3" customWidth="1"/>
    <col min="3262" max="3262" width="10.28515625" style="3" customWidth="1"/>
    <col min="3263" max="3263" width="8.85546875" style="3" customWidth="1"/>
    <col min="3264" max="3264" width="10.5703125" style="3" customWidth="1"/>
    <col min="3265" max="3265" width="10.85546875" style="3" customWidth="1"/>
    <col min="3266" max="3266" width="12" style="3" bestFit="1" customWidth="1"/>
    <col min="3267" max="3268" width="11" style="3" bestFit="1" customWidth="1"/>
    <col min="3269" max="3269" width="11.140625" style="3" bestFit="1" customWidth="1"/>
    <col min="3270" max="3270" width="10.140625" style="3" bestFit="1" customWidth="1"/>
    <col min="3271" max="3509" width="9.140625" style="3"/>
    <col min="3510" max="3510" width="13.5703125" style="3" customWidth="1"/>
    <col min="3511" max="3511" width="9.7109375" style="3" customWidth="1"/>
    <col min="3512" max="3512" width="10.140625" style="3" customWidth="1"/>
    <col min="3513" max="3513" width="9.28515625" style="3" customWidth="1"/>
    <col min="3514" max="3514" width="10.5703125" style="3" customWidth="1"/>
    <col min="3515" max="3515" width="11.7109375" style="3" customWidth="1"/>
    <col min="3516" max="3516" width="1.140625" style="3" customWidth="1"/>
    <col min="3517" max="3517" width="9.28515625" style="3" customWidth="1"/>
    <col min="3518" max="3518" width="10.28515625" style="3" customWidth="1"/>
    <col min="3519" max="3519" width="8.85546875" style="3" customWidth="1"/>
    <col min="3520" max="3520" width="10.5703125" style="3" customWidth="1"/>
    <col min="3521" max="3521" width="10.85546875" style="3" customWidth="1"/>
    <col min="3522" max="3522" width="12" style="3" bestFit="1" customWidth="1"/>
    <col min="3523" max="3524" width="11" style="3" bestFit="1" customWidth="1"/>
    <col min="3525" max="3525" width="11.140625" style="3" bestFit="1" customWidth="1"/>
    <col min="3526" max="3526" width="10.140625" style="3" bestFit="1" customWidth="1"/>
    <col min="3527" max="3765" width="9.140625" style="3"/>
    <col min="3766" max="3766" width="13.5703125" style="3" customWidth="1"/>
    <col min="3767" max="3767" width="9.7109375" style="3" customWidth="1"/>
    <col min="3768" max="3768" width="10.140625" style="3" customWidth="1"/>
    <col min="3769" max="3769" width="9.28515625" style="3" customWidth="1"/>
    <col min="3770" max="3770" width="10.5703125" style="3" customWidth="1"/>
    <col min="3771" max="3771" width="11.7109375" style="3" customWidth="1"/>
    <col min="3772" max="3772" width="1.140625" style="3" customWidth="1"/>
    <col min="3773" max="3773" width="9.28515625" style="3" customWidth="1"/>
    <col min="3774" max="3774" width="10.28515625" style="3" customWidth="1"/>
    <col min="3775" max="3775" width="8.85546875" style="3" customWidth="1"/>
    <col min="3776" max="3776" width="10.5703125" style="3" customWidth="1"/>
    <col min="3777" max="3777" width="10.85546875" style="3" customWidth="1"/>
    <col min="3778" max="3778" width="12" style="3" bestFit="1" customWidth="1"/>
    <col min="3779" max="3780" width="11" style="3" bestFit="1" customWidth="1"/>
    <col min="3781" max="3781" width="11.140625" style="3" bestFit="1" customWidth="1"/>
    <col min="3782" max="3782" width="10.140625" style="3" bestFit="1" customWidth="1"/>
    <col min="3783" max="4021" width="9.140625" style="3"/>
    <col min="4022" max="4022" width="13.5703125" style="3" customWidth="1"/>
    <col min="4023" max="4023" width="9.7109375" style="3" customWidth="1"/>
    <col min="4024" max="4024" width="10.140625" style="3" customWidth="1"/>
    <col min="4025" max="4025" width="9.28515625" style="3" customWidth="1"/>
    <col min="4026" max="4026" width="10.5703125" style="3" customWidth="1"/>
    <col min="4027" max="4027" width="11.7109375" style="3" customWidth="1"/>
    <col min="4028" max="4028" width="1.140625" style="3" customWidth="1"/>
    <col min="4029" max="4029" width="9.28515625" style="3" customWidth="1"/>
    <col min="4030" max="4030" width="10.28515625" style="3" customWidth="1"/>
    <col min="4031" max="4031" width="8.85546875" style="3" customWidth="1"/>
    <col min="4032" max="4032" width="10.5703125" style="3" customWidth="1"/>
    <col min="4033" max="4033" width="10.85546875" style="3" customWidth="1"/>
    <col min="4034" max="4034" width="12" style="3" bestFit="1" customWidth="1"/>
    <col min="4035" max="4036" width="11" style="3" bestFit="1" customWidth="1"/>
    <col min="4037" max="4037" width="11.140625" style="3" bestFit="1" customWidth="1"/>
    <col min="4038" max="4038" width="10.140625" style="3" bestFit="1" customWidth="1"/>
    <col min="4039" max="4277" width="9.140625" style="3"/>
    <col min="4278" max="4278" width="13.5703125" style="3" customWidth="1"/>
    <col min="4279" max="4279" width="9.7109375" style="3" customWidth="1"/>
    <col min="4280" max="4280" width="10.140625" style="3" customWidth="1"/>
    <col min="4281" max="4281" width="9.28515625" style="3" customWidth="1"/>
    <col min="4282" max="4282" width="10.5703125" style="3" customWidth="1"/>
    <col min="4283" max="4283" width="11.7109375" style="3" customWidth="1"/>
    <col min="4284" max="4284" width="1.140625" style="3" customWidth="1"/>
    <col min="4285" max="4285" width="9.28515625" style="3" customWidth="1"/>
    <col min="4286" max="4286" width="10.28515625" style="3" customWidth="1"/>
    <col min="4287" max="4287" width="8.85546875" style="3" customWidth="1"/>
    <col min="4288" max="4288" width="10.5703125" style="3" customWidth="1"/>
    <col min="4289" max="4289" width="10.85546875" style="3" customWidth="1"/>
    <col min="4290" max="4290" width="12" style="3" bestFit="1" customWidth="1"/>
    <col min="4291" max="4292" width="11" style="3" bestFit="1" customWidth="1"/>
    <col min="4293" max="4293" width="11.140625" style="3" bestFit="1" customWidth="1"/>
    <col min="4294" max="4294" width="10.140625" style="3" bestFit="1" customWidth="1"/>
    <col min="4295" max="4533" width="9.140625" style="3"/>
    <col min="4534" max="4534" width="13.5703125" style="3" customWidth="1"/>
    <col min="4535" max="4535" width="9.7109375" style="3" customWidth="1"/>
    <col min="4536" max="4536" width="10.140625" style="3" customWidth="1"/>
    <col min="4537" max="4537" width="9.28515625" style="3" customWidth="1"/>
    <col min="4538" max="4538" width="10.5703125" style="3" customWidth="1"/>
    <col min="4539" max="4539" width="11.7109375" style="3" customWidth="1"/>
    <col min="4540" max="4540" width="1.140625" style="3" customWidth="1"/>
    <col min="4541" max="4541" width="9.28515625" style="3" customWidth="1"/>
    <col min="4542" max="4542" width="10.28515625" style="3" customWidth="1"/>
    <col min="4543" max="4543" width="8.85546875" style="3" customWidth="1"/>
    <col min="4544" max="4544" width="10.5703125" style="3" customWidth="1"/>
    <col min="4545" max="4545" width="10.85546875" style="3" customWidth="1"/>
    <col min="4546" max="4546" width="12" style="3" bestFit="1" customWidth="1"/>
    <col min="4547" max="4548" width="11" style="3" bestFit="1" customWidth="1"/>
    <col min="4549" max="4549" width="11.140625" style="3" bestFit="1" customWidth="1"/>
    <col min="4550" max="4550" width="10.140625" style="3" bestFit="1" customWidth="1"/>
    <col min="4551" max="4789" width="9.140625" style="3"/>
    <col min="4790" max="4790" width="13.5703125" style="3" customWidth="1"/>
    <col min="4791" max="4791" width="9.7109375" style="3" customWidth="1"/>
    <col min="4792" max="4792" width="10.140625" style="3" customWidth="1"/>
    <col min="4793" max="4793" width="9.28515625" style="3" customWidth="1"/>
    <col min="4794" max="4794" width="10.5703125" style="3" customWidth="1"/>
    <col min="4795" max="4795" width="11.7109375" style="3" customWidth="1"/>
    <col min="4796" max="4796" width="1.140625" style="3" customWidth="1"/>
    <col min="4797" max="4797" width="9.28515625" style="3" customWidth="1"/>
    <col min="4798" max="4798" width="10.28515625" style="3" customWidth="1"/>
    <col min="4799" max="4799" width="8.85546875" style="3" customWidth="1"/>
    <col min="4800" max="4800" width="10.5703125" style="3" customWidth="1"/>
    <col min="4801" max="4801" width="10.85546875" style="3" customWidth="1"/>
    <col min="4802" max="4802" width="12" style="3" bestFit="1" customWidth="1"/>
    <col min="4803" max="4804" width="11" style="3" bestFit="1" customWidth="1"/>
    <col min="4805" max="4805" width="11.140625" style="3" bestFit="1" customWidth="1"/>
    <col min="4806" max="4806" width="10.140625" style="3" bestFit="1" customWidth="1"/>
    <col min="4807" max="5045" width="9.140625" style="3"/>
    <col min="5046" max="5046" width="13.5703125" style="3" customWidth="1"/>
    <col min="5047" max="5047" width="9.7109375" style="3" customWidth="1"/>
    <col min="5048" max="5048" width="10.140625" style="3" customWidth="1"/>
    <col min="5049" max="5049" width="9.28515625" style="3" customWidth="1"/>
    <col min="5050" max="5050" width="10.5703125" style="3" customWidth="1"/>
    <col min="5051" max="5051" width="11.7109375" style="3" customWidth="1"/>
    <col min="5052" max="5052" width="1.140625" style="3" customWidth="1"/>
    <col min="5053" max="5053" width="9.28515625" style="3" customWidth="1"/>
    <col min="5054" max="5054" width="10.28515625" style="3" customWidth="1"/>
    <col min="5055" max="5055" width="8.85546875" style="3" customWidth="1"/>
    <col min="5056" max="5056" width="10.5703125" style="3" customWidth="1"/>
    <col min="5057" max="5057" width="10.85546875" style="3" customWidth="1"/>
    <col min="5058" max="5058" width="12" style="3" bestFit="1" customWidth="1"/>
    <col min="5059" max="5060" width="11" style="3" bestFit="1" customWidth="1"/>
    <col min="5061" max="5061" width="11.140625" style="3" bestFit="1" customWidth="1"/>
    <col min="5062" max="5062" width="10.140625" style="3" bestFit="1" customWidth="1"/>
    <col min="5063" max="5301" width="9.140625" style="3"/>
    <col min="5302" max="5302" width="13.5703125" style="3" customWidth="1"/>
    <col min="5303" max="5303" width="9.7109375" style="3" customWidth="1"/>
    <col min="5304" max="5304" width="10.140625" style="3" customWidth="1"/>
    <col min="5305" max="5305" width="9.28515625" style="3" customWidth="1"/>
    <col min="5306" max="5306" width="10.5703125" style="3" customWidth="1"/>
    <col min="5307" max="5307" width="11.7109375" style="3" customWidth="1"/>
    <col min="5308" max="5308" width="1.140625" style="3" customWidth="1"/>
    <col min="5309" max="5309" width="9.28515625" style="3" customWidth="1"/>
    <col min="5310" max="5310" width="10.28515625" style="3" customWidth="1"/>
    <col min="5311" max="5311" width="8.85546875" style="3" customWidth="1"/>
    <col min="5312" max="5312" width="10.5703125" style="3" customWidth="1"/>
    <col min="5313" max="5313" width="10.85546875" style="3" customWidth="1"/>
    <col min="5314" max="5314" width="12" style="3" bestFit="1" customWidth="1"/>
    <col min="5315" max="5316" width="11" style="3" bestFit="1" customWidth="1"/>
    <col min="5317" max="5317" width="11.140625" style="3" bestFit="1" customWidth="1"/>
    <col min="5318" max="5318" width="10.140625" style="3" bestFit="1" customWidth="1"/>
    <col min="5319" max="5557" width="9.140625" style="3"/>
    <col min="5558" max="5558" width="13.5703125" style="3" customWidth="1"/>
    <col min="5559" max="5559" width="9.7109375" style="3" customWidth="1"/>
    <col min="5560" max="5560" width="10.140625" style="3" customWidth="1"/>
    <col min="5561" max="5561" width="9.28515625" style="3" customWidth="1"/>
    <col min="5562" max="5562" width="10.5703125" style="3" customWidth="1"/>
    <col min="5563" max="5563" width="11.7109375" style="3" customWidth="1"/>
    <col min="5564" max="5564" width="1.140625" style="3" customWidth="1"/>
    <col min="5565" max="5565" width="9.28515625" style="3" customWidth="1"/>
    <col min="5566" max="5566" width="10.28515625" style="3" customWidth="1"/>
    <col min="5567" max="5567" width="8.85546875" style="3" customWidth="1"/>
    <col min="5568" max="5568" width="10.5703125" style="3" customWidth="1"/>
    <col min="5569" max="5569" width="10.85546875" style="3" customWidth="1"/>
    <col min="5570" max="5570" width="12" style="3" bestFit="1" customWidth="1"/>
    <col min="5571" max="5572" width="11" style="3" bestFit="1" customWidth="1"/>
    <col min="5573" max="5573" width="11.140625" style="3" bestFit="1" customWidth="1"/>
    <col min="5574" max="5574" width="10.140625" style="3" bestFit="1" customWidth="1"/>
    <col min="5575" max="5813" width="9.140625" style="3"/>
    <col min="5814" max="5814" width="13.5703125" style="3" customWidth="1"/>
    <col min="5815" max="5815" width="9.7109375" style="3" customWidth="1"/>
    <col min="5816" max="5816" width="10.140625" style="3" customWidth="1"/>
    <col min="5817" max="5817" width="9.28515625" style="3" customWidth="1"/>
    <col min="5818" max="5818" width="10.5703125" style="3" customWidth="1"/>
    <col min="5819" max="5819" width="11.7109375" style="3" customWidth="1"/>
    <col min="5820" max="5820" width="1.140625" style="3" customWidth="1"/>
    <col min="5821" max="5821" width="9.28515625" style="3" customWidth="1"/>
    <col min="5822" max="5822" width="10.28515625" style="3" customWidth="1"/>
    <col min="5823" max="5823" width="8.85546875" style="3" customWidth="1"/>
    <col min="5824" max="5824" width="10.5703125" style="3" customWidth="1"/>
    <col min="5825" max="5825" width="10.85546875" style="3" customWidth="1"/>
    <col min="5826" max="5826" width="12" style="3" bestFit="1" customWidth="1"/>
    <col min="5827" max="5828" width="11" style="3" bestFit="1" customWidth="1"/>
    <col min="5829" max="5829" width="11.140625" style="3" bestFit="1" customWidth="1"/>
    <col min="5830" max="5830" width="10.140625" style="3" bestFit="1" customWidth="1"/>
    <col min="5831" max="6069" width="9.140625" style="3"/>
    <col min="6070" max="6070" width="13.5703125" style="3" customWidth="1"/>
    <col min="6071" max="6071" width="9.7109375" style="3" customWidth="1"/>
    <col min="6072" max="6072" width="10.140625" style="3" customWidth="1"/>
    <col min="6073" max="6073" width="9.28515625" style="3" customWidth="1"/>
    <col min="6074" max="6074" width="10.5703125" style="3" customWidth="1"/>
    <col min="6075" max="6075" width="11.7109375" style="3" customWidth="1"/>
    <col min="6076" max="6076" width="1.140625" style="3" customWidth="1"/>
    <col min="6077" max="6077" width="9.28515625" style="3" customWidth="1"/>
    <col min="6078" max="6078" width="10.28515625" style="3" customWidth="1"/>
    <col min="6079" max="6079" width="8.85546875" style="3" customWidth="1"/>
    <col min="6080" max="6080" width="10.5703125" style="3" customWidth="1"/>
    <col min="6081" max="6081" width="10.85546875" style="3" customWidth="1"/>
    <col min="6082" max="6082" width="12" style="3" bestFit="1" customWidth="1"/>
    <col min="6083" max="6084" width="11" style="3" bestFit="1" customWidth="1"/>
    <col min="6085" max="6085" width="11.140625" style="3" bestFit="1" customWidth="1"/>
    <col min="6086" max="6086" width="10.140625" style="3" bestFit="1" customWidth="1"/>
    <col min="6087" max="6325" width="9.140625" style="3"/>
    <col min="6326" max="6326" width="13.5703125" style="3" customWidth="1"/>
    <col min="6327" max="6327" width="9.7109375" style="3" customWidth="1"/>
    <col min="6328" max="6328" width="10.140625" style="3" customWidth="1"/>
    <col min="6329" max="6329" width="9.28515625" style="3" customWidth="1"/>
    <col min="6330" max="6330" width="10.5703125" style="3" customWidth="1"/>
    <col min="6331" max="6331" width="11.7109375" style="3" customWidth="1"/>
    <col min="6332" max="6332" width="1.140625" style="3" customWidth="1"/>
    <col min="6333" max="6333" width="9.28515625" style="3" customWidth="1"/>
    <col min="6334" max="6334" width="10.28515625" style="3" customWidth="1"/>
    <col min="6335" max="6335" width="8.85546875" style="3" customWidth="1"/>
    <col min="6336" max="6336" width="10.5703125" style="3" customWidth="1"/>
    <col min="6337" max="6337" width="10.85546875" style="3" customWidth="1"/>
    <col min="6338" max="6338" width="12" style="3" bestFit="1" customWidth="1"/>
    <col min="6339" max="6340" width="11" style="3" bestFit="1" customWidth="1"/>
    <col min="6341" max="6341" width="11.140625" style="3" bestFit="1" customWidth="1"/>
    <col min="6342" max="6342" width="10.140625" style="3" bestFit="1" customWidth="1"/>
    <col min="6343" max="6581" width="9.140625" style="3"/>
    <col min="6582" max="6582" width="13.5703125" style="3" customWidth="1"/>
    <col min="6583" max="6583" width="9.7109375" style="3" customWidth="1"/>
    <col min="6584" max="6584" width="10.140625" style="3" customWidth="1"/>
    <col min="6585" max="6585" width="9.28515625" style="3" customWidth="1"/>
    <col min="6586" max="6586" width="10.5703125" style="3" customWidth="1"/>
    <col min="6587" max="6587" width="11.7109375" style="3" customWidth="1"/>
    <col min="6588" max="6588" width="1.140625" style="3" customWidth="1"/>
    <col min="6589" max="6589" width="9.28515625" style="3" customWidth="1"/>
    <col min="6590" max="6590" width="10.28515625" style="3" customWidth="1"/>
    <col min="6591" max="6591" width="8.85546875" style="3" customWidth="1"/>
    <col min="6592" max="6592" width="10.5703125" style="3" customWidth="1"/>
    <col min="6593" max="6593" width="10.85546875" style="3" customWidth="1"/>
    <col min="6594" max="6594" width="12" style="3" bestFit="1" customWidth="1"/>
    <col min="6595" max="6596" width="11" style="3" bestFit="1" customWidth="1"/>
    <col min="6597" max="6597" width="11.140625" style="3" bestFit="1" customWidth="1"/>
    <col min="6598" max="6598" width="10.140625" style="3" bestFit="1" customWidth="1"/>
    <col min="6599" max="6837" width="9.140625" style="3"/>
    <col min="6838" max="6838" width="13.5703125" style="3" customWidth="1"/>
    <col min="6839" max="6839" width="9.7109375" style="3" customWidth="1"/>
    <col min="6840" max="6840" width="10.140625" style="3" customWidth="1"/>
    <col min="6841" max="6841" width="9.28515625" style="3" customWidth="1"/>
    <col min="6842" max="6842" width="10.5703125" style="3" customWidth="1"/>
    <col min="6843" max="6843" width="11.7109375" style="3" customWidth="1"/>
    <col min="6844" max="6844" width="1.140625" style="3" customWidth="1"/>
    <col min="6845" max="6845" width="9.28515625" style="3" customWidth="1"/>
    <col min="6846" max="6846" width="10.28515625" style="3" customWidth="1"/>
    <col min="6847" max="6847" width="8.85546875" style="3" customWidth="1"/>
    <col min="6848" max="6848" width="10.5703125" style="3" customWidth="1"/>
    <col min="6849" max="6849" width="10.85546875" style="3" customWidth="1"/>
    <col min="6850" max="6850" width="12" style="3" bestFit="1" customWidth="1"/>
    <col min="6851" max="6852" width="11" style="3" bestFit="1" customWidth="1"/>
    <col min="6853" max="6853" width="11.140625" style="3" bestFit="1" customWidth="1"/>
    <col min="6854" max="6854" width="10.140625" style="3" bestFit="1" customWidth="1"/>
    <col min="6855" max="7093" width="9.140625" style="3"/>
    <col min="7094" max="7094" width="13.5703125" style="3" customWidth="1"/>
    <col min="7095" max="7095" width="9.7109375" style="3" customWidth="1"/>
    <col min="7096" max="7096" width="10.140625" style="3" customWidth="1"/>
    <col min="7097" max="7097" width="9.28515625" style="3" customWidth="1"/>
    <col min="7098" max="7098" width="10.5703125" style="3" customWidth="1"/>
    <col min="7099" max="7099" width="11.7109375" style="3" customWidth="1"/>
    <col min="7100" max="7100" width="1.140625" style="3" customWidth="1"/>
    <col min="7101" max="7101" width="9.28515625" style="3" customWidth="1"/>
    <col min="7102" max="7102" width="10.28515625" style="3" customWidth="1"/>
    <col min="7103" max="7103" width="8.85546875" style="3" customWidth="1"/>
    <col min="7104" max="7104" width="10.5703125" style="3" customWidth="1"/>
    <col min="7105" max="7105" width="10.85546875" style="3" customWidth="1"/>
    <col min="7106" max="7106" width="12" style="3" bestFit="1" customWidth="1"/>
    <col min="7107" max="7108" width="11" style="3" bestFit="1" customWidth="1"/>
    <col min="7109" max="7109" width="11.140625" style="3" bestFit="1" customWidth="1"/>
    <col min="7110" max="7110" width="10.140625" style="3" bestFit="1" customWidth="1"/>
    <col min="7111" max="7349" width="9.140625" style="3"/>
    <col min="7350" max="7350" width="13.5703125" style="3" customWidth="1"/>
    <col min="7351" max="7351" width="9.7109375" style="3" customWidth="1"/>
    <col min="7352" max="7352" width="10.140625" style="3" customWidth="1"/>
    <col min="7353" max="7353" width="9.28515625" style="3" customWidth="1"/>
    <col min="7354" max="7354" width="10.5703125" style="3" customWidth="1"/>
    <col min="7355" max="7355" width="11.7109375" style="3" customWidth="1"/>
    <col min="7356" max="7356" width="1.140625" style="3" customWidth="1"/>
    <col min="7357" max="7357" width="9.28515625" style="3" customWidth="1"/>
    <col min="7358" max="7358" width="10.28515625" style="3" customWidth="1"/>
    <col min="7359" max="7359" width="8.85546875" style="3" customWidth="1"/>
    <col min="7360" max="7360" width="10.5703125" style="3" customWidth="1"/>
    <col min="7361" max="7361" width="10.85546875" style="3" customWidth="1"/>
    <col min="7362" max="7362" width="12" style="3" bestFit="1" customWidth="1"/>
    <col min="7363" max="7364" width="11" style="3" bestFit="1" customWidth="1"/>
    <col min="7365" max="7365" width="11.140625" style="3" bestFit="1" customWidth="1"/>
    <col min="7366" max="7366" width="10.140625" style="3" bestFit="1" customWidth="1"/>
    <col min="7367" max="7605" width="9.140625" style="3"/>
    <col min="7606" max="7606" width="13.5703125" style="3" customWidth="1"/>
    <col min="7607" max="7607" width="9.7109375" style="3" customWidth="1"/>
    <col min="7608" max="7608" width="10.140625" style="3" customWidth="1"/>
    <col min="7609" max="7609" width="9.28515625" style="3" customWidth="1"/>
    <col min="7610" max="7610" width="10.5703125" style="3" customWidth="1"/>
    <col min="7611" max="7611" width="11.7109375" style="3" customWidth="1"/>
    <col min="7612" max="7612" width="1.140625" style="3" customWidth="1"/>
    <col min="7613" max="7613" width="9.28515625" style="3" customWidth="1"/>
    <col min="7614" max="7614" width="10.28515625" style="3" customWidth="1"/>
    <col min="7615" max="7615" width="8.85546875" style="3" customWidth="1"/>
    <col min="7616" max="7616" width="10.5703125" style="3" customWidth="1"/>
    <col min="7617" max="7617" width="10.85546875" style="3" customWidth="1"/>
    <col min="7618" max="7618" width="12" style="3" bestFit="1" customWidth="1"/>
    <col min="7619" max="7620" width="11" style="3" bestFit="1" customWidth="1"/>
    <col min="7621" max="7621" width="11.140625" style="3" bestFit="1" customWidth="1"/>
    <col min="7622" max="7622" width="10.140625" style="3" bestFit="1" customWidth="1"/>
    <col min="7623" max="7861" width="9.140625" style="3"/>
    <col min="7862" max="7862" width="13.5703125" style="3" customWidth="1"/>
    <col min="7863" max="7863" width="9.7109375" style="3" customWidth="1"/>
    <col min="7864" max="7864" width="10.140625" style="3" customWidth="1"/>
    <col min="7865" max="7865" width="9.28515625" style="3" customWidth="1"/>
    <col min="7866" max="7866" width="10.5703125" style="3" customWidth="1"/>
    <col min="7867" max="7867" width="11.7109375" style="3" customWidth="1"/>
    <col min="7868" max="7868" width="1.140625" style="3" customWidth="1"/>
    <col min="7869" max="7869" width="9.28515625" style="3" customWidth="1"/>
    <col min="7870" max="7870" width="10.28515625" style="3" customWidth="1"/>
    <col min="7871" max="7871" width="8.85546875" style="3" customWidth="1"/>
    <col min="7872" max="7872" width="10.5703125" style="3" customWidth="1"/>
    <col min="7873" max="7873" width="10.85546875" style="3" customWidth="1"/>
    <col min="7874" max="7874" width="12" style="3" bestFit="1" customWidth="1"/>
    <col min="7875" max="7876" width="11" style="3" bestFit="1" customWidth="1"/>
    <col min="7877" max="7877" width="11.140625" style="3" bestFit="1" customWidth="1"/>
    <col min="7878" max="7878" width="10.140625" style="3" bestFit="1" customWidth="1"/>
    <col min="7879" max="8117" width="9.140625" style="3"/>
    <col min="8118" max="8118" width="13.5703125" style="3" customWidth="1"/>
    <col min="8119" max="8119" width="9.7109375" style="3" customWidth="1"/>
    <col min="8120" max="8120" width="10.140625" style="3" customWidth="1"/>
    <col min="8121" max="8121" width="9.28515625" style="3" customWidth="1"/>
    <col min="8122" max="8122" width="10.5703125" style="3" customWidth="1"/>
    <col min="8123" max="8123" width="11.7109375" style="3" customWidth="1"/>
    <col min="8124" max="8124" width="1.140625" style="3" customWidth="1"/>
    <col min="8125" max="8125" width="9.28515625" style="3" customWidth="1"/>
    <col min="8126" max="8126" width="10.28515625" style="3" customWidth="1"/>
    <col min="8127" max="8127" width="8.85546875" style="3" customWidth="1"/>
    <col min="8128" max="8128" width="10.5703125" style="3" customWidth="1"/>
    <col min="8129" max="8129" width="10.85546875" style="3" customWidth="1"/>
    <col min="8130" max="8130" width="12" style="3" bestFit="1" customWidth="1"/>
    <col min="8131" max="8132" width="11" style="3" bestFit="1" customWidth="1"/>
    <col min="8133" max="8133" width="11.140625" style="3" bestFit="1" customWidth="1"/>
    <col min="8134" max="8134" width="10.140625" style="3" bestFit="1" customWidth="1"/>
    <col min="8135" max="8373" width="9.140625" style="3"/>
    <col min="8374" max="8374" width="13.5703125" style="3" customWidth="1"/>
    <col min="8375" max="8375" width="9.7109375" style="3" customWidth="1"/>
    <col min="8376" max="8376" width="10.140625" style="3" customWidth="1"/>
    <col min="8377" max="8377" width="9.28515625" style="3" customWidth="1"/>
    <col min="8378" max="8378" width="10.5703125" style="3" customWidth="1"/>
    <col min="8379" max="8379" width="11.7109375" style="3" customWidth="1"/>
    <col min="8380" max="8380" width="1.140625" style="3" customWidth="1"/>
    <col min="8381" max="8381" width="9.28515625" style="3" customWidth="1"/>
    <col min="8382" max="8382" width="10.28515625" style="3" customWidth="1"/>
    <col min="8383" max="8383" width="8.85546875" style="3" customWidth="1"/>
    <col min="8384" max="8384" width="10.5703125" style="3" customWidth="1"/>
    <col min="8385" max="8385" width="10.85546875" style="3" customWidth="1"/>
    <col min="8386" max="8386" width="12" style="3" bestFit="1" customWidth="1"/>
    <col min="8387" max="8388" width="11" style="3" bestFit="1" customWidth="1"/>
    <col min="8389" max="8389" width="11.140625" style="3" bestFit="1" customWidth="1"/>
    <col min="8390" max="8390" width="10.140625" style="3" bestFit="1" customWidth="1"/>
    <col min="8391" max="8629" width="9.140625" style="3"/>
    <col min="8630" max="8630" width="13.5703125" style="3" customWidth="1"/>
    <col min="8631" max="8631" width="9.7109375" style="3" customWidth="1"/>
    <col min="8632" max="8632" width="10.140625" style="3" customWidth="1"/>
    <col min="8633" max="8633" width="9.28515625" style="3" customWidth="1"/>
    <col min="8634" max="8634" width="10.5703125" style="3" customWidth="1"/>
    <col min="8635" max="8635" width="11.7109375" style="3" customWidth="1"/>
    <col min="8636" max="8636" width="1.140625" style="3" customWidth="1"/>
    <col min="8637" max="8637" width="9.28515625" style="3" customWidth="1"/>
    <col min="8638" max="8638" width="10.28515625" style="3" customWidth="1"/>
    <col min="8639" max="8639" width="8.85546875" style="3" customWidth="1"/>
    <col min="8640" max="8640" width="10.5703125" style="3" customWidth="1"/>
    <col min="8641" max="8641" width="10.85546875" style="3" customWidth="1"/>
    <col min="8642" max="8642" width="12" style="3" bestFit="1" customWidth="1"/>
    <col min="8643" max="8644" width="11" style="3" bestFit="1" customWidth="1"/>
    <col min="8645" max="8645" width="11.140625" style="3" bestFit="1" customWidth="1"/>
    <col min="8646" max="8646" width="10.140625" style="3" bestFit="1" customWidth="1"/>
    <col min="8647" max="8885" width="9.140625" style="3"/>
    <col min="8886" max="8886" width="13.5703125" style="3" customWidth="1"/>
    <col min="8887" max="8887" width="9.7109375" style="3" customWidth="1"/>
    <col min="8888" max="8888" width="10.140625" style="3" customWidth="1"/>
    <col min="8889" max="8889" width="9.28515625" style="3" customWidth="1"/>
    <col min="8890" max="8890" width="10.5703125" style="3" customWidth="1"/>
    <col min="8891" max="8891" width="11.7109375" style="3" customWidth="1"/>
    <col min="8892" max="8892" width="1.140625" style="3" customWidth="1"/>
    <col min="8893" max="8893" width="9.28515625" style="3" customWidth="1"/>
    <col min="8894" max="8894" width="10.28515625" style="3" customWidth="1"/>
    <col min="8895" max="8895" width="8.85546875" style="3" customWidth="1"/>
    <col min="8896" max="8896" width="10.5703125" style="3" customWidth="1"/>
    <col min="8897" max="8897" width="10.85546875" style="3" customWidth="1"/>
    <col min="8898" max="8898" width="12" style="3" bestFit="1" customWidth="1"/>
    <col min="8899" max="8900" width="11" style="3" bestFit="1" customWidth="1"/>
    <col min="8901" max="8901" width="11.140625" style="3" bestFit="1" customWidth="1"/>
    <col min="8902" max="8902" width="10.140625" style="3" bestFit="1" customWidth="1"/>
    <col min="8903" max="9141" width="9.140625" style="3"/>
    <col min="9142" max="9142" width="13.5703125" style="3" customWidth="1"/>
    <col min="9143" max="9143" width="9.7109375" style="3" customWidth="1"/>
    <col min="9144" max="9144" width="10.140625" style="3" customWidth="1"/>
    <col min="9145" max="9145" width="9.28515625" style="3" customWidth="1"/>
    <col min="9146" max="9146" width="10.5703125" style="3" customWidth="1"/>
    <col min="9147" max="9147" width="11.7109375" style="3" customWidth="1"/>
    <col min="9148" max="9148" width="1.140625" style="3" customWidth="1"/>
    <col min="9149" max="9149" width="9.28515625" style="3" customWidth="1"/>
    <col min="9150" max="9150" width="10.28515625" style="3" customWidth="1"/>
    <col min="9151" max="9151" width="8.85546875" style="3" customWidth="1"/>
    <col min="9152" max="9152" width="10.5703125" style="3" customWidth="1"/>
    <col min="9153" max="9153" width="10.85546875" style="3" customWidth="1"/>
    <col min="9154" max="9154" width="12" style="3" bestFit="1" customWidth="1"/>
    <col min="9155" max="9156" width="11" style="3" bestFit="1" customWidth="1"/>
    <col min="9157" max="9157" width="11.140625" style="3" bestFit="1" customWidth="1"/>
    <col min="9158" max="9158" width="10.140625" style="3" bestFit="1" customWidth="1"/>
    <col min="9159" max="9397" width="9.140625" style="3"/>
    <col min="9398" max="9398" width="13.5703125" style="3" customWidth="1"/>
    <col min="9399" max="9399" width="9.7109375" style="3" customWidth="1"/>
    <col min="9400" max="9400" width="10.140625" style="3" customWidth="1"/>
    <col min="9401" max="9401" width="9.28515625" style="3" customWidth="1"/>
    <col min="9402" max="9402" width="10.5703125" style="3" customWidth="1"/>
    <col min="9403" max="9403" width="11.7109375" style="3" customWidth="1"/>
    <col min="9404" max="9404" width="1.140625" style="3" customWidth="1"/>
    <col min="9405" max="9405" width="9.28515625" style="3" customWidth="1"/>
    <col min="9406" max="9406" width="10.28515625" style="3" customWidth="1"/>
    <col min="9407" max="9407" width="8.85546875" style="3" customWidth="1"/>
    <col min="9408" max="9408" width="10.5703125" style="3" customWidth="1"/>
    <col min="9409" max="9409" width="10.85546875" style="3" customWidth="1"/>
    <col min="9410" max="9410" width="12" style="3" bestFit="1" customWidth="1"/>
    <col min="9411" max="9412" width="11" style="3" bestFit="1" customWidth="1"/>
    <col min="9413" max="9413" width="11.140625" style="3" bestFit="1" customWidth="1"/>
    <col min="9414" max="9414" width="10.140625" style="3" bestFit="1" customWidth="1"/>
    <col min="9415" max="9653" width="9.140625" style="3"/>
    <col min="9654" max="9654" width="13.5703125" style="3" customWidth="1"/>
    <col min="9655" max="9655" width="9.7109375" style="3" customWidth="1"/>
    <col min="9656" max="9656" width="10.140625" style="3" customWidth="1"/>
    <col min="9657" max="9657" width="9.28515625" style="3" customWidth="1"/>
    <col min="9658" max="9658" width="10.5703125" style="3" customWidth="1"/>
    <col min="9659" max="9659" width="11.7109375" style="3" customWidth="1"/>
    <col min="9660" max="9660" width="1.140625" style="3" customWidth="1"/>
    <col min="9661" max="9661" width="9.28515625" style="3" customWidth="1"/>
    <col min="9662" max="9662" width="10.28515625" style="3" customWidth="1"/>
    <col min="9663" max="9663" width="8.85546875" style="3" customWidth="1"/>
    <col min="9664" max="9664" width="10.5703125" style="3" customWidth="1"/>
    <col min="9665" max="9665" width="10.85546875" style="3" customWidth="1"/>
    <col min="9666" max="9666" width="12" style="3" bestFit="1" customWidth="1"/>
    <col min="9667" max="9668" width="11" style="3" bestFit="1" customWidth="1"/>
    <col min="9669" max="9669" width="11.140625" style="3" bestFit="1" customWidth="1"/>
    <col min="9670" max="9670" width="10.140625" style="3" bestFit="1" customWidth="1"/>
    <col min="9671" max="9909" width="9.140625" style="3"/>
    <col min="9910" max="9910" width="13.5703125" style="3" customWidth="1"/>
    <col min="9911" max="9911" width="9.7109375" style="3" customWidth="1"/>
    <col min="9912" max="9912" width="10.140625" style="3" customWidth="1"/>
    <col min="9913" max="9913" width="9.28515625" style="3" customWidth="1"/>
    <col min="9914" max="9914" width="10.5703125" style="3" customWidth="1"/>
    <col min="9915" max="9915" width="11.7109375" style="3" customWidth="1"/>
    <col min="9916" max="9916" width="1.140625" style="3" customWidth="1"/>
    <col min="9917" max="9917" width="9.28515625" style="3" customWidth="1"/>
    <col min="9918" max="9918" width="10.28515625" style="3" customWidth="1"/>
    <col min="9919" max="9919" width="8.85546875" style="3" customWidth="1"/>
    <col min="9920" max="9920" width="10.5703125" style="3" customWidth="1"/>
    <col min="9921" max="9921" width="10.85546875" style="3" customWidth="1"/>
    <col min="9922" max="9922" width="12" style="3" bestFit="1" customWidth="1"/>
    <col min="9923" max="9924" width="11" style="3" bestFit="1" customWidth="1"/>
    <col min="9925" max="9925" width="11.140625" style="3" bestFit="1" customWidth="1"/>
    <col min="9926" max="9926" width="10.140625" style="3" bestFit="1" customWidth="1"/>
    <col min="9927" max="10165" width="9.140625" style="3"/>
    <col min="10166" max="10166" width="13.5703125" style="3" customWidth="1"/>
    <col min="10167" max="10167" width="9.7109375" style="3" customWidth="1"/>
    <col min="10168" max="10168" width="10.140625" style="3" customWidth="1"/>
    <col min="10169" max="10169" width="9.28515625" style="3" customWidth="1"/>
    <col min="10170" max="10170" width="10.5703125" style="3" customWidth="1"/>
    <col min="10171" max="10171" width="11.7109375" style="3" customWidth="1"/>
    <col min="10172" max="10172" width="1.140625" style="3" customWidth="1"/>
    <col min="10173" max="10173" width="9.28515625" style="3" customWidth="1"/>
    <col min="10174" max="10174" width="10.28515625" style="3" customWidth="1"/>
    <col min="10175" max="10175" width="8.85546875" style="3" customWidth="1"/>
    <col min="10176" max="10176" width="10.5703125" style="3" customWidth="1"/>
    <col min="10177" max="10177" width="10.85546875" style="3" customWidth="1"/>
    <col min="10178" max="10178" width="12" style="3" bestFit="1" customWidth="1"/>
    <col min="10179" max="10180" width="11" style="3" bestFit="1" customWidth="1"/>
    <col min="10181" max="10181" width="11.140625" style="3" bestFit="1" customWidth="1"/>
    <col min="10182" max="10182" width="10.140625" style="3" bestFit="1" customWidth="1"/>
    <col min="10183" max="10421" width="9.140625" style="3"/>
    <col min="10422" max="10422" width="13.5703125" style="3" customWidth="1"/>
    <col min="10423" max="10423" width="9.7109375" style="3" customWidth="1"/>
    <col min="10424" max="10424" width="10.140625" style="3" customWidth="1"/>
    <col min="10425" max="10425" width="9.28515625" style="3" customWidth="1"/>
    <col min="10426" max="10426" width="10.5703125" style="3" customWidth="1"/>
    <col min="10427" max="10427" width="11.7109375" style="3" customWidth="1"/>
    <col min="10428" max="10428" width="1.140625" style="3" customWidth="1"/>
    <col min="10429" max="10429" width="9.28515625" style="3" customWidth="1"/>
    <col min="10430" max="10430" width="10.28515625" style="3" customWidth="1"/>
    <col min="10431" max="10431" width="8.85546875" style="3" customWidth="1"/>
    <col min="10432" max="10432" width="10.5703125" style="3" customWidth="1"/>
    <col min="10433" max="10433" width="10.85546875" style="3" customWidth="1"/>
    <col min="10434" max="10434" width="12" style="3" bestFit="1" customWidth="1"/>
    <col min="10435" max="10436" width="11" style="3" bestFit="1" customWidth="1"/>
    <col min="10437" max="10437" width="11.140625" style="3" bestFit="1" customWidth="1"/>
    <col min="10438" max="10438" width="10.140625" style="3" bestFit="1" customWidth="1"/>
    <col min="10439" max="10677" width="9.140625" style="3"/>
    <col min="10678" max="10678" width="13.5703125" style="3" customWidth="1"/>
    <col min="10679" max="10679" width="9.7109375" style="3" customWidth="1"/>
    <col min="10680" max="10680" width="10.140625" style="3" customWidth="1"/>
    <col min="10681" max="10681" width="9.28515625" style="3" customWidth="1"/>
    <col min="10682" max="10682" width="10.5703125" style="3" customWidth="1"/>
    <col min="10683" max="10683" width="11.7109375" style="3" customWidth="1"/>
    <col min="10684" max="10684" width="1.140625" style="3" customWidth="1"/>
    <col min="10685" max="10685" width="9.28515625" style="3" customWidth="1"/>
    <col min="10686" max="10686" width="10.28515625" style="3" customWidth="1"/>
    <col min="10687" max="10687" width="8.85546875" style="3" customWidth="1"/>
    <col min="10688" max="10688" width="10.5703125" style="3" customWidth="1"/>
    <col min="10689" max="10689" width="10.85546875" style="3" customWidth="1"/>
    <col min="10690" max="10690" width="12" style="3" bestFit="1" customWidth="1"/>
    <col min="10691" max="10692" width="11" style="3" bestFit="1" customWidth="1"/>
    <col min="10693" max="10693" width="11.140625" style="3" bestFit="1" customWidth="1"/>
    <col min="10694" max="10694" width="10.140625" style="3" bestFit="1" customWidth="1"/>
    <col min="10695" max="10933" width="9.140625" style="3"/>
    <col min="10934" max="10934" width="13.5703125" style="3" customWidth="1"/>
    <col min="10935" max="10935" width="9.7109375" style="3" customWidth="1"/>
    <col min="10936" max="10936" width="10.140625" style="3" customWidth="1"/>
    <col min="10937" max="10937" width="9.28515625" style="3" customWidth="1"/>
    <col min="10938" max="10938" width="10.5703125" style="3" customWidth="1"/>
    <col min="10939" max="10939" width="11.7109375" style="3" customWidth="1"/>
    <col min="10940" max="10940" width="1.140625" style="3" customWidth="1"/>
    <col min="10941" max="10941" width="9.28515625" style="3" customWidth="1"/>
    <col min="10942" max="10942" width="10.28515625" style="3" customWidth="1"/>
    <col min="10943" max="10943" width="8.85546875" style="3" customWidth="1"/>
    <col min="10944" max="10944" width="10.5703125" style="3" customWidth="1"/>
    <col min="10945" max="10945" width="10.85546875" style="3" customWidth="1"/>
    <col min="10946" max="10946" width="12" style="3" bestFit="1" customWidth="1"/>
    <col min="10947" max="10948" width="11" style="3" bestFit="1" customWidth="1"/>
    <col min="10949" max="10949" width="11.140625" style="3" bestFit="1" customWidth="1"/>
    <col min="10950" max="10950" width="10.140625" style="3" bestFit="1" customWidth="1"/>
    <col min="10951" max="11189" width="9.140625" style="3"/>
    <col min="11190" max="11190" width="13.5703125" style="3" customWidth="1"/>
    <col min="11191" max="11191" width="9.7109375" style="3" customWidth="1"/>
    <col min="11192" max="11192" width="10.140625" style="3" customWidth="1"/>
    <col min="11193" max="11193" width="9.28515625" style="3" customWidth="1"/>
    <col min="11194" max="11194" width="10.5703125" style="3" customWidth="1"/>
    <col min="11195" max="11195" width="11.7109375" style="3" customWidth="1"/>
    <col min="11196" max="11196" width="1.140625" style="3" customWidth="1"/>
    <col min="11197" max="11197" width="9.28515625" style="3" customWidth="1"/>
    <col min="11198" max="11198" width="10.28515625" style="3" customWidth="1"/>
    <col min="11199" max="11199" width="8.85546875" style="3" customWidth="1"/>
    <col min="11200" max="11200" width="10.5703125" style="3" customWidth="1"/>
    <col min="11201" max="11201" width="10.85546875" style="3" customWidth="1"/>
    <col min="11202" max="11202" width="12" style="3" bestFit="1" customWidth="1"/>
    <col min="11203" max="11204" width="11" style="3" bestFit="1" customWidth="1"/>
    <col min="11205" max="11205" width="11.140625" style="3" bestFit="1" customWidth="1"/>
    <col min="11206" max="11206" width="10.140625" style="3" bestFit="1" customWidth="1"/>
    <col min="11207" max="11445" width="9.140625" style="3"/>
    <col min="11446" max="11446" width="13.5703125" style="3" customWidth="1"/>
    <col min="11447" max="11447" width="9.7109375" style="3" customWidth="1"/>
    <col min="11448" max="11448" width="10.140625" style="3" customWidth="1"/>
    <col min="11449" max="11449" width="9.28515625" style="3" customWidth="1"/>
    <col min="11450" max="11450" width="10.5703125" style="3" customWidth="1"/>
    <col min="11451" max="11451" width="11.7109375" style="3" customWidth="1"/>
    <col min="11452" max="11452" width="1.140625" style="3" customWidth="1"/>
    <col min="11453" max="11453" width="9.28515625" style="3" customWidth="1"/>
    <col min="11454" max="11454" width="10.28515625" style="3" customWidth="1"/>
    <col min="11455" max="11455" width="8.85546875" style="3" customWidth="1"/>
    <col min="11456" max="11456" width="10.5703125" style="3" customWidth="1"/>
    <col min="11457" max="11457" width="10.85546875" style="3" customWidth="1"/>
    <col min="11458" max="11458" width="12" style="3" bestFit="1" customWidth="1"/>
    <col min="11459" max="11460" width="11" style="3" bestFit="1" customWidth="1"/>
    <col min="11461" max="11461" width="11.140625" style="3" bestFit="1" customWidth="1"/>
    <col min="11462" max="11462" width="10.140625" style="3" bestFit="1" customWidth="1"/>
    <col min="11463" max="11701" width="9.140625" style="3"/>
    <col min="11702" max="11702" width="13.5703125" style="3" customWidth="1"/>
    <col min="11703" max="11703" width="9.7109375" style="3" customWidth="1"/>
    <col min="11704" max="11704" width="10.140625" style="3" customWidth="1"/>
    <col min="11705" max="11705" width="9.28515625" style="3" customWidth="1"/>
    <col min="11706" max="11706" width="10.5703125" style="3" customWidth="1"/>
    <col min="11707" max="11707" width="11.7109375" style="3" customWidth="1"/>
    <col min="11708" max="11708" width="1.140625" style="3" customWidth="1"/>
    <col min="11709" max="11709" width="9.28515625" style="3" customWidth="1"/>
    <col min="11710" max="11710" width="10.28515625" style="3" customWidth="1"/>
    <col min="11711" max="11711" width="8.85546875" style="3" customWidth="1"/>
    <col min="11712" max="11712" width="10.5703125" style="3" customWidth="1"/>
    <col min="11713" max="11713" width="10.85546875" style="3" customWidth="1"/>
    <col min="11714" max="11714" width="12" style="3" bestFit="1" customWidth="1"/>
    <col min="11715" max="11716" width="11" style="3" bestFit="1" customWidth="1"/>
    <col min="11717" max="11717" width="11.140625" style="3" bestFit="1" customWidth="1"/>
    <col min="11718" max="11718" width="10.140625" style="3" bestFit="1" customWidth="1"/>
    <col min="11719" max="11957" width="9.140625" style="3"/>
    <col min="11958" max="11958" width="13.5703125" style="3" customWidth="1"/>
    <col min="11959" max="11959" width="9.7109375" style="3" customWidth="1"/>
    <col min="11960" max="11960" width="10.140625" style="3" customWidth="1"/>
    <col min="11961" max="11961" width="9.28515625" style="3" customWidth="1"/>
    <col min="11962" max="11962" width="10.5703125" style="3" customWidth="1"/>
    <col min="11963" max="11963" width="11.7109375" style="3" customWidth="1"/>
    <col min="11964" max="11964" width="1.140625" style="3" customWidth="1"/>
    <col min="11965" max="11965" width="9.28515625" style="3" customWidth="1"/>
    <col min="11966" max="11966" width="10.28515625" style="3" customWidth="1"/>
    <col min="11967" max="11967" width="8.85546875" style="3" customWidth="1"/>
    <col min="11968" max="11968" width="10.5703125" style="3" customWidth="1"/>
    <col min="11969" max="11969" width="10.85546875" style="3" customWidth="1"/>
    <col min="11970" max="11970" width="12" style="3" bestFit="1" customWidth="1"/>
    <col min="11971" max="11972" width="11" style="3" bestFit="1" customWidth="1"/>
    <col min="11973" max="11973" width="11.140625" style="3" bestFit="1" customWidth="1"/>
    <col min="11974" max="11974" width="10.140625" style="3" bestFit="1" customWidth="1"/>
    <col min="11975" max="12213" width="9.140625" style="3"/>
    <col min="12214" max="12214" width="13.5703125" style="3" customWidth="1"/>
    <col min="12215" max="12215" width="9.7109375" style="3" customWidth="1"/>
    <col min="12216" max="12216" width="10.140625" style="3" customWidth="1"/>
    <col min="12217" max="12217" width="9.28515625" style="3" customWidth="1"/>
    <col min="12218" max="12218" width="10.5703125" style="3" customWidth="1"/>
    <col min="12219" max="12219" width="11.7109375" style="3" customWidth="1"/>
    <col min="12220" max="12220" width="1.140625" style="3" customWidth="1"/>
    <col min="12221" max="12221" width="9.28515625" style="3" customWidth="1"/>
    <col min="12222" max="12222" width="10.28515625" style="3" customWidth="1"/>
    <col min="12223" max="12223" width="8.85546875" style="3" customWidth="1"/>
    <col min="12224" max="12224" width="10.5703125" style="3" customWidth="1"/>
    <col min="12225" max="12225" width="10.85546875" style="3" customWidth="1"/>
    <col min="12226" max="12226" width="12" style="3" bestFit="1" customWidth="1"/>
    <col min="12227" max="12228" width="11" style="3" bestFit="1" customWidth="1"/>
    <col min="12229" max="12229" width="11.140625" style="3" bestFit="1" customWidth="1"/>
    <col min="12230" max="12230" width="10.140625" style="3" bestFit="1" customWidth="1"/>
    <col min="12231" max="12469" width="9.140625" style="3"/>
    <col min="12470" max="12470" width="13.5703125" style="3" customWidth="1"/>
    <col min="12471" max="12471" width="9.7109375" style="3" customWidth="1"/>
    <col min="12472" max="12472" width="10.140625" style="3" customWidth="1"/>
    <col min="12473" max="12473" width="9.28515625" style="3" customWidth="1"/>
    <col min="12474" max="12474" width="10.5703125" style="3" customWidth="1"/>
    <col min="12475" max="12475" width="11.7109375" style="3" customWidth="1"/>
    <col min="12476" max="12476" width="1.140625" style="3" customWidth="1"/>
    <col min="12477" max="12477" width="9.28515625" style="3" customWidth="1"/>
    <col min="12478" max="12478" width="10.28515625" style="3" customWidth="1"/>
    <col min="12479" max="12479" width="8.85546875" style="3" customWidth="1"/>
    <col min="12480" max="12480" width="10.5703125" style="3" customWidth="1"/>
    <col min="12481" max="12481" width="10.85546875" style="3" customWidth="1"/>
    <col min="12482" max="12482" width="12" style="3" bestFit="1" customWidth="1"/>
    <col min="12483" max="12484" width="11" style="3" bestFit="1" customWidth="1"/>
    <col min="12485" max="12485" width="11.140625" style="3" bestFit="1" customWidth="1"/>
    <col min="12486" max="12486" width="10.140625" style="3" bestFit="1" customWidth="1"/>
    <col min="12487" max="12725" width="9.140625" style="3"/>
    <col min="12726" max="12726" width="13.5703125" style="3" customWidth="1"/>
    <col min="12727" max="12727" width="9.7109375" style="3" customWidth="1"/>
    <col min="12728" max="12728" width="10.140625" style="3" customWidth="1"/>
    <col min="12729" max="12729" width="9.28515625" style="3" customWidth="1"/>
    <col min="12730" max="12730" width="10.5703125" style="3" customWidth="1"/>
    <col min="12731" max="12731" width="11.7109375" style="3" customWidth="1"/>
    <col min="12732" max="12732" width="1.140625" style="3" customWidth="1"/>
    <col min="12733" max="12733" width="9.28515625" style="3" customWidth="1"/>
    <col min="12734" max="12734" width="10.28515625" style="3" customWidth="1"/>
    <col min="12735" max="12735" width="8.85546875" style="3" customWidth="1"/>
    <col min="12736" max="12736" width="10.5703125" style="3" customWidth="1"/>
    <col min="12737" max="12737" width="10.85546875" style="3" customWidth="1"/>
    <col min="12738" max="12738" width="12" style="3" bestFit="1" customWidth="1"/>
    <col min="12739" max="12740" width="11" style="3" bestFit="1" customWidth="1"/>
    <col min="12741" max="12741" width="11.140625" style="3" bestFit="1" customWidth="1"/>
    <col min="12742" max="12742" width="10.140625" style="3" bestFit="1" customWidth="1"/>
    <col min="12743" max="12981" width="9.140625" style="3"/>
    <col min="12982" max="12982" width="13.5703125" style="3" customWidth="1"/>
    <col min="12983" max="12983" width="9.7109375" style="3" customWidth="1"/>
    <col min="12984" max="12984" width="10.140625" style="3" customWidth="1"/>
    <col min="12985" max="12985" width="9.28515625" style="3" customWidth="1"/>
    <col min="12986" max="12986" width="10.5703125" style="3" customWidth="1"/>
    <col min="12987" max="12987" width="11.7109375" style="3" customWidth="1"/>
    <col min="12988" max="12988" width="1.140625" style="3" customWidth="1"/>
    <col min="12989" max="12989" width="9.28515625" style="3" customWidth="1"/>
    <col min="12990" max="12990" width="10.28515625" style="3" customWidth="1"/>
    <col min="12991" max="12991" width="8.85546875" style="3" customWidth="1"/>
    <col min="12992" max="12992" width="10.5703125" style="3" customWidth="1"/>
    <col min="12993" max="12993" width="10.85546875" style="3" customWidth="1"/>
    <col min="12994" max="12994" width="12" style="3" bestFit="1" customWidth="1"/>
    <col min="12995" max="12996" width="11" style="3" bestFit="1" customWidth="1"/>
    <col min="12997" max="12997" width="11.140625" style="3" bestFit="1" customWidth="1"/>
    <col min="12998" max="12998" width="10.140625" style="3" bestFit="1" customWidth="1"/>
    <col min="12999" max="13237" width="9.140625" style="3"/>
    <col min="13238" max="13238" width="13.5703125" style="3" customWidth="1"/>
    <col min="13239" max="13239" width="9.7109375" style="3" customWidth="1"/>
    <col min="13240" max="13240" width="10.140625" style="3" customWidth="1"/>
    <col min="13241" max="13241" width="9.28515625" style="3" customWidth="1"/>
    <col min="13242" max="13242" width="10.5703125" style="3" customWidth="1"/>
    <col min="13243" max="13243" width="11.7109375" style="3" customWidth="1"/>
    <col min="13244" max="13244" width="1.140625" style="3" customWidth="1"/>
    <col min="13245" max="13245" width="9.28515625" style="3" customWidth="1"/>
    <col min="13246" max="13246" width="10.28515625" style="3" customWidth="1"/>
    <col min="13247" max="13247" width="8.85546875" style="3" customWidth="1"/>
    <col min="13248" max="13248" width="10.5703125" style="3" customWidth="1"/>
    <col min="13249" max="13249" width="10.85546875" style="3" customWidth="1"/>
    <col min="13250" max="13250" width="12" style="3" bestFit="1" customWidth="1"/>
    <col min="13251" max="13252" width="11" style="3" bestFit="1" customWidth="1"/>
    <col min="13253" max="13253" width="11.140625" style="3" bestFit="1" customWidth="1"/>
    <col min="13254" max="13254" width="10.140625" style="3" bestFit="1" customWidth="1"/>
    <col min="13255" max="13493" width="9.140625" style="3"/>
    <col min="13494" max="13494" width="13.5703125" style="3" customWidth="1"/>
    <col min="13495" max="13495" width="9.7109375" style="3" customWidth="1"/>
    <col min="13496" max="13496" width="10.140625" style="3" customWidth="1"/>
    <col min="13497" max="13497" width="9.28515625" style="3" customWidth="1"/>
    <col min="13498" max="13498" width="10.5703125" style="3" customWidth="1"/>
    <col min="13499" max="13499" width="11.7109375" style="3" customWidth="1"/>
    <col min="13500" max="13500" width="1.140625" style="3" customWidth="1"/>
    <col min="13501" max="13501" width="9.28515625" style="3" customWidth="1"/>
    <col min="13502" max="13502" width="10.28515625" style="3" customWidth="1"/>
    <col min="13503" max="13503" width="8.85546875" style="3" customWidth="1"/>
    <col min="13504" max="13504" width="10.5703125" style="3" customWidth="1"/>
    <col min="13505" max="13505" width="10.85546875" style="3" customWidth="1"/>
    <col min="13506" max="13506" width="12" style="3" bestFit="1" customWidth="1"/>
    <col min="13507" max="13508" width="11" style="3" bestFit="1" customWidth="1"/>
    <col min="13509" max="13509" width="11.140625" style="3" bestFit="1" customWidth="1"/>
    <col min="13510" max="13510" width="10.140625" style="3" bestFit="1" customWidth="1"/>
    <col min="13511" max="13749" width="9.140625" style="3"/>
    <col min="13750" max="13750" width="13.5703125" style="3" customWidth="1"/>
    <col min="13751" max="13751" width="9.7109375" style="3" customWidth="1"/>
    <col min="13752" max="13752" width="10.140625" style="3" customWidth="1"/>
    <col min="13753" max="13753" width="9.28515625" style="3" customWidth="1"/>
    <col min="13754" max="13754" width="10.5703125" style="3" customWidth="1"/>
    <col min="13755" max="13755" width="11.7109375" style="3" customWidth="1"/>
    <col min="13756" max="13756" width="1.140625" style="3" customWidth="1"/>
    <col min="13757" max="13757" width="9.28515625" style="3" customWidth="1"/>
    <col min="13758" max="13758" width="10.28515625" style="3" customWidth="1"/>
    <col min="13759" max="13759" width="8.85546875" style="3" customWidth="1"/>
    <col min="13760" max="13760" width="10.5703125" style="3" customWidth="1"/>
    <col min="13761" max="13761" width="10.85546875" style="3" customWidth="1"/>
    <col min="13762" max="13762" width="12" style="3" bestFit="1" customWidth="1"/>
    <col min="13763" max="13764" width="11" style="3" bestFit="1" customWidth="1"/>
    <col min="13765" max="13765" width="11.140625" style="3" bestFit="1" customWidth="1"/>
    <col min="13766" max="13766" width="10.140625" style="3" bestFit="1" customWidth="1"/>
    <col min="13767" max="14005" width="9.140625" style="3"/>
    <col min="14006" max="14006" width="13.5703125" style="3" customWidth="1"/>
    <col min="14007" max="14007" width="9.7109375" style="3" customWidth="1"/>
    <col min="14008" max="14008" width="10.140625" style="3" customWidth="1"/>
    <col min="14009" max="14009" width="9.28515625" style="3" customWidth="1"/>
    <col min="14010" max="14010" width="10.5703125" style="3" customWidth="1"/>
    <col min="14011" max="14011" width="11.7109375" style="3" customWidth="1"/>
    <col min="14012" max="14012" width="1.140625" style="3" customWidth="1"/>
    <col min="14013" max="14013" width="9.28515625" style="3" customWidth="1"/>
    <col min="14014" max="14014" width="10.28515625" style="3" customWidth="1"/>
    <col min="14015" max="14015" width="8.85546875" style="3" customWidth="1"/>
    <col min="14016" max="14016" width="10.5703125" style="3" customWidth="1"/>
    <col min="14017" max="14017" width="10.85546875" style="3" customWidth="1"/>
    <col min="14018" max="14018" width="12" style="3" bestFit="1" customWidth="1"/>
    <col min="14019" max="14020" width="11" style="3" bestFit="1" customWidth="1"/>
    <col min="14021" max="14021" width="11.140625" style="3" bestFit="1" customWidth="1"/>
    <col min="14022" max="14022" width="10.140625" style="3" bestFit="1" customWidth="1"/>
    <col min="14023" max="14261" width="9.140625" style="3"/>
    <col min="14262" max="14262" width="13.5703125" style="3" customWidth="1"/>
    <col min="14263" max="14263" width="9.7109375" style="3" customWidth="1"/>
    <col min="14264" max="14264" width="10.140625" style="3" customWidth="1"/>
    <col min="14265" max="14265" width="9.28515625" style="3" customWidth="1"/>
    <col min="14266" max="14266" width="10.5703125" style="3" customWidth="1"/>
    <col min="14267" max="14267" width="11.7109375" style="3" customWidth="1"/>
    <col min="14268" max="14268" width="1.140625" style="3" customWidth="1"/>
    <col min="14269" max="14269" width="9.28515625" style="3" customWidth="1"/>
    <col min="14270" max="14270" width="10.28515625" style="3" customWidth="1"/>
    <col min="14271" max="14271" width="8.85546875" style="3" customWidth="1"/>
    <col min="14272" max="14272" width="10.5703125" style="3" customWidth="1"/>
    <col min="14273" max="14273" width="10.85546875" style="3" customWidth="1"/>
    <col min="14274" max="14274" width="12" style="3" bestFit="1" customWidth="1"/>
    <col min="14275" max="14276" width="11" style="3" bestFit="1" customWidth="1"/>
    <col min="14277" max="14277" width="11.140625" style="3" bestFit="1" customWidth="1"/>
    <col min="14278" max="14278" width="10.140625" style="3" bestFit="1" customWidth="1"/>
    <col min="14279" max="14517" width="9.140625" style="3"/>
    <col min="14518" max="14518" width="13.5703125" style="3" customWidth="1"/>
    <col min="14519" max="14519" width="9.7109375" style="3" customWidth="1"/>
    <col min="14520" max="14520" width="10.140625" style="3" customWidth="1"/>
    <col min="14521" max="14521" width="9.28515625" style="3" customWidth="1"/>
    <col min="14522" max="14522" width="10.5703125" style="3" customWidth="1"/>
    <col min="14523" max="14523" width="11.7109375" style="3" customWidth="1"/>
    <col min="14524" max="14524" width="1.140625" style="3" customWidth="1"/>
    <col min="14525" max="14525" width="9.28515625" style="3" customWidth="1"/>
    <col min="14526" max="14526" width="10.28515625" style="3" customWidth="1"/>
    <col min="14527" max="14527" width="8.85546875" style="3" customWidth="1"/>
    <col min="14528" max="14528" width="10.5703125" style="3" customWidth="1"/>
    <col min="14529" max="14529" width="10.85546875" style="3" customWidth="1"/>
    <col min="14530" max="14530" width="12" style="3" bestFit="1" customWidth="1"/>
    <col min="14531" max="14532" width="11" style="3" bestFit="1" customWidth="1"/>
    <col min="14533" max="14533" width="11.140625" style="3" bestFit="1" customWidth="1"/>
    <col min="14534" max="14534" width="10.140625" style="3" bestFit="1" customWidth="1"/>
    <col min="14535" max="14773" width="9.140625" style="3"/>
    <col min="14774" max="14774" width="13.5703125" style="3" customWidth="1"/>
    <col min="14775" max="14775" width="9.7109375" style="3" customWidth="1"/>
    <col min="14776" max="14776" width="10.140625" style="3" customWidth="1"/>
    <col min="14777" max="14777" width="9.28515625" style="3" customWidth="1"/>
    <col min="14778" max="14778" width="10.5703125" style="3" customWidth="1"/>
    <col min="14779" max="14779" width="11.7109375" style="3" customWidth="1"/>
    <col min="14780" max="14780" width="1.140625" style="3" customWidth="1"/>
    <col min="14781" max="14781" width="9.28515625" style="3" customWidth="1"/>
    <col min="14782" max="14782" width="10.28515625" style="3" customWidth="1"/>
    <col min="14783" max="14783" width="8.85546875" style="3" customWidth="1"/>
    <col min="14784" max="14784" width="10.5703125" style="3" customWidth="1"/>
    <col min="14785" max="14785" width="10.85546875" style="3" customWidth="1"/>
    <col min="14786" max="14786" width="12" style="3" bestFit="1" customWidth="1"/>
    <col min="14787" max="14788" width="11" style="3" bestFit="1" customWidth="1"/>
    <col min="14789" max="14789" width="11.140625" style="3" bestFit="1" customWidth="1"/>
    <col min="14790" max="14790" width="10.140625" style="3" bestFit="1" customWidth="1"/>
    <col min="14791" max="15029" width="9.140625" style="3"/>
    <col min="15030" max="15030" width="13.5703125" style="3" customWidth="1"/>
    <col min="15031" max="15031" width="9.7109375" style="3" customWidth="1"/>
    <col min="15032" max="15032" width="10.140625" style="3" customWidth="1"/>
    <col min="15033" max="15033" width="9.28515625" style="3" customWidth="1"/>
    <col min="15034" max="15034" width="10.5703125" style="3" customWidth="1"/>
    <col min="15035" max="15035" width="11.7109375" style="3" customWidth="1"/>
    <col min="15036" max="15036" width="1.140625" style="3" customWidth="1"/>
    <col min="15037" max="15037" width="9.28515625" style="3" customWidth="1"/>
    <col min="15038" max="15038" width="10.28515625" style="3" customWidth="1"/>
    <col min="15039" max="15039" width="8.85546875" style="3" customWidth="1"/>
    <col min="15040" max="15040" width="10.5703125" style="3" customWidth="1"/>
    <col min="15041" max="15041" width="10.85546875" style="3" customWidth="1"/>
    <col min="15042" max="15042" width="12" style="3" bestFit="1" customWidth="1"/>
    <col min="15043" max="15044" width="11" style="3" bestFit="1" customWidth="1"/>
    <col min="15045" max="15045" width="11.140625" style="3" bestFit="1" customWidth="1"/>
    <col min="15046" max="15046" width="10.140625" style="3" bestFit="1" customWidth="1"/>
    <col min="15047" max="15285" width="9.140625" style="3"/>
    <col min="15286" max="15286" width="13.5703125" style="3" customWidth="1"/>
    <col min="15287" max="15287" width="9.7109375" style="3" customWidth="1"/>
    <col min="15288" max="15288" width="10.140625" style="3" customWidth="1"/>
    <col min="15289" max="15289" width="9.28515625" style="3" customWidth="1"/>
    <col min="15290" max="15290" width="10.5703125" style="3" customWidth="1"/>
    <col min="15291" max="15291" width="11.7109375" style="3" customWidth="1"/>
    <col min="15292" max="15292" width="1.140625" style="3" customWidth="1"/>
    <col min="15293" max="15293" width="9.28515625" style="3" customWidth="1"/>
    <col min="15294" max="15294" width="10.28515625" style="3" customWidth="1"/>
    <col min="15295" max="15295" width="8.85546875" style="3" customWidth="1"/>
    <col min="15296" max="15296" width="10.5703125" style="3" customWidth="1"/>
    <col min="15297" max="15297" width="10.85546875" style="3" customWidth="1"/>
    <col min="15298" max="15298" width="12" style="3" bestFit="1" customWidth="1"/>
    <col min="15299" max="15300" width="11" style="3" bestFit="1" customWidth="1"/>
    <col min="15301" max="15301" width="11.140625" style="3" bestFit="1" customWidth="1"/>
    <col min="15302" max="15302" width="10.140625" style="3" bestFit="1" customWidth="1"/>
    <col min="15303" max="15541" width="9.140625" style="3"/>
    <col min="15542" max="15542" width="13.5703125" style="3" customWidth="1"/>
    <col min="15543" max="15543" width="9.7109375" style="3" customWidth="1"/>
    <col min="15544" max="15544" width="10.140625" style="3" customWidth="1"/>
    <col min="15545" max="15545" width="9.28515625" style="3" customWidth="1"/>
    <col min="15546" max="15546" width="10.5703125" style="3" customWidth="1"/>
    <col min="15547" max="15547" width="11.7109375" style="3" customWidth="1"/>
    <col min="15548" max="15548" width="1.140625" style="3" customWidth="1"/>
    <col min="15549" max="15549" width="9.28515625" style="3" customWidth="1"/>
    <col min="15550" max="15550" width="10.28515625" style="3" customWidth="1"/>
    <col min="15551" max="15551" width="8.85546875" style="3" customWidth="1"/>
    <col min="15552" max="15552" width="10.5703125" style="3" customWidth="1"/>
    <col min="15553" max="15553" width="10.85546875" style="3" customWidth="1"/>
    <col min="15554" max="15554" width="12" style="3" bestFit="1" customWidth="1"/>
    <col min="15555" max="15556" width="11" style="3" bestFit="1" customWidth="1"/>
    <col min="15557" max="15557" width="11.140625" style="3" bestFit="1" customWidth="1"/>
    <col min="15558" max="15558" width="10.140625" style="3" bestFit="1" customWidth="1"/>
    <col min="15559" max="15797" width="9.140625" style="3"/>
    <col min="15798" max="15798" width="13.5703125" style="3" customWidth="1"/>
    <col min="15799" max="15799" width="9.7109375" style="3" customWidth="1"/>
    <col min="15800" max="15800" width="10.140625" style="3" customWidth="1"/>
    <col min="15801" max="15801" width="9.28515625" style="3" customWidth="1"/>
    <col min="15802" max="15802" width="10.5703125" style="3" customWidth="1"/>
    <col min="15803" max="15803" width="11.7109375" style="3" customWidth="1"/>
    <col min="15804" max="15804" width="1.140625" style="3" customWidth="1"/>
    <col min="15805" max="15805" width="9.28515625" style="3" customWidth="1"/>
    <col min="15806" max="15806" width="10.28515625" style="3" customWidth="1"/>
    <col min="15807" max="15807" width="8.85546875" style="3" customWidth="1"/>
    <col min="15808" max="15808" width="10.5703125" style="3" customWidth="1"/>
    <col min="15809" max="15809" width="10.85546875" style="3" customWidth="1"/>
    <col min="15810" max="15810" width="12" style="3" bestFit="1" customWidth="1"/>
    <col min="15811" max="15812" width="11" style="3" bestFit="1" customWidth="1"/>
    <col min="15813" max="15813" width="11.140625" style="3" bestFit="1" customWidth="1"/>
    <col min="15814" max="15814" width="10.140625" style="3" bestFit="1" customWidth="1"/>
    <col min="15815" max="16053" width="9.140625" style="3"/>
    <col min="16054" max="16054" width="13.5703125" style="3" customWidth="1"/>
    <col min="16055" max="16055" width="9.7109375" style="3" customWidth="1"/>
    <col min="16056" max="16056" width="10.140625" style="3" customWidth="1"/>
    <col min="16057" max="16057" width="9.28515625" style="3" customWidth="1"/>
    <col min="16058" max="16058" width="10.5703125" style="3" customWidth="1"/>
    <col min="16059" max="16059" width="11.7109375" style="3" customWidth="1"/>
    <col min="16060" max="16060" width="1.140625" style="3" customWidth="1"/>
    <col min="16061" max="16061" width="9.28515625" style="3" customWidth="1"/>
    <col min="16062" max="16062" width="10.28515625" style="3" customWidth="1"/>
    <col min="16063" max="16063" width="8.85546875" style="3" customWidth="1"/>
    <col min="16064" max="16064" width="10.5703125" style="3" customWidth="1"/>
    <col min="16065" max="16065" width="10.85546875" style="3" customWidth="1"/>
    <col min="16066" max="16066" width="12" style="3" bestFit="1" customWidth="1"/>
    <col min="16067" max="16068" width="11" style="3" bestFit="1" customWidth="1"/>
    <col min="16069" max="16069" width="11.140625" style="3" bestFit="1" customWidth="1"/>
    <col min="16070" max="16070" width="10.140625" style="3" bestFit="1" customWidth="1"/>
    <col min="16071" max="16368" width="9.140625" style="3"/>
    <col min="16369" max="16384" width="9.140625" style="3" customWidth="1"/>
  </cols>
  <sheetData>
    <row r="1" spans="1:166" ht="12.75" x14ac:dyDescent="0.2">
      <c r="A1" s="94" t="s">
        <v>125</v>
      </c>
      <c r="B1" s="95"/>
      <c r="C1" s="95"/>
      <c r="D1" s="95"/>
      <c r="E1" s="95"/>
      <c r="F1" s="95"/>
      <c r="G1" s="96"/>
      <c r="H1" s="97"/>
      <c r="I1" s="97"/>
      <c r="J1" s="97"/>
      <c r="K1" s="97"/>
      <c r="L1" s="96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</row>
    <row r="2" spans="1:166" x14ac:dyDescent="0.2">
      <c r="A2" s="97"/>
      <c r="B2" s="95"/>
      <c r="C2" s="95"/>
      <c r="D2" s="95"/>
      <c r="E2" s="95"/>
      <c r="F2" s="95"/>
      <c r="G2" s="96"/>
      <c r="H2" s="97"/>
      <c r="I2" s="97"/>
      <c r="J2" s="97"/>
      <c r="K2" s="97"/>
      <c r="L2" s="9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</row>
    <row r="3" spans="1:166" x14ac:dyDescent="0.2">
      <c r="A3" s="4"/>
      <c r="B3" s="149" t="s">
        <v>119</v>
      </c>
      <c r="C3" s="149"/>
      <c r="D3" s="149"/>
      <c r="E3" s="149"/>
      <c r="F3" s="149"/>
      <c r="G3" s="5"/>
      <c r="H3" s="150" t="s">
        <v>0</v>
      </c>
      <c r="I3" s="150"/>
      <c r="J3" s="150"/>
      <c r="K3" s="150"/>
      <c r="L3" s="150"/>
    </row>
    <row r="4" spans="1:166" x14ac:dyDescent="0.2">
      <c r="A4" s="4"/>
      <c r="B4" s="25"/>
      <c r="C4" s="25"/>
      <c r="D4" s="25"/>
      <c r="E4" s="25"/>
      <c r="F4" s="25"/>
      <c r="G4" s="5"/>
      <c r="H4" s="6"/>
      <c r="I4" s="6"/>
      <c r="J4" s="6"/>
      <c r="K4" s="6"/>
      <c r="L4" s="6"/>
    </row>
    <row r="5" spans="1:166" s="8" customFormat="1" ht="27" customHeight="1" x14ac:dyDescent="0.25">
      <c r="A5" s="10" t="s">
        <v>35</v>
      </c>
      <c r="B5" s="26" t="s">
        <v>101</v>
      </c>
      <c r="C5" s="26" t="s">
        <v>102</v>
      </c>
      <c r="D5" s="26" t="s">
        <v>103</v>
      </c>
      <c r="E5" s="26" t="s">
        <v>104</v>
      </c>
      <c r="F5" s="26" t="s">
        <v>105</v>
      </c>
      <c r="G5" s="9"/>
      <c r="H5" s="11" t="s">
        <v>101</v>
      </c>
      <c r="I5" s="11" t="s">
        <v>102</v>
      </c>
      <c r="J5" s="11" t="s">
        <v>103</v>
      </c>
      <c r="K5" s="11" t="s">
        <v>104</v>
      </c>
      <c r="L5" s="11" t="s">
        <v>105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</row>
    <row r="6" spans="1:166" ht="9.9499999999999993" customHeight="1" x14ac:dyDescent="0.2">
      <c r="A6" s="98"/>
      <c r="B6" s="99"/>
      <c r="C6" s="99"/>
      <c r="D6" s="99"/>
      <c r="E6" s="99"/>
      <c r="F6" s="99"/>
      <c r="G6" s="100"/>
      <c r="H6" s="101"/>
      <c r="I6" s="101"/>
      <c r="J6" s="102"/>
      <c r="K6" s="101"/>
      <c r="L6" s="101"/>
    </row>
    <row r="7" spans="1:166" ht="15" customHeight="1" x14ac:dyDescent="0.2">
      <c r="A7" s="103" t="s">
        <v>117</v>
      </c>
      <c r="B7" s="107">
        <v>1241022.092831</v>
      </c>
      <c r="C7" s="107">
        <v>1012000.92299</v>
      </c>
      <c r="D7" s="107">
        <v>987343.97411299997</v>
      </c>
      <c r="E7" s="107">
        <v>2228366.0669439998</v>
      </c>
      <c r="F7" s="107">
        <v>253678.11871800001</v>
      </c>
      <c r="G7" s="105"/>
      <c r="H7" s="106">
        <v>26.142338856958407</v>
      </c>
      <c r="I7" s="106">
        <v>26.627193808311965</v>
      </c>
      <c r="J7" s="106">
        <v>23.343787014292044</v>
      </c>
      <c r="K7" s="106">
        <v>24.886844645847642</v>
      </c>
      <c r="L7" s="106">
        <v>38.360741435860383</v>
      </c>
    </row>
    <row r="8" spans="1:166" ht="15" customHeight="1" x14ac:dyDescent="0.2">
      <c r="A8" s="103" t="s">
        <v>131</v>
      </c>
      <c r="B8" s="107">
        <v>1550009.2746339999</v>
      </c>
      <c r="C8" s="107">
        <v>1222034.02627</v>
      </c>
      <c r="D8" s="107">
        <v>1293811.392156</v>
      </c>
      <c r="E8" s="107">
        <v>2843820.6667900002</v>
      </c>
      <c r="F8" s="107">
        <v>256197.8824779999</v>
      </c>
      <c r="G8" s="107">
        <f>SUM(G37:G46)</f>
        <v>0</v>
      </c>
      <c r="H8" s="106">
        <v>24.897798644192001</v>
      </c>
      <c r="I8" s="106">
        <v>20.754240288580792</v>
      </c>
      <c r="J8" s="106">
        <v>31.039579526306539</v>
      </c>
      <c r="K8" s="106">
        <v>27.619097641799939</v>
      </c>
      <c r="L8" s="106">
        <v>0.99329172446322345</v>
      </c>
    </row>
    <row r="9" spans="1:166" ht="15" customHeight="1" x14ac:dyDescent="0.2">
      <c r="A9" s="103">
        <v>2023</v>
      </c>
      <c r="B9" s="107">
        <v>1426198.7043580001</v>
      </c>
      <c r="C9" s="107">
        <v>1111064.724832</v>
      </c>
      <c r="D9" s="107">
        <v>1211044.0406490001</v>
      </c>
      <c r="E9" s="107">
        <v>2637242.7450069999</v>
      </c>
      <c r="F9" s="107">
        <v>215154.66370899999</v>
      </c>
      <c r="G9" s="107">
        <f>SUM(G38:G47)</f>
        <v>0</v>
      </c>
      <c r="H9" s="106">
        <v>-7.987730931818775</v>
      </c>
      <c r="I9" s="106">
        <v>-9.0807047146396016</v>
      </c>
      <c r="J9" s="106">
        <v>-6.3971728807455372</v>
      </c>
      <c r="K9" s="106">
        <v>-7.2640980563720907</v>
      </c>
      <c r="L9" s="106">
        <v>-16.02012412125395</v>
      </c>
    </row>
    <row r="10" spans="1:166" ht="15" customHeight="1" x14ac:dyDescent="0.2">
      <c r="A10" s="103">
        <v>2024</v>
      </c>
      <c r="B10" s="107">
        <v>1509290.5540149999</v>
      </c>
      <c r="C10" s="107">
        <v>1216059.5722310001</v>
      </c>
      <c r="D10" s="107">
        <v>1370237.479546</v>
      </c>
      <c r="E10" s="107">
        <v>2879528.0335609997</v>
      </c>
      <c r="F10" s="107">
        <v>139053.07446899987</v>
      </c>
      <c r="G10" s="107"/>
      <c r="H10" s="106">
        <v>5.8261060960929312</v>
      </c>
      <c r="I10" s="106">
        <v>9.4499307783240116</v>
      </c>
      <c r="J10" s="106">
        <v>13.145140354407591</v>
      </c>
      <c r="K10" s="106">
        <v>9.1870681609688809</v>
      </c>
      <c r="L10" s="106">
        <v>-35.370643577091457</v>
      </c>
    </row>
    <row r="11" spans="1:166" ht="15" customHeight="1" x14ac:dyDescent="0.2">
      <c r="A11" s="103">
        <v>2025</v>
      </c>
      <c r="B11" s="107">
        <v>1609391.1716489999</v>
      </c>
      <c r="C11" s="107">
        <v>1242585.5167980001</v>
      </c>
      <c r="D11" s="107">
        <v>1452558.378571</v>
      </c>
      <c r="E11" s="107">
        <v>3061949.5502199996</v>
      </c>
      <c r="F11" s="107">
        <v>156832.79307799996</v>
      </c>
      <c r="G11" s="107"/>
      <c r="H11" s="106">
        <v>6.6322960392028785</v>
      </c>
      <c r="I11" s="106">
        <v>2.1813030523114119</v>
      </c>
      <c r="J11" s="106">
        <v>6.0077833407589543</v>
      </c>
      <c r="K11" s="106">
        <v>6.3351186212764921</v>
      </c>
      <c r="L11" s="106">
        <v>12.786282271640005</v>
      </c>
    </row>
    <row r="12" spans="1:166" ht="15" customHeight="1" x14ac:dyDescent="0.2">
      <c r="A12" s="103" t="s">
        <v>180</v>
      </c>
      <c r="B12" s="107">
        <v>902027.0358999999</v>
      </c>
      <c r="C12" s="107">
        <v>704749.07716300001</v>
      </c>
      <c r="D12" s="107">
        <v>830604.94512300007</v>
      </c>
      <c r="E12" s="107">
        <v>1732631.9810229999</v>
      </c>
      <c r="F12" s="107">
        <v>71422.090777000034</v>
      </c>
      <c r="G12" s="107"/>
      <c r="H12" s="106">
        <v>4.4454113575823184</v>
      </c>
      <c r="I12" s="106">
        <v>1.4018863591907404</v>
      </c>
      <c r="J12" s="106">
        <v>5.1630859829232767</v>
      </c>
      <c r="K12" s="106">
        <v>4.7882304192066405</v>
      </c>
      <c r="L12" s="106">
        <v>-3.2343453431347258</v>
      </c>
    </row>
    <row r="13" spans="1:166" ht="15" customHeight="1" x14ac:dyDescent="0.2">
      <c r="A13" s="103" t="s">
        <v>181</v>
      </c>
      <c r="B13" s="107">
        <v>1165215.29538</v>
      </c>
      <c r="C13" s="107">
        <v>858550.60628299997</v>
      </c>
      <c r="D13" s="107">
        <v>994714.84141800005</v>
      </c>
      <c r="E13" s="107">
        <v>2159930.136798</v>
      </c>
      <c r="F13" s="107">
        <v>170500.45396199997</v>
      </c>
      <c r="G13" s="107"/>
      <c r="H13" s="106">
        <f>(B13/B12-1)*100</f>
        <v>29.177424733994073</v>
      </c>
      <c r="I13" s="106">
        <f t="shared" ref="I13" si="0">(C13/C12-1)*100</f>
        <v>21.823587160856619</v>
      </c>
      <c r="J13" s="106">
        <f t="shared" ref="J13" si="1">(D13/D12-1)*100</f>
        <v>19.757876142995734</v>
      </c>
      <c r="K13" s="106">
        <f t="shared" ref="K13" si="2">(E13/E12-1)*100</f>
        <v>24.661795491198891</v>
      </c>
      <c r="L13" s="106">
        <f>(F13/F12-1)*100</f>
        <v>138.72229461099175</v>
      </c>
    </row>
    <row r="14" spans="1:166" ht="9.9499999999999993" customHeight="1" x14ac:dyDescent="0.2">
      <c r="A14" s="103"/>
      <c r="B14" s="104"/>
      <c r="C14" s="104"/>
      <c r="D14" s="104"/>
      <c r="E14" s="104"/>
      <c r="F14" s="104"/>
      <c r="G14" s="105"/>
      <c r="H14" s="106"/>
      <c r="I14" s="106"/>
      <c r="J14" s="106"/>
      <c r="K14" s="106"/>
      <c r="L14" s="106"/>
    </row>
    <row r="15" spans="1:166" ht="15" customHeight="1" x14ac:dyDescent="0.2">
      <c r="A15" s="32">
        <v>2023</v>
      </c>
      <c r="B15" s="33"/>
      <c r="C15" s="33"/>
      <c r="D15" s="33"/>
      <c r="E15" s="33"/>
      <c r="F15" s="33"/>
      <c r="G15" s="34"/>
      <c r="H15" s="34"/>
      <c r="I15" s="34"/>
      <c r="J15" s="34"/>
      <c r="K15" s="34"/>
      <c r="L15" s="34"/>
    </row>
    <row r="16" spans="1:166" ht="15" customHeight="1" x14ac:dyDescent="0.2">
      <c r="A16" s="105" t="s">
        <v>36</v>
      </c>
      <c r="B16" s="108">
        <v>355092.46169999999</v>
      </c>
      <c r="C16" s="108">
        <v>276446.49450500001</v>
      </c>
      <c r="D16" s="108">
        <v>291679.941781</v>
      </c>
      <c r="E16" s="108">
        <v>646772.4034810001</v>
      </c>
      <c r="F16" s="108">
        <v>63412.519918999998</v>
      </c>
      <c r="G16" s="105"/>
      <c r="H16" s="106">
        <v>3.1376469106669114</v>
      </c>
      <c r="I16" s="106">
        <v>-2.0457028262768358</v>
      </c>
      <c r="J16" s="106">
        <v>3.9279846738329045</v>
      </c>
      <c r="K16" s="106">
        <v>3.4925783892241804</v>
      </c>
      <c r="L16" s="106">
        <v>-0.34811173360548781</v>
      </c>
    </row>
    <row r="17" spans="1:12" ht="15" customHeight="1" x14ac:dyDescent="0.2">
      <c r="A17" s="105" t="s">
        <v>37</v>
      </c>
      <c r="B17" s="108">
        <v>348623.39007900003</v>
      </c>
      <c r="C17" s="108">
        <v>267559.95858600002</v>
      </c>
      <c r="D17" s="108">
        <v>292800.07012699998</v>
      </c>
      <c r="E17" s="108">
        <v>641423.46020600002</v>
      </c>
      <c r="F17" s="108">
        <v>55823.31995200002</v>
      </c>
      <c r="G17" s="105"/>
      <c r="H17" s="106">
        <v>-11.144339210352316</v>
      </c>
      <c r="I17" s="106">
        <v>-13.76773861143413</v>
      </c>
      <c r="J17" s="106">
        <v>-12.070022483910817</v>
      </c>
      <c r="K17" s="106">
        <v>-11.569305836072127</v>
      </c>
      <c r="L17" s="106">
        <v>-5.9511460435955632</v>
      </c>
    </row>
    <row r="18" spans="1:12" ht="15" customHeight="1" x14ac:dyDescent="0.2">
      <c r="A18" s="105" t="s">
        <v>38</v>
      </c>
      <c r="B18" s="108">
        <v>356280.26074</v>
      </c>
      <c r="C18" s="108">
        <v>277863.11764399998</v>
      </c>
      <c r="D18" s="108">
        <v>297245.16094800003</v>
      </c>
      <c r="E18" s="108">
        <v>653525.42168799997</v>
      </c>
      <c r="F18" s="108">
        <v>59035.099792000008</v>
      </c>
      <c r="G18" s="105"/>
      <c r="H18" s="106">
        <v>-15.190351898134979</v>
      </c>
      <c r="I18" s="106">
        <v>-13.022852194387225</v>
      </c>
      <c r="J18" s="106">
        <v>-16.299258700683744</v>
      </c>
      <c r="K18" s="106">
        <v>-15.698340740191046</v>
      </c>
      <c r="L18" s="106">
        <v>-9.128610518775151</v>
      </c>
    </row>
    <row r="19" spans="1:12" ht="15" customHeight="1" x14ac:dyDescent="0.2">
      <c r="A19" s="105" t="s">
        <v>39</v>
      </c>
      <c r="B19" s="108">
        <v>366202.591839</v>
      </c>
      <c r="C19" s="108">
        <v>289195.15409700002</v>
      </c>
      <c r="D19" s="108">
        <v>329318.86779300001</v>
      </c>
      <c r="E19" s="108">
        <v>695521.45963200007</v>
      </c>
      <c r="F19" s="108">
        <v>36883.724045999988</v>
      </c>
      <c r="G19" s="105"/>
      <c r="H19" s="106">
        <v>-6.8844077482345849</v>
      </c>
      <c r="I19" s="106">
        <v>-6.7320260870836783</v>
      </c>
      <c r="J19" s="106">
        <v>1.3180393154035444</v>
      </c>
      <c r="K19" s="106">
        <v>-3.1728174233753466</v>
      </c>
      <c r="L19" s="106">
        <v>-45.952077825836987</v>
      </c>
    </row>
    <row r="20" spans="1:12" ht="9.9499999999999993" customHeight="1" x14ac:dyDescent="0.2">
      <c r="A20" s="100"/>
      <c r="B20" s="108"/>
      <c r="C20" s="108"/>
      <c r="D20" s="108"/>
      <c r="E20" s="108"/>
      <c r="F20" s="108"/>
      <c r="G20" s="105"/>
      <c r="H20" s="105"/>
      <c r="I20" s="105"/>
      <c r="J20" s="105"/>
      <c r="K20" s="105"/>
      <c r="L20" s="105"/>
    </row>
    <row r="21" spans="1:12" ht="15" customHeight="1" x14ac:dyDescent="0.2">
      <c r="A21" s="32">
        <v>2024</v>
      </c>
      <c r="B21" s="33"/>
      <c r="C21" s="33"/>
      <c r="D21" s="33"/>
      <c r="E21" s="33"/>
      <c r="F21" s="33"/>
      <c r="G21" s="34"/>
      <c r="H21" s="34"/>
      <c r="I21" s="34"/>
      <c r="J21" s="34"/>
      <c r="K21" s="34"/>
      <c r="L21" s="34"/>
    </row>
    <row r="22" spans="1:12" ht="15" customHeight="1" x14ac:dyDescent="0.2">
      <c r="A22" s="105" t="s">
        <v>36</v>
      </c>
      <c r="B22" s="109">
        <v>362793.79156899999</v>
      </c>
      <c r="C22" s="109">
        <v>291017.62182200002</v>
      </c>
      <c r="D22" s="109">
        <v>328199.49640200002</v>
      </c>
      <c r="E22" s="109">
        <v>690993.28797099995</v>
      </c>
      <c r="F22" s="109">
        <v>34594.295167000004</v>
      </c>
      <c r="G22" s="24"/>
      <c r="H22" s="106">
        <f>(B22-B16)/B16*100</f>
        <v>2.168823813417498</v>
      </c>
      <c r="I22" s="106">
        <f t="shared" ref="I22:I25" si="3">(C22-C16)/C16*100</f>
        <v>5.2708670960327417</v>
      </c>
      <c r="J22" s="106">
        <f t="shared" ref="J22:J25" si="4">(D22-D16)/D16*100</f>
        <v>12.520420292876958</v>
      </c>
      <c r="K22" s="106">
        <f t="shared" ref="K22:K25" si="5">(E22-E16)/E16*100</f>
        <v>6.8371631584771082</v>
      </c>
      <c r="L22" s="106">
        <f t="shared" ref="L22:L25" si="6">(F22-F16)/F16*100</f>
        <v>-45.445638793113666</v>
      </c>
    </row>
    <row r="23" spans="1:12" ht="15" customHeight="1" x14ac:dyDescent="0.2">
      <c r="A23" s="105" t="s">
        <v>37</v>
      </c>
      <c r="B23" s="109">
        <v>369337.93617100001</v>
      </c>
      <c r="C23" s="109">
        <v>298560.81152300001</v>
      </c>
      <c r="D23" s="109">
        <v>336910.54232299997</v>
      </c>
      <c r="E23" s="109">
        <v>706248.47849400004</v>
      </c>
      <c r="F23" s="109">
        <v>32427.393848000007</v>
      </c>
      <c r="G23" s="109"/>
      <c r="H23" s="106">
        <f>(B23-B17)/B17*100</f>
        <v>5.9418119040452053</v>
      </c>
      <c r="I23" s="106">
        <f t="shared" si="3"/>
        <v>11.586506852831489</v>
      </c>
      <c r="J23" s="106">
        <f t="shared" si="4"/>
        <v>15.065048371357076</v>
      </c>
      <c r="K23" s="106">
        <f t="shared" si="5"/>
        <v>10.106430822966901</v>
      </c>
      <c r="L23" s="106">
        <f t="shared" si="6"/>
        <v>-41.910667663831397</v>
      </c>
    </row>
    <row r="24" spans="1:12" ht="15" customHeight="1" x14ac:dyDescent="0.2">
      <c r="A24" s="105" t="s">
        <v>38</v>
      </c>
      <c r="B24" s="109">
        <v>384227.161257</v>
      </c>
      <c r="C24" s="109">
        <v>311723.807791</v>
      </c>
      <c r="D24" s="109">
        <v>358245.426722</v>
      </c>
      <c r="E24" s="109">
        <v>742472.58797900006</v>
      </c>
      <c r="F24" s="109">
        <v>25981.734534999996</v>
      </c>
      <c r="G24" s="109"/>
      <c r="H24" s="106">
        <f>(B24-B18)/B18*100</f>
        <v>7.8440777097652914</v>
      </c>
      <c r="I24" s="106">
        <f t="shared" si="3"/>
        <v>12.186104594990743</v>
      </c>
      <c r="J24" s="106">
        <f t="shared" si="4"/>
        <v>20.52187008846591</v>
      </c>
      <c r="K24" s="106">
        <f t="shared" si="5"/>
        <v>13.610360567345218</v>
      </c>
      <c r="L24" s="106">
        <f t="shared" si="6"/>
        <v>-55.989344260377038</v>
      </c>
    </row>
    <row r="25" spans="1:12" ht="15" customHeight="1" x14ac:dyDescent="0.2">
      <c r="A25" s="105" t="s">
        <v>39</v>
      </c>
      <c r="B25" s="109">
        <v>392931.665018</v>
      </c>
      <c r="C25" s="109">
        <v>314757.33109500003</v>
      </c>
      <c r="D25" s="109">
        <v>346882.01409900002</v>
      </c>
      <c r="E25" s="109">
        <v>739813.67911699996</v>
      </c>
      <c r="F25" s="109">
        <v>46049.650918999992</v>
      </c>
      <c r="G25" s="109"/>
      <c r="H25" s="106">
        <f>(B25-B19)/B19*100</f>
        <v>7.2989852542472891</v>
      </c>
      <c r="I25" s="106">
        <f t="shared" si="3"/>
        <v>8.8390751490345192</v>
      </c>
      <c r="J25" s="106">
        <f t="shared" si="4"/>
        <v>5.3331734144791474</v>
      </c>
      <c r="K25" s="106">
        <f t="shared" si="5"/>
        <v>6.368203147669214</v>
      </c>
      <c r="L25" s="106">
        <f t="shared" si="6"/>
        <v>24.850871516034026</v>
      </c>
    </row>
    <row r="26" spans="1:12" ht="9.75" customHeight="1" x14ac:dyDescent="0.2">
      <c r="A26" s="105"/>
      <c r="B26" s="109"/>
      <c r="C26" s="109"/>
      <c r="D26" s="109"/>
      <c r="E26" s="109"/>
      <c r="F26" s="109"/>
      <c r="G26" s="109"/>
      <c r="H26" s="106"/>
      <c r="I26" s="106"/>
      <c r="J26" s="106"/>
      <c r="K26" s="106"/>
      <c r="L26" s="106"/>
    </row>
    <row r="27" spans="1:12" ht="15" customHeight="1" x14ac:dyDescent="0.2">
      <c r="A27" s="32">
        <v>2025</v>
      </c>
      <c r="B27" s="33"/>
      <c r="C27" s="33"/>
      <c r="D27" s="33"/>
      <c r="E27" s="33"/>
      <c r="F27" s="33"/>
      <c r="G27" s="34"/>
      <c r="H27" s="34"/>
      <c r="I27" s="34"/>
      <c r="J27" s="34"/>
      <c r="K27" s="34"/>
      <c r="L27" s="34"/>
    </row>
    <row r="28" spans="1:12" ht="15" customHeight="1" x14ac:dyDescent="0.2">
      <c r="A28" s="105" t="s">
        <v>36</v>
      </c>
      <c r="B28" s="109">
        <v>378971.69859099999</v>
      </c>
      <c r="C28" s="109">
        <v>304498.46138599998</v>
      </c>
      <c r="D28" s="109">
        <v>337623.12716799998</v>
      </c>
      <c r="E28" s="109">
        <v>716594.82575900003</v>
      </c>
      <c r="F28" s="109">
        <v>41348.571423000016</v>
      </c>
      <c r="G28" s="109"/>
      <c r="H28" s="106">
        <f t="shared" ref="H28:L29" si="7">(B28-B22)/B22*100</f>
        <v>4.459256855536105</v>
      </c>
      <c r="I28" s="106">
        <f t="shared" si="7"/>
        <v>4.632310400861388</v>
      </c>
      <c r="J28" s="106">
        <f t="shared" si="7"/>
        <v>2.8713117690032299</v>
      </c>
      <c r="K28" s="106">
        <f t="shared" si="7"/>
        <v>3.7050342215588254</v>
      </c>
      <c r="L28" s="106">
        <f t="shared" si="7"/>
        <v>19.524248791294969</v>
      </c>
    </row>
    <row r="29" spans="1:12" ht="15" customHeight="1" x14ac:dyDescent="0.2">
      <c r="A29" s="105" t="s">
        <v>37</v>
      </c>
      <c r="B29" s="109">
        <v>382815.31196000002</v>
      </c>
      <c r="C29" s="109">
        <v>297024.08645399997</v>
      </c>
      <c r="D29" s="109">
        <v>367523.56887299998</v>
      </c>
      <c r="E29" s="109">
        <v>750338.88083299994</v>
      </c>
      <c r="F29" s="109">
        <v>15291.74308700001</v>
      </c>
      <c r="G29" s="109"/>
      <c r="H29" s="106">
        <f t="shared" si="7"/>
        <v>3.6490634914795517</v>
      </c>
      <c r="I29" s="106">
        <f t="shared" si="7"/>
        <v>-0.5147109097007706</v>
      </c>
      <c r="J29" s="106">
        <f t="shared" si="7"/>
        <v>9.0863961510147551</v>
      </c>
      <c r="K29" s="106">
        <f t="shared" si="7"/>
        <v>6.2429022761249708</v>
      </c>
      <c r="L29" s="106">
        <f t="shared" si="7"/>
        <v>-52.843132696144359</v>
      </c>
    </row>
    <row r="30" spans="1:12" ht="15" customHeight="1" x14ac:dyDescent="0.2">
      <c r="A30" s="105" t="s">
        <v>38</v>
      </c>
      <c r="B30" s="109">
        <v>410835.24741799996</v>
      </c>
      <c r="C30" s="109">
        <v>311342.73760300002</v>
      </c>
      <c r="D30" s="109">
        <v>359734.64240499999</v>
      </c>
      <c r="E30" s="109">
        <v>770569.88982299995</v>
      </c>
      <c r="F30" s="109">
        <v>51100.605012999993</v>
      </c>
      <c r="G30" s="109"/>
      <c r="H30" s="106">
        <f t="shared" ref="H30" si="8">(B30-B24)/B24*100</f>
        <v>6.9250924567517673</v>
      </c>
      <c r="I30" s="106">
        <f t="shared" ref="I30" si="9">(C30-C24)/C24*100</f>
        <v>-0.12224609685747123</v>
      </c>
      <c r="J30" s="106">
        <f t="shared" ref="J30" si="10">(D30-D24)/D24*100</f>
        <v>0.41569705344923369</v>
      </c>
      <c r="K30" s="106">
        <f t="shared" ref="K30" si="11">(E30-E24)/E24*100</f>
        <v>3.7842881069158856</v>
      </c>
      <c r="L30" s="106">
        <f t="shared" ref="L30" si="12">(F30-F24)/F24*100</f>
        <v>96.678958997761939</v>
      </c>
    </row>
    <row r="31" spans="1:12" ht="15" customHeight="1" x14ac:dyDescent="0.2">
      <c r="A31" s="105" t="s">
        <v>39</v>
      </c>
      <c r="B31" s="109">
        <v>436768.91368</v>
      </c>
      <c r="C31" s="109">
        <v>329720.231355</v>
      </c>
      <c r="D31" s="109">
        <v>387677.040125</v>
      </c>
      <c r="E31" s="109">
        <v>824445.95380500006</v>
      </c>
      <c r="F31" s="109">
        <v>49091.873554999984</v>
      </c>
      <c r="G31" s="24"/>
      <c r="H31" s="106">
        <f>(B31-B25)/B25*100</f>
        <v>11.156456087597785</v>
      </c>
      <c r="I31" s="106">
        <f t="shared" ref="I31" si="13">(C31-C25)/C25*100</f>
        <v>4.75378927885364</v>
      </c>
      <c r="J31" s="106">
        <f t="shared" ref="J31" si="14">(D31-D25)/D25*100</f>
        <v>11.760490416881945</v>
      </c>
      <c r="K31" s="106">
        <f t="shared" ref="K31" si="15">(E31-E25)/E25*100</f>
        <v>11.439674214866157</v>
      </c>
      <c r="L31" s="106">
        <f t="shared" ref="L31" si="16">(F31-F25)/F25*100</f>
        <v>6.6063967376238599</v>
      </c>
    </row>
    <row r="32" spans="1:12" ht="9.75" customHeight="1" x14ac:dyDescent="0.2">
      <c r="A32" s="105"/>
      <c r="B32" s="109"/>
      <c r="C32" s="109"/>
      <c r="D32" s="109"/>
      <c r="E32" s="109"/>
      <c r="F32" s="109"/>
      <c r="G32" s="109"/>
      <c r="H32" s="106"/>
      <c r="I32" s="106"/>
      <c r="J32" s="106"/>
      <c r="K32" s="106"/>
      <c r="L32" s="106"/>
    </row>
    <row r="33" spans="1:12" ht="15" customHeight="1" x14ac:dyDescent="0.2">
      <c r="A33" s="32">
        <v>2026</v>
      </c>
      <c r="B33" s="33"/>
      <c r="C33" s="33"/>
      <c r="D33" s="33"/>
      <c r="E33" s="33"/>
      <c r="F33" s="33"/>
      <c r="G33" s="34"/>
      <c r="H33" s="34"/>
      <c r="I33" s="34"/>
      <c r="J33" s="34"/>
      <c r="K33" s="34"/>
      <c r="L33" s="34"/>
    </row>
    <row r="34" spans="1:12" ht="15" customHeight="1" x14ac:dyDescent="0.2">
      <c r="A34" s="144" t="s">
        <v>36</v>
      </c>
      <c r="B34" s="109">
        <v>426568.11408800003</v>
      </c>
      <c r="C34" s="109">
        <v>323878.43901500001</v>
      </c>
      <c r="D34" s="109">
        <v>363404.93135600002</v>
      </c>
      <c r="E34" s="109">
        <v>789973.04544400005</v>
      </c>
      <c r="F34" s="109">
        <v>63163.182732000001</v>
      </c>
      <c r="G34" s="109"/>
      <c r="H34" s="106">
        <f>(B34-B28)/B28*100</f>
        <v>12.559358831797047</v>
      </c>
      <c r="I34" s="106">
        <f t="shared" ref="I34" si="17">(C34-C28)/C28*100</f>
        <v>6.3645568324999982</v>
      </c>
      <c r="J34" s="106">
        <f t="shared" ref="J34" si="18">(D34-D28)/D28*100</f>
        <v>7.6362672202757924</v>
      </c>
      <c r="K34" s="106">
        <f t="shared" ref="K34" si="19">(E34-E28)/E28*100</f>
        <v>10.239847825761171</v>
      </c>
      <c r="L34" s="106">
        <f t="shared" ref="L34" si="20">(F34-F28)/F28*100</f>
        <v>52.757835538825105</v>
      </c>
    </row>
    <row r="35" spans="1:12" ht="15" customHeight="1" x14ac:dyDescent="0.2">
      <c r="A35" s="144" t="s">
        <v>37</v>
      </c>
      <c r="B35" s="109">
        <v>545048.85614699998</v>
      </c>
      <c r="C35" s="109">
        <v>393336.87519699999</v>
      </c>
      <c r="D35" s="109">
        <v>460171.482816</v>
      </c>
      <c r="E35" s="109">
        <v>1005220.3389630001</v>
      </c>
      <c r="F35" s="109">
        <v>84877.37333100001</v>
      </c>
      <c r="G35" s="109"/>
      <c r="H35" s="106">
        <f>(B35-B29)/B29*100</f>
        <v>42.379063511428086</v>
      </c>
      <c r="I35" s="106">
        <f t="shared" ref="I35" si="21">(C35-C29)/C29*100</f>
        <v>32.42591868316913</v>
      </c>
      <c r="J35" s="106">
        <f t="shared" ref="J35" si="22">(D35-D29)/D29*100</f>
        <v>25.208700009934621</v>
      </c>
      <c r="K35" s="106">
        <f t="shared" ref="K35" si="23">(E35-E29)/E29*100</f>
        <v>33.968845896275518</v>
      </c>
      <c r="L35" s="106">
        <f t="shared" ref="L35" si="24">(F35-F29)/F29*100</f>
        <v>455.05361846653648</v>
      </c>
    </row>
    <row r="36" spans="1:12" ht="9.75" customHeight="1" x14ac:dyDescent="0.2">
      <c r="A36" s="144"/>
      <c r="B36" s="109"/>
      <c r="C36" s="109"/>
      <c r="D36" s="109"/>
      <c r="E36" s="109"/>
      <c r="F36" s="109"/>
      <c r="G36" s="109"/>
      <c r="H36" s="106"/>
      <c r="I36" s="106"/>
      <c r="J36" s="106"/>
      <c r="K36" s="106"/>
      <c r="L36" s="106"/>
    </row>
    <row r="37" spans="1:12" ht="15" customHeight="1" x14ac:dyDescent="0.2">
      <c r="A37" s="145">
        <v>2023</v>
      </c>
      <c r="B37" s="33"/>
      <c r="C37" s="33"/>
      <c r="D37" s="33"/>
      <c r="E37" s="33"/>
      <c r="F37" s="33"/>
      <c r="G37" s="146"/>
      <c r="H37" s="146"/>
      <c r="I37" s="146"/>
      <c r="J37" s="146"/>
      <c r="K37" s="146"/>
      <c r="L37" s="146"/>
    </row>
    <row r="38" spans="1:12" ht="15" customHeight="1" x14ac:dyDescent="0.2">
      <c r="A38" s="147" t="s">
        <v>40</v>
      </c>
      <c r="B38" s="109">
        <v>112665.503447</v>
      </c>
      <c r="C38" s="109">
        <v>86053.172638000004</v>
      </c>
      <c r="D38" s="109">
        <v>94508.322193999993</v>
      </c>
      <c r="E38" s="109">
        <v>207173.825641</v>
      </c>
      <c r="F38" s="109">
        <v>18157.181253000002</v>
      </c>
      <c r="G38" s="147"/>
      <c r="H38" s="106">
        <v>1.4456095021984692</v>
      </c>
      <c r="I38" s="106">
        <v>-5.8513924601716258</v>
      </c>
      <c r="J38" s="106">
        <v>1.8162064318111144</v>
      </c>
      <c r="K38" s="106">
        <v>1.6143327950461817</v>
      </c>
      <c r="L38" s="106">
        <v>-0.44059519117172868</v>
      </c>
    </row>
    <row r="39" spans="1:12" ht="15" customHeight="1" x14ac:dyDescent="0.2">
      <c r="A39" s="147" t="s">
        <v>41</v>
      </c>
      <c r="B39" s="109">
        <v>112682.12675900001</v>
      </c>
      <c r="C39" s="109">
        <v>87854.017988000007</v>
      </c>
      <c r="D39" s="109">
        <v>92702.965465000001</v>
      </c>
      <c r="E39" s="109">
        <v>205385.09222400002</v>
      </c>
      <c r="F39" s="109">
        <v>19979.161294000005</v>
      </c>
      <c r="G39" s="147"/>
      <c r="H39" s="106">
        <v>10.753099762787308</v>
      </c>
      <c r="I39" s="106">
        <v>4.7141835301644903</v>
      </c>
      <c r="J39" s="106">
        <v>12.245758731059423</v>
      </c>
      <c r="K39" s="106">
        <v>11.42188374183077</v>
      </c>
      <c r="L39" s="106">
        <v>4.3164507077328222</v>
      </c>
    </row>
    <row r="40" spans="1:12" ht="15" customHeight="1" x14ac:dyDescent="0.2">
      <c r="A40" s="100" t="s">
        <v>42</v>
      </c>
      <c r="B40" s="109">
        <v>129744.831494</v>
      </c>
      <c r="C40" s="109">
        <v>102539.303879</v>
      </c>
      <c r="D40" s="109">
        <v>104468.65412200001</v>
      </c>
      <c r="E40" s="109">
        <v>234213.48561600002</v>
      </c>
      <c r="F40" s="109">
        <v>25276.177371999991</v>
      </c>
      <c r="G40" s="100"/>
      <c r="H40" s="106">
        <v>-1.3258112689929538</v>
      </c>
      <c r="I40" s="106">
        <v>-4.1064958906368227</v>
      </c>
      <c r="J40" s="106">
        <v>-0.73677703636980418</v>
      </c>
      <c r="K40" s="106">
        <v>-1.063944217661009</v>
      </c>
      <c r="L40" s="106">
        <v>-3.6879605897799235</v>
      </c>
    </row>
    <row r="41" spans="1:12" ht="15" customHeight="1" x14ac:dyDescent="0.2">
      <c r="A41" s="100" t="s">
        <v>43</v>
      </c>
      <c r="B41" s="109">
        <v>105165.660262</v>
      </c>
      <c r="C41" s="109">
        <v>80176.111573999995</v>
      </c>
      <c r="D41" s="109">
        <v>93820.563188</v>
      </c>
      <c r="E41" s="109">
        <v>198986.22344999999</v>
      </c>
      <c r="F41" s="109">
        <v>11345.097074000005</v>
      </c>
      <c r="G41" s="100"/>
      <c r="H41" s="106">
        <v>-17.50604758530897</v>
      </c>
      <c r="I41" s="106">
        <v>-22.472055077434366</v>
      </c>
      <c r="J41" s="106">
        <v>-9.8810422069961898</v>
      </c>
      <c r="K41" s="106">
        <v>-14.078357154719933</v>
      </c>
      <c r="L41" s="106">
        <v>-51.465669955107472</v>
      </c>
    </row>
    <row r="42" spans="1:12" ht="15" customHeight="1" x14ac:dyDescent="0.2">
      <c r="A42" s="100" t="s">
        <v>44</v>
      </c>
      <c r="B42" s="109">
        <v>119515.77106100001</v>
      </c>
      <c r="C42" s="109">
        <v>93622.857315999994</v>
      </c>
      <c r="D42" s="109">
        <v>104104.705103</v>
      </c>
      <c r="E42" s="109">
        <v>223620.47616399999</v>
      </c>
      <c r="F42" s="109">
        <v>15411.065958000007</v>
      </c>
      <c r="G42" s="100"/>
      <c r="H42" s="106">
        <v>-0.8905166415367255</v>
      </c>
      <c r="I42" s="106">
        <v>-2.7203431120761254</v>
      </c>
      <c r="J42" s="106">
        <v>-3.4201577048163263</v>
      </c>
      <c r="K42" s="106">
        <v>-2.0844575563365502</v>
      </c>
      <c r="L42" s="106">
        <v>20.414917133773653</v>
      </c>
    </row>
    <row r="43" spans="1:12" ht="15" customHeight="1" x14ac:dyDescent="0.2">
      <c r="A43" s="100" t="s">
        <v>45</v>
      </c>
      <c r="B43" s="109">
        <v>123941.95875600001</v>
      </c>
      <c r="C43" s="109">
        <v>93760.989696000004</v>
      </c>
      <c r="D43" s="109">
        <v>94874.801835999999</v>
      </c>
      <c r="E43" s="109">
        <v>218816.76059200001</v>
      </c>
      <c r="F43" s="109">
        <v>29067.156920000009</v>
      </c>
      <c r="G43" s="100"/>
      <c r="H43" s="106">
        <v>-14.093530413863679</v>
      </c>
      <c r="I43" s="106">
        <v>-15.241667013986698</v>
      </c>
      <c r="J43" s="106">
        <v>-21.651623231864534</v>
      </c>
      <c r="K43" s="106">
        <v>-17.542449035683163</v>
      </c>
      <c r="L43" s="106">
        <v>25.387010270152778</v>
      </c>
    </row>
    <row r="44" spans="1:12" ht="15" customHeight="1" x14ac:dyDescent="0.2">
      <c r="A44" s="100" t="s">
        <v>46</v>
      </c>
      <c r="B44" s="109">
        <v>116765.36466200001</v>
      </c>
      <c r="C44" s="109">
        <v>89039.854288000002</v>
      </c>
      <c r="D44" s="109">
        <v>99458.206325000006</v>
      </c>
      <c r="E44" s="109">
        <v>216223.57098700001</v>
      </c>
      <c r="F44" s="109">
        <v>17307.158337000001</v>
      </c>
      <c r="G44" s="100"/>
      <c r="H44" s="106">
        <v>-13.072834143196932</v>
      </c>
      <c r="I44" s="106">
        <v>-13.012266296150463</v>
      </c>
      <c r="J44" s="106">
        <v>-16.059627230836103</v>
      </c>
      <c r="K44" s="106">
        <v>-14.47266883232427</v>
      </c>
      <c r="L44" s="106">
        <v>9.2707619039098468</v>
      </c>
    </row>
    <row r="45" spans="1:12" ht="15" customHeight="1" x14ac:dyDescent="0.2">
      <c r="A45" s="100" t="s">
        <v>47</v>
      </c>
      <c r="B45" s="109">
        <v>115180.797911</v>
      </c>
      <c r="C45" s="109">
        <v>92098.632293000002</v>
      </c>
      <c r="D45" s="109">
        <v>97850.425300000003</v>
      </c>
      <c r="E45" s="109">
        <v>213031.223211</v>
      </c>
      <c r="F45" s="109">
        <v>17330.372610999999</v>
      </c>
      <c r="G45" s="100"/>
      <c r="H45" s="106">
        <v>-18.611004799392276</v>
      </c>
      <c r="I45" s="106">
        <v>-13.653218186287875</v>
      </c>
      <c r="J45" s="106">
        <v>-21.235312808179163</v>
      </c>
      <c r="K45" s="106">
        <v>-19.837800748741696</v>
      </c>
      <c r="L45" s="106">
        <v>0.24773344953314519</v>
      </c>
    </row>
    <row r="46" spans="1:12" ht="15" customHeight="1" x14ac:dyDescent="0.2">
      <c r="A46" s="100" t="s">
        <v>48</v>
      </c>
      <c r="B46" s="109">
        <v>124334.098167</v>
      </c>
      <c r="C46" s="109">
        <v>96724.631062999993</v>
      </c>
      <c r="D46" s="109">
        <v>99936.529322999995</v>
      </c>
      <c r="E46" s="109">
        <v>224270.62748999998</v>
      </c>
      <c r="F46" s="109">
        <v>24397.568844000009</v>
      </c>
      <c r="G46" s="100"/>
      <c r="H46" s="106">
        <v>-13.80629060445033</v>
      </c>
      <c r="I46" s="106">
        <v>-12.423899854732014</v>
      </c>
      <c r="J46" s="106">
        <v>-11.096719787867524</v>
      </c>
      <c r="K46" s="106">
        <v>-12.619569223646121</v>
      </c>
      <c r="L46" s="106">
        <v>-23.372601935073945</v>
      </c>
    </row>
    <row r="47" spans="1:12" ht="15" customHeight="1" x14ac:dyDescent="0.2">
      <c r="A47" s="100" t="s">
        <v>49</v>
      </c>
      <c r="B47" s="109">
        <v>126151.698556</v>
      </c>
      <c r="C47" s="109">
        <v>96392.111992999999</v>
      </c>
      <c r="D47" s="109">
        <v>113187.27726800001</v>
      </c>
      <c r="E47" s="109">
        <v>239338.97582400002</v>
      </c>
      <c r="F47" s="109">
        <v>12964.421287999998</v>
      </c>
      <c r="G47" s="100"/>
      <c r="H47" s="106">
        <v>-4.4140484186172984</v>
      </c>
      <c r="I47" s="106">
        <v>-5.0814340459922294</v>
      </c>
      <c r="J47" s="106">
        <v>-0.29146004675204013</v>
      </c>
      <c r="K47" s="106">
        <v>-2.5077454883310177</v>
      </c>
      <c r="L47" s="106">
        <v>-29.766776418907288</v>
      </c>
    </row>
    <row r="48" spans="1:12" ht="15" customHeight="1" x14ac:dyDescent="0.2">
      <c r="A48" s="100" t="s">
        <v>50</v>
      </c>
      <c r="B48" s="109">
        <v>121603.985323</v>
      </c>
      <c r="C48" s="109">
        <v>95539.674832000004</v>
      </c>
      <c r="D48" s="109">
        <v>109500.98892800001</v>
      </c>
      <c r="E48" s="109">
        <v>231104.97425100001</v>
      </c>
      <c r="F48" s="109">
        <v>12102.996394999995</v>
      </c>
      <c r="G48" s="100"/>
      <c r="H48" s="106">
        <v>-6.2377122569443193</v>
      </c>
      <c r="I48" s="106">
        <v>-7.7022948617497757</v>
      </c>
      <c r="J48" s="106">
        <v>1.4927959780727462</v>
      </c>
      <c r="K48" s="106">
        <v>-2.7271790185840734</v>
      </c>
      <c r="L48" s="106">
        <v>-44.490614332522746</v>
      </c>
    </row>
    <row r="49" spans="1:12" ht="15" customHeight="1" x14ac:dyDescent="0.2">
      <c r="A49" s="100" t="s">
        <v>51</v>
      </c>
      <c r="B49" s="109">
        <v>118446.90796</v>
      </c>
      <c r="C49" s="109">
        <v>97263.367272000003</v>
      </c>
      <c r="D49" s="109">
        <v>106630.601597</v>
      </c>
      <c r="E49" s="109">
        <v>225077.50955700001</v>
      </c>
      <c r="F49" s="109">
        <v>11816.306362999996</v>
      </c>
      <c r="G49" s="100"/>
      <c r="H49" s="106">
        <v>-9.999029238093172</v>
      </c>
      <c r="I49" s="106">
        <v>-7.371873960373609</v>
      </c>
      <c r="J49" s="106">
        <v>2.8992296004702189</v>
      </c>
      <c r="K49" s="106">
        <v>-4.3169994094719168</v>
      </c>
      <c r="L49" s="106">
        <v>-57.768766277644716</v>
      </c>
    </row>
    <row r="50" spans="1:12" ht="9.9499999999999993" customHeight="1" x14ac:dyDescent="0.2">
      <c r="A50" s="100"/>
      <c r="B50" s="109"/>
      <c r="C50" s="109"/>
      <c r="D50" s="109"/>
      <c r="E50" s="109"/>
      <c r="F50" s="109"/>
      <c r="G50" s="100"/>
      <c r="H50" s="100"/>
      <c r="I50" s="100"/>
      <c r="J50" s="100"/>
      <c r="K50" s="100"/>
      <c r="L50" s="100"/>
    </row>
    <row r="51" spans="1:12" ht="15" customHeight="1" x14ac:dyDescent="0.2">
      <c r="A51" s="32">
        <v>2024</v>
      </c>
      <c r="B51" s="33"/>
      <c r="C51" s="33"/>
      <c r="D51" s="33"/>
      <c r="E51" s="33"/>
      <c r="F51" s="33"/>
      <c r="G51" s="34"/>
      <c r="H51" s="34"/>
      <c r="I51" s="34"/>
      <c r="J51" s="34"/>
      <c r="K51" s="34"/>
      <c r="L51" s="34"/>
    </row>
    <row r="52" spans="1:12" ht="15" customHeight="1" x14ac:dyDescent="0.2">
      <c r="A52" s="100" t="s">
        <v>40</v>
      </c>
      <c r="B52" s="109">
        <v>122381.41701400001</v>
      </c>
      <c r="C52" s="109">
        <v>94760.159646</v>
      </c>
      <c r="D52" s="109">
        <v>112237.98906199999</v>
      </c>
      <c r="E52" s="109">
        <v>234619.40607600001</v>
      </c>
      <c r="F52" s="109">
        <v>10143.427952000013</v>
      </c>
      <c r="G52" s="100"/>
      <c r="H52" s="106">
        <f t="shared" ref="H52:H56" si="25">(B52-B38)/B38*100</f>
        <v>8.6236809580055382</v>
      </c>
      <c r="I52" s="106">
        <f t="shared" ref="I52:L54" si="26">(C52-C38)/C38*100</f>
        <v>10.118147583736036</v>
      </c>
      <c r="J52" s="106">
        <f t="shared" si="26"/>
        <v>18.759900140440326</v>
      </c>
      <c r="K52" s="106">
        <f t="shared" si="26"/>
        <v>13.247609996138667</v>
      </c>
      <c r="L52" s="106">
        <f t="shared" si="26"/>
        <v>-44.135448059571061</v>
      </c>
    </row>
    <row r="53" spans="1:12" ht="15" customHeight="1" x14ac:dyDescent="0.2">
      <c r="A53" s="100" t="s">
        <v>41</v>
      </c>
      <c r="B53" s="109">
        <v>111445.132959</v>
      </c>
      <c r="C53" s="109">
        <v>91682.737062</v>
      </c>
      <c r="D53" s="109">
        <v>100116.36493900001</v>
      </c>
      <c r="E53" s="109">
        <v>211561.497898</v>
      </c>
      <c r="F53" s="109">
        <v>11328.768019999989</v>
      </c>
      <c r="G53" s="100"/>
      <c r="H53" s="106">
        <f t="shared" si="25"/>
        <v>-1.0977728550026782</v>
      </c>
      <c r="I53" s="106">
        <f t="shared" si="26"/>
        <v>4.3580466342734132</v>
      </c>
      <c r="J53" s="106">
        <f t="shared" si="26"/>
        <v>7.9969388647000015</v>
      </c>
      <c r="K53" s="106">
        <f t="shared" si="26"/>
        <v>3.0072317358183818</v>
      </c>
      <c r="L53" s="106">
        <f t="shared" si="26"/>
        <v>-43.297079125127439</v>
      </c>
    </row>
    <row r="54" spans="1:12" ht="15" customHeight="1" x14ac:dyDescent="0.2">
      <c r="A54" s="100" t="s">
        <v>42</v>
      </c>
      <c r="B54" s="109">
        <v>128967.24159600001</v>
      </c>
      <c r="C54" s="109">
        <v>104574.725114</v>
      </c>
      <c r="D54" s="109">
        <v>115845.142401</v>
      </c>
      <c r="E54" s="109">
        <v>244812.383997</v>
      </c>
      <c r="F54" s="109">
        <v>13122.099195000003</v>
      </c>
      <c r="G54" s="100"/>
      <c r="H54" s="106">
        <f t="shared" si="25"/>
        <v>-0.59932244625555697</v>
      </c>
      <c r="I54" s="106">
        <f t="shared" si="26"/>
        <v>1.9850156554620955</v>
      </c>
      <c r="J54" s="106">
        <f t="shared" si="26"/>
        <v>10.889858182449991</v>
      </c>
      <c r="K54" s="106">
        <f t="shared" si="26"/>
        <v>4.5253151641221834</v>
      </c>
      <c r="L54" s="106">
        <f t="shared" si="26"/>
        <v>-48.085111914366543</v>
      </c>
    </row>
    <row r="55" spans="1:12" ht="15" customHeight="1" x14ac:dyDescent="0.2">
      <c r="A55" s="100" t="s">
        <v>43</v>
      </c>
      <c r="B55" s="109">
        <v>115155.15472200001</v>
      </c>
      <c r="C55" s="109">
        <v>92181.224682999993</v>
      </c>
      <c r="D55" s="109">
        <v>107087.740422</v>
      </c>
      <c r="E55" s="109">
        <v>222242.89514400001</v>
      </c>
      <c r="F55" s="109">
        <v>8067.414300000004</v>
      </c>
      <c r="G55" s="100"/>
      <c r="H55" s="106">
        <f t="shared" si="25"/>
        <v>9.4988178033714608</v>
      </c>
      <c r="I55" s="106">
        <f t="shared" ref="I55:I56" si="27">(C55-C41)/C41*100</f>
        <v>14.973428959472127</v>
      </c>
      <c r="J55" s="106">
        <f t="shared" ref="J55:J56" si="28">(D55-D41)/D41*100</f>
        <v>14.141012144016765</v>
      </c>
      <c r="K55" s="106">
        <f t="shared" ref="K55:K56" si="29">(E55-E41)/E41*100</f>
        <v>11.687578813637725</v>
      </c>
      <c r="L55" s="106">
        <f t="shared" ref="L55:L56" si="30">(F55-F41)/F41*100</f>
        <v>-28.890742429270105</v>
      </c>
    </row>
    <row r="56" spans="1:12" ht="15" customHeight="1" x14ac:dyDescent="0.2">
      <c r="A56" s="100" t="s">
        <v>44</v>
      </c>
      <c r="B56" s="109">
        <v>128099.507021</v>
      </c>
      <c r="C56" s="109">
        <v>105866.328112</v>
      </c>
      <c r="D56" s="109">
        <v>118082.514928</v>
      </c>
      <c r="E56" s="109">
        <v>246182.02194900002</v>
      </c>
      <c r="F56" s="109">
        <v>10016.992092999993</v>
      </c>
      <c r="G56" s="100"/>
      <c r="H56" s="106">
        <f t="shared" si="25"/>
        <v>7.1820947844773659</v>
      </c>
      <c r="I56" s="106">
        <f t="shared" si="27"/>
        <v>13.077437654648058</v>
      </c>
      <c r="J56" s="106">
        <f t="shared" si="28"/>
        <v>13.426684040044606</v>
      </c>
      <c r="K56" s="106">
        <f t="shared" si="29"/>
        <v>10.089212835972013</v>
      </c>
      <c r="L56" s="106">
        <f t="shared" si="30"/>
        <v>-35.001302828114277</v>
      </c>
    </row>
    <row r="57" spans="1:12" ht="15" customHeight="1" x14ac:dyDescent="0.2">
      <c r="A57" s="100" t="s">
        <v>45</v>
      </c>
      <c r="B57" s="109">
        <v>126083.274428</v>
      </c>
      <c r="C57" s="109">
        <v>100513.258728</v>
      </c>
      <c r="D57" s="109">
        <v>111740.28697299999</v>
      </c>
      <c r="E57" s="109">
        <v>237823.56140100001</v>
      </c>
      <c r="F57" s="109">
        <v>14342.98745500001</v>
      </c>
      <c r="G57" s="100"/>
      <c r="H57" s="106">
        <f t="shared" ref="H57:H61" si="31">(B57-B43)/B43*100</f>
        <v>1.7276761586570748</v>
      </c>
      <c r="I57" s="106">
        <f t="shared" ref="I57:I62" si="32">(C57-C43)/C43*100</f>
        <v>7.2015761073904905</v>
      </c>
      <c r="J57" s="106">
        <f t="shared" ref="J57:J62" si="33">(D57-D43)/D43*100</f>
        <v>17.77656955337158</v>
      </c>
      <c r="K57" s="106">
        <f t="shared" ref="K57:K62" si="34">(E57-E43)/E43*100</f>
        <v>8.6861722829539509</v>
      </c>
      <c r="L57" s="106">
        <f t="shared" ref="L57:L62" si="35">(F57-F43)/F43*100</f>
        <v>-50.655691939616062</v>
      </c>
    </row>
    <row r="58" spans="1:12" ht="15" customHeight="1" x14ac:dyDescent="0.2">
      <c r="A58" s="100" t="s">
        <v>46</v>
      </c>
      <c r="B58" s="109">
        <v>131503.18371799999</v>
      </c>
      <c r="C58" s="109">
        <v>105427.451128</v>
      </c>
      <c r="D58" s="109">
        <v>124715.533014</v>
      </c>
      <c r="E58" s="109">
        <v>256218.716732</v>
      </c>
      <c r="F58" s="109">
        <v>6787.6507039999851</v>
      </c>
      <c r="G58" s="100"/>
      <c r="H58" s="106">
        <f t="shared" si="31"/>
        <v>12.621738559770233</v>
      </c>
      <c r="I58" s="106">
        <f t="shared" si="32"/>
        <v>18.404788474826347</v>
      </c>
      <c r="J58" s="106">
        <f t="shared" si="33"/>
        <v>25.394914730783018</v>
      </c>
      <c r="K58" s="106">
        <f t="shared" si="34"/>
        <v>18.497125712258544</v>
      </c>
      <c r="L58" s="106">
        <f t="shared" si="35"/>
        <v>-60.781252636436292</v>
      </c>
    </row>
    <row r="59" spans="1:12" ht="15" customHeight="1" x14ac:dyDescent="0.2">
      <c r="A59" s="100" t="s">
        <v>47</v>
      </c>
      <c r="B59" s="109">
        <v>129094.08764100001</v>
      </c>
      <c r="C59" s="109">
        <v>106299.288443</v>
      </c>
      <c r="D59" s="109">
        <v>122739.87201399999</v>
      </c>
      <c r="E59" s="109">
        <v>251833.95965500001</v>
      </c>
      <c r="F59" s="109">
        <v>6354.2156270000123</v>
      </c>
      <c r="G59" s="100"/>
      <c r="H59" s="106">
        <f t="shared" si="31"/>
        <v>12.079521918879896</v>
      </c>
      <c r="I59" s="106">
        <f t="shared" si="32"/>
        <v>15.418965294535999</v>
      </c>
      <c r="J59" s="106">
        <f t="shared" si="33"/>
        <v>25.436217203646628</v>
      </c>
      <c r="K59" s="106">
        <f t="shared" si="34"/>
        <v>18.214577121198449</v>
      </c>
      <c r="L59" s="106">
        <f t="shared" si="35"/>
        <v>-63.334800874582228</v>
      </c>
    </row>
    <row r="60" spans="1:12" ht="15" customHeight="1" x14ac:dyDescent="0.2">
      <c r="A60" s="100" t="s">
        <v>48</v>
      </c>
      <c r="B60" s="109">
        <v>123629.88989799999</v>
      </c>
      <c r="C60" s="109">
        <v>99997.068220000001</v>
      </c>
      <c r="D60" s="109">
        <v>110790.021694</v>
      </c>
      <c r="E60" s="109">
        <v>234419.91159199999</v>
      </c>
      <c r="F60" s="109">
        <v>12839.868203999999</v>
      </c>
      <c r="G60" s="100"/>
      <c r="H60" s="106">
        <f t="shared" si="31"/>
        <v>-0.56638386362375726</v>
      </c>
      <c r="I60" s="106">
        <f t="shared" si="32"/>
        <v>3.3832511130164553</v>
      </c>
      <c r="J60" s="106">
        <f t="shared" si="33"/>
        <v>10.860385531221477</v>
      </c>
      <c r="K60" s="106">
        <f t="shared" si="34"/>
        <v>4.5254629264603778</v>
      </c>
      <c r="L60" s="106">
        <f t="shared" si="35"/>
        <v>-47.372345637800493</v>
      </c>
    </row>
    <row r="61" spans="1:12" ht="15" customHeight="1" x14ac:dyDescent="0.2">
      <c r="A61" s="100" t="s">
        <v>49</v>
      </c>
      <c r="B61" s="109">
        <v>128223.665311</v>
      </c>
      <c r="C61" s="109">
        <v>99528.071288000006</v>
      </c>
      <c r="D61" s="109">
        <v>116269.404542</v>
      </c>
      <c r="E61" s="109">
        <v>244493.06985299999</v>
      </c>
      <c r="F61" s="109">
        <v>11954.260769</v>
      </c>
      <c r="G61" s="100"/>
      <c r="H61" s="106">
        <f t="shared" si="31"/>
        <v>1.6424406319667861</v>
      </c>
      <c r="I61" s="106">
        <f t="shared" si="32"/>
        <v>3.2533360149093333</v>
      </c>
      <c r="J61" s="106">
        <f t="shared" si="33"/>
        <v>2.7230333199925547</v>
      </c>
      <c r="K61" s="106">
        <f t="shared" si="34"/>
        <v>2.1534704121029069</v>
      </c>
      <c r="L61" s="106">
        <f t="shared" si="35"/>
        <v>-7.7917902894363085</v>
      </c>
    </row>
    <row r="62" spans="1:12" ht="15" customHeight="1" x14ac:dyDescent="0.2">
      <c r="A62" s="100" t="s">
        <v>50</v>
      </c>
      <c r="B62" s="109">
        <v>126104.829507</v>
      </c>
      <c r="C62" s="109">
        <v>104902.650123</v>
      </c>
      <c r="D62" s="109">
        <v>111269.536479</v>
      </c>
      <c r="E62" s="109">
        <v>237374.36598599999</v>
      </c>
      <c r="F62" s="109">
        <v>14835.293028</v>
      </c>
      <c r="G62" s="100"/>
      <c r="H62" s="106">
        <f>(B62-B48)/B48*100</f>
        <v>3.7012308207210696</v>
      </c>
      <c r="I62" s="106">
        <f t="shared" si="32"/>
        <v>9.8000912264607845</v>
      </c>
      <c r="J62" s="106">
        <f t="shared" si="33"/>
        <v>1.6150973322833333</v>
      </c>
      <c r="K62" s="106">
        <f t="shared" si="34"/>
        <v>2.7127896123044417</v>
      </c>
      <c r="L62" s="106">
        <f t="shared" si="35"/>
        <v>22.575373435034447</v>
      </c>
    </row>
    <row r="63" spans="1:12" ht="15" customHeight="1" x14ac:dyDescent="0.2">
      <c r="A63" s="100" t="s">
        <v>51</v>
      </c>
      <c r="B63" s="109">
        <v>138603.17019999999</v>
      </c>
      <c r="C63" s="109">
        <v>110326.609684</v>
      </c>
      <c r="D63" s="109">
        <v>119343.073078</v>
      </c>
      <c r="E63" s="109">
        <v>257946.24327799998</v>
      </c>
      <c r="F63" s="109">
        <v>19260.097121999992</v>
      </c>
      <c r="G63" s="100"/>
      <c r="H63" s="106">
        <f>(B63-B49)/B49*100</f>
        <v>17.017128253619628</v>
      </c>
      <c r="I63" s="106">
        <f t="shared" ref="I63" si="36">(C63-C49)/C49*100</f>
        <v>13.430793913877393</v>
      </c>
      <c r="J63" s="106">
        <f t="shared" ref="J63" si="37">(D63-D49)/D49*100</f>
        <v>11.921972952047623</v>
      </c>
      <c r="K63" s="106">
        <f t="shared" ref="K63" si="38">(E63-E49)/E49*100</f>
        <v>14.603295453949425</v>
      </c>
      <c r="L63" s="106">
        <f t="shared" ref="L63" si="39">(F63-F49)/F49*100</f>
        <v>62.995918778041236</v>
      </c>
    </row>
    <row r="64" spans="1:12" ht="15" customHeight="1" x14ac:dyDescent="0.2">
      <c r="A64" s="100"/>
      <c r="B64" s="109"/>
      <c r="C64" s="109"/>
      <c r="D64" s="109"/>
      <c r="E64" s="109"/>
      <c r="F64" s="109"/>
      <c r="G64" s="100"/>
      <c r="H64" s="106"/>
      <c r="I64" s="106"/>
      <c r="J64" s="106"/>
      <c r="K64" s="106"/>
      <c r="L64" s="106"/>
    </row>
    <row r="65" spans="1:12" ht="15" customHeight="1" x14ac:dyDescent="0.2">
      <c r="A65" s="32">
        <v>2025</v>
      </c>
      <c r="B65" s="33"/>
      <c r="C65" s="33"/>
      <c r="D65" s="33"/>
      <c r="E65" s="33"/>
      <c r="F65" s="33"/>
      <c r="G65" s="34"/>
      <c r="H65" s="34"/>
      <c r="I65" s="34"/>
      <c r="J65" s="34"/>
      <c r="K65" s="34"/>
      <c r="L65" s="34"/>
    </row>
    <row r="66" spans="1:12" ht="15" customHeight="1" x14ac:dyDescent="0.2">
      <c r="A66" s="100" t="s">
        <v>40</v>
      </c>
      <c r="B66" s="109">
        <v>122881.111513</v>
      </c>
      <c r="C66" s="109">
        <v>97612.719349999999</v>
      </c>
      <c r="D66" s="109">
        <v>119164.67370499999</v>
      </c>
      <c r="E66" s="109">
        <v>242045.785218</v>
      </c>
      <c r="F66" s="109">
        <v>3716.4378080000024</v>
      </c>
      <c r="G66" s="100"/>
      <c r="H66" s="106">
        <f>(B66-B52)/B52*100</f>
        <v>0.40830912992519686</v>
      </c>
      <c r="I66" s="106">
        <f t="shared" ref="I66:L67" si="40">(C66-C52)/C52*100</f>
        <v>3.010294320584137</v>
      </c>
      <c r="J66" s="106">
        <f t="shared" si="40"/>
        <v>6.1714261818908005</v>
      </c>
      <c r="K66" s="106">
        <f t="shared" si="40"/>
        <v>3.1652876742831628</v>
      </c>
      <c r="L66" s="106">
        <f t="shared" si="40"/>
        <v>-63.361125789164596</v>
      </c>
    </row>
    <row r="67" spans="1:12" ht="15" customHeight="1" x14ac:dyDescent="0.2">
      <c r="A67" s="100" t="s">
        <v>41</v>
      </c>
      <c r="B67" s="109">
        <v>118288.326527</v>
      </c>
      <c r="C67" s="109">
        <v>96944.699527999997</v>
      </c>
      <c r="D67" s="109">
        <v>105729.655633</v>
      </c>
      <c r="E67" s="109">
        <v>224017.98216000001</v>
      </c>
      <c r="F67" s="109">
        <v>12558.670893999995</v>
      </c>
      <c r="G67" s="100"/>
      <c r="H67" s="106">
        <f t="shared" ref="H67:H70" si="41">(B67-B53)/B53*100</f>
        <v>6.1404149165648825</v>
      </c>
      <c r="I67" s="106">
        <f t="shared" si="40"/>
        <v>5.7393165110697124</v>
      </c>
      <c r="J67" s="106">
        <f t="shared" si="40"/>
        <v>5.6067663837177095</v>
      </c>
      <c r="K67" s="106">
        <f t="shared" si="40"/>
        <v>5.8878786479407745</v>
      </c>
      <c r="L67" s="106">
        <f t="shared" si="40"/>
        <v>10.856457399681204</v>
      </c>
    </row>
    <row r="68" spans="1:12" ht="15" customHeight="1" x14ac:dyDescent="0.2">
      <c r="A68" s="100" t="s">
        <v>42</v>
      </c>
      <c r="B68" s="109">
        <v>137802.26055100001</v>
      </c>
      <c r="C68" s="109">
        <v>109941.042508</v>
      </c>
      <c r="D68" s="109">
        <v>112728.79783</v>
      </c>
      <c r="E68" s="109">
        <v>250531.05838100001</v>
      </c>
      <c r="F68" s="109">
        <v>25073.462721000018</v>
      </c>
      <c r="G68" s="100"/>
      <c r="H68" s="106">
        <f t="shared" si="41"/>
        <v>6.8505915499661505</v>
      </c>
      <c r="I68" s="106">
        <f t="shared" ref="I68" si="42">(C68-C54)/C54*100</f>
        <v>5.1315625148906836</v>
      </c>
      <c r="J68" s="106">
        <f t="shared" ref="J68" si="43">(D68-D54)/D54*100</f>
        <v>-2.6900951618780242</v>
      </c>
      <c r="K68" s="106">
        <f t="shared" ref="K68" si="44">(E68-E54)/E54*100</f>
        <v>2.3359416262496309</v>
      </c>
      <c r="L68" s="106">
        <f t="shared" ref="L68" si="45">(F68-F54)/F54*100</f>
        <v>91.078137334565497</v>
      </c>
    </row>
    <row r="69" spans="1:12" ht="15" customHeight="1" x14ac:dyDescent="0.2">
      <c r="A69" s="100" t="s">
        <v>43</v>
      </c>
      <c r="B69" s="109">
        <v>133438.70025600001</v>
      </c>
      <c r="C69" s="109">
        <v>99901.357795000004</v>
      </c>
      <c r="D69" s="109">
        <v>128369.392918</v>
      </c>
      <c r="E69" s="109">
        <v>261808.09317400001</v>
      </c>
      <c r="F69" s="109">
        <v>5069.3073380000133</v>
      </c>
      <c r="G69" s="100"/>
      <c r="H69" s="106">
        <f t="shared" si="41"/>
        <v>15.877314027443179</v>
      </c>
      <c r="I69" s="106">
        <f t="shared" ref="I69:L70" si="46">(C69-C55)/C55*100</f>
        <v>8.374951774126032</v>
      </c>
      <c r="J69" s="106">
        <f t="shared" si="46"/>
        <v>19.873098836650691</v>
      </c>
      <c r="K69" s="106">
        <f t="shared" si="46"/>
        <v>17.802682962874531</v>
      </c>
      <c r="L69" s="106">
        <f t="shared" si="46"/>
        <v>-37.163170881158159</v>
      </c>
    </row>
    <row r="70" spans="1:12" ht="15" customHeight="1" x14ac:dyDescent="0.2">
      <c r="A70" s="100" t="s">
        <v>44</v>
      </c>
      <c r="B70" s="109">
        <v>127067.361416</v>
      </c>
      <c r="C70" s="109">
        <v>101261.97627299999</v>
      </c>
      <c r="D70" s="109">
        <v>125869.368493</v>
      </c>
      <c r="E70" s="109">
        <v>252936.72990899999</v>
      </c>
      <c r="F70" s="109">
        <v>1197.992922999998</v>
      </c>
      <c r="G70" s="100"/>
      <c r="H70" s="106">
        <f t="shared" si="41"/>
        <v>-0.80573737479785379</v>
      </c>
      <c r="I70" s="106">
        <f t="shared" si="46"/>
        <v>-4.3492127488627847</v>
      </c>
      <c r="J70" s="106">
        <f t="shared" si="46"/>
        <v>6.5944171071796509</v>
      </c>
      <c r="K70" s="106">
        <f t="shared" si="46"/>
        <v>2.7437860435638557</v>
      </c>
      <c r="L70" s="106">
        <f t="shared" si="46"/>
        <v>-88.040392646040218</v>
      </c>
    </row>
    <row r="71" spans="1:12" ht="15" customHeight="1" x14ac:dyDescent="0.2">
      <c r="A71" s="100" t="s">
        <v>45</v>
      </c>
      <c r="B71" s="109">
        <v>122309.250288</v>
      </c>
      <c r="C71" s="109">
        <v>95860.752385999993</v>
      </c>
      <c r="D71" s="109">
        <v>113284.807462</v>
      </c>
      <c r="E71" s="109">
        <v>235594.05774999998</v>
      </c>
      <c r="F71" s="109">
        <v>9024.4428259999986</v>
      </c>
      <c r="G71" s="100"/>
      <c r="H71" s="106">
        <f t="shared" ref="H71:H72" si="47">(B71-B57)/B57*100</f>
        <v>-2.9932789714746577</v>
      </c>
      <c r="I71" s="106">
        <f t="shared" ref="I71:I72" si="48">(C71-C57)/C57*100</f>
        <v>-4.6287488843538585</v>
      </c>
      <c r="J71" s="106">
        <f t="shared" ref="J71:J72" si="49">(D71-D57)/D57*100</f>
        <v>1.3822413838736674</v>
      </c>
      <c r="K71" s="106">
        <f t="shared" ref="K71:K72" si="50">(E71-E57)/E57*100</f>
        <v>-0.93746121614957068</v>
      </c>
      <c r="L71" s="106">
        <f t="shared" ref="L71:L72" si="51">(F71-F57)/F57*100</f>
        <v>-37.08114955609161</v>
      </c>
    </row>
    <row r="72" spans="1:12" ht="15" customHeight="1" x14ac:dyDescent="0.2">
      <c r="A72" s="100" t="s">
        <v>46</v>
      </c>
      <c r="B72" s="109">
        <v>140240.025349</v>
      </c>
      <c r="C72" s="109">
        <v>103226.529323</v>
      </c>
      <c r="D72" s="109">
        <v>125458.24908199999</v>
      </c>
      <c r="E72" s="109">
        <v>265698.274431</v>
      </c>
      <c r="F72" s="109">
        <v>14781.776267000008</v>
      </c>
      <c r="G72" s="100"/>
      <c r="H72" s="106">
        <f t="shared" si="47"/>
        <v>6.64382517896723</v>
      </c>
      <c r="I72" s="106">
        <f t="shared" si="48"/>
        <v>-2.0876173913451206</v>
      </c>
      <c r="J72" s="106">
        <f t="shared" si="49"/>
        <v>0.59552811911297399</v>
      </c>
      <c r="K72" s="106">
        <f t="shared" si="50"/>
        <v>3.6997912642406363</v>
      </c>
      <c r="L72" s="106">
        <f t="shared" si="51"/>
        <v>117.7745572306639</v>
      </c>
    </row>
    <row r="73" spans="1:12" ht="15" customHeight="1" x14ac:dyDescent="0.2">
      <c r="A73" s="100" t="s">
        <v>47</v>
      </c>
      <c r="B73" s="109">
        <v>131341.16546399999</v>
      </c>
      <c r="C73" s="109">
        <v>103389.92419799999</v>
      </c>
      <c r="D73" s="109">
        <v>115479.39428399999</v>
      </c>
      <c r="E73" s="109">
        <v>246820.559748</v>
      </c>
      <c r="F73" s="109">
        <v>15861.771179999996</v>
      </c>
      <c r="G73" s="100"/>
      <c r="H73" s="106">
        <f t="shared" ref="H73" si="52">(B73-B59)/B59*100</f>
        <v>1.7406512289307337</v>
      </c>
      <c r="I73" s="106">
        <f t="shared" ref="I73" si="53">(C73-C59)/C59*100</f>
        <v>-2.736955522105935</v>
      </c>
      <c r="J73" s="106">
        <f t="shared" ref="J73" si="54">(D73-D59)/D59*100</f>
        <v>-5.9153375434283095</v>
      </c>
      <c r="K73" s="106">
        <f t="shared" ref="K73" si="55">(E73-E59)/E59*100</f>
        <v>-1.9907560973381515</v>
      </c>
      <c r="L73" s="106">
        <f t="shared" ref="L73" si="56">(F73-F59)/F59*100</f>
        <v>149.62595088213499</v>
      </c>
    </row>
    <row r="74" spans="1:12" ht="15" customHeight="1" x14ac:dyDescent="0.2">
      <c r="A74" s="100" t="s">
        <v>48</v>
      </c>
      <c r="B74" s="109">
        <v>139254.05660499999</v>
      </c>
      <c r="C74" s="109">
        <v>104726.284082</v>
      </c>
      <c r="D74" s="109">
        <v>118796.999039</v>
      </c>
      <c r="E74" s="109">
        <v>258051.05564400001</v>
      </c>
      <c r="F74" s="109">
        <v>20457.057565999989</v>
      </c>
      <c r="G74" s="100"/>
      <c r="H74" s="106">
        <f>(B74-B60)/B60*100</f>
        <v>12.637855392325118</v>
      </c>
      <c r="I74" s="106">
        <f t="shared" ref="I74" si="57">(C74-C60)/C60*100</f>
        <v>4.7293545162698338</v>
      </c>
      <c r="J74" s="106">
        <f t="shared" ref="J74" si="58">(D74-D60)/D60*100</f>
        <v>7.2271647054236805</v>
      </c>
      <c r="K74" s="106">
        <f t="shared" ref="K74" si="59">(E74-E60)/E60*100</f>
        <v>10.08068977226185</v>
      </c>
      <c r="L74" s="106">
        <f t="shared" ref="L74" si="60">(F74-F60)/F60*100</f>
        <v>59.324513624111894</v>
      </c>
    </row>
    <row r="75" spans="1:12" ht="15" customHeight="1" x14ac:dyDescent="0.2">
      <c r="A75" s="100" t="s">
        <v>49</v>
      </c>
      <c r="B75" s="109">
        <v>148443.99710499999</v>
      </c>
      <c r="C75" s="109">
        <v>109290.218657</v>
      </c>
      <c r="D75" s="109">
        <v>127895.51463600001</v>
      </c>
      <c r="E75" s="109">
        <v>276339.51174099999</v>
      </c>
      <c r="F75" s="109">
        <v>20548.48246899998</v>
      </c>
      <c r="G75" s="100"/>
      <c r="H75" s="106">
        <f t="shared" ref="H75:H76" si="61">(B75-B61)/B61*100</f>
        <v>15.769578684992815</v>
      </c>
      <c r="I75" s="106">
        <f t="shared" ref="I75:I76" si="62">(C75-C61)/C61*100</f>
        <v>9.8084361956052586</v>
      </c>
      <c r="J75" s="106">
        <f t="shared" ref="J75:J76" si="63">(D75-D61)/D61*100</f>
        <v>9.9992858308655936</v>
      </c>
      <c r="K75" s="106">
        <f t="shared" ref="K75:K76" si="64">(E75-E61)/E61*100</f>
        <v>13.025498803359737</v>
      </c>
      <c r="L75" s="106">
        <f t="shared" ref="L75:L76" si="65">(F75-F61)/F61*100</f>
        <v>71.892539957691625</v>
      </c>
    </row>
    <row r="76" spans="1:12" ht="15" customHeight="1" x14ac:dyDescent="0.2">
      <c r="A76" s="100" t="s">
        <v>50</v>
      </c>
      <c r="B76" s="109">
        <v>135043.37291800001</v>
      </c>
      <c r="C76" s="109">
        <v>105282.711631</v>
      </c>
      <c r="D76" s="109">
        <v>128853.731658</v>
      </c>
      <c r="E76" s="109">
        <v>263897.10457600001</v>
      </c>
      <c r="F76" s="109">
        <v>6189.641260000004</v>
      </c>
      <c r="G76" s="100"/>
      <c r="H76" s="106">
        <f t="shared" si="61"/>
        <v>7.0881848426779195</v>
      </c>
      <c r="I76" s="106">
        <f t="shared" si="62"/>
        <v>0.36229924368390198</v>
      </c>
      <c r="J76" s="106">
        <f t="shared" si="63"/>
        <v>15.803242949896429</v>
      </c>
      <c r="K76" s="106">
        <f t="shared" si="64"/>
        <v>11.173379433718759</v>
      </c>
      <c r="L76" s="106">
        <f t="shared" si="65"/>
        <v>-58.277593517581828</v>
      </c>
    </row>
    <row r="77" spans="1:12" ht="15" customHeight="1" x14ac:dyDescent="0.2">
      <c r="A77" s="100" t="s">
        <v>51</v>
      </c>
      <c r="B77" s="109">
        <v>153281.543657</v>
      </c>
      <c r="C77" s="109">
        <v>115147.30106699999</v>
      </c>
      <c r="D77" s="109">
        <v>130927.793831</v>
      </c>
      <c r="E77" s="109">
        <v>284209.33748799999</v>
      </c>
      <c r="F77" s="109">
        <v>22353.749825999999</v>
      </c>
      <c r="G77" s="100"/>
      <c r="H77" s="106">
        <f>(B77-B63)/B63*100</f>
        <v>10.59021480953111</v>
      </c>
      <c r="I77" s="106">
        <f t="shared" ref="I77" si="66">(C77-C63)/C63*100</f>
        <v>4.3694729646886934</v>
      </c>
      <c r="J77" s="106">
        <f t="shared" ref="J77" si="67">(D77-D63)/D63*100</f>
        <v>9.7070742810757711</v>
      </c>
      <c r="K77" s="106">
        <f t="shared" ref="K77" si="68">(E77-E63)/E63*100</f>
        <v>10.181615314976741</v>
      </c>
      <c r="L77" s="106">
        <f t="shared" ref="L77" si="69">(F77-F63)/F63*100</f>
        <v>16.062497942786898</v>
      </c>
    </row>
    <row r="78" spans="1:12" ht="15" customHeight="1" x14ac:dyDescent="0.2">
      <c r="A78" s="100"/>
      <c r="B78" s="109"/>
      <c r="C78" s="109"/>
      <c r="D78" s="109"/>
      <c r="E78" s="109"/>
      <c r="F78" s="109"/>
      <c r="G78" s="100"/>
      <c r="H78" s="106"/>
      <c r="I78" s="106"/>
      <c r="J78" s="106"/>
      <c r="K78" s="106"/>
      <c r="L78" s="106"/>
    </row>
    <row r="79" spans="1:12" ht="15" customHeight="1" x14ac:dyDescent="0.2">
      <c r="A79" s="32">
        <v>2026</v>
      </c>
      <c r="B79" s="33"/>
      <c r="C79" s="33"/>
      <c r="D79" s="33"/>
      <c r="E79" s="33"/>
      <c r="F79" s="33"/>
      <c r="G79" s="34"/>
      <c r="H79" s="34"/>
      <c r="I79" s="34"/>
      <c r="J79" s="34"/>
      <c r="K79" s="34"/>
      <c r="L79" s="34"/>
    </row>
    <row r="80" spans="1:12" ht="15" customHeight="1" x14ac:dyDescent="0.2">
      <c r="A80" s="100" t="s">
        <v>40</v>
      </c>
      <c r="B80" s="109">
        <v>146827.72818100001</v>
      </c>
      <c r="C80" s="109">
        <v>108682.17176</v>
      </c>
      <c r="D80" s="109">
        <v>124869.232122</v>
      </c>
      <c r="E80" s="109">
        <v>271696.960303</v>
      </c>
      <c r="F80" s="109">
        <v>21958.496059000012</v>
      </c>
      <c r="G80" s="100"/>
      <c r="H80" s="106">
        <f>(B80-B66)/B66*100</f>
        <v>19.487630257532807</v>
      </c>
      <c r="I80" s="106">
        <f t="shared" ref="I80:L80" si="70">(C80-C66)/C66*100</f>
        <v>11.34017419421478</v>
      </c>
      <c r="J80" s="106">
        <f t="shared" si="70"/>
        <v>4.787122088818049</v>
      </c>
      <c r="K80" s="106">
        <f t="shared" si="70"/>
        <v>12.250234003576837</v>
      </c>
      <c r="L80" s="106">
        <f t="shared" si="70"/>
        <v>490.84793540018785</v>
      </c>
    </row>
    <row r="81" spans="1:12" ht="15" customHeight="1" x14ac:dyDescent="0.2">
      <c r="A81" s="100" t="s">
        <v>41</v>
      </c>
      <c r="B81" s="109">
        <v>130952.35079</v>
      </c>
      <c r="C81" s="109">
        <v>104313.77363700001</v>
      </c>
      <c r="D81" s="109">
        <v>114244.32997999999</v>
      </c>
      <c r="E81" s="109">
        <v>245196.68076999998</v>
      </c>
      <c r="F81" s="109">
        <v>16708.020810000002</v>
      </c>
      <c r="G81" s="100"/>
      <c r="H81" s="106">
        <f t="shared" ref="H81:H86" si="71">(B81-B67)/B67*100</f>
        <v>10.70606427094001</v>
      </c>
      <c r="I81" s="106">
        <f t="shared" ref="I81:I86" si="72">(C81-C67)/C67*100</f>
        <v>7.6013171889522848</v>
      </c>
      <c r="J81" s="106">
        <f t="shared" ref="J81:J86" si="73">(D81-D67)/D67*100</f>
        <v>8.0532508084159691</v>
      </c>
      <c r="K81" s="106">
        <f t="shared" ref="K81:K86" si="74">(E81-E67)/E67*100</f>
        <v>9.454017220311151</v>
      </c>
      <c r="L81" s="106">
        <f t="shared" ref="L81:L86" si="75">(F81-F67)/F67*100</f>
        <v>33.039721727100847</v>
      </c>
    </row>
    <row r="82" spans="1:12" ht="15" customHeight="1" x14ac:dyDescent="0.2">
      <c r="A82" s="100" t="s">
        <v>42</v>
      </c>
      <c r="B82" s="109">
        <v>148788.03511699999</v>
      </c>
      <c r="C82" s="109">
        <v>110882.49361799999</v>
      </c>
      <c r="D82" s="109">
        <v>124291.369254</v>
      </c>
      <c r="E82" s="109">
        <v>273079.40437100001</v>
      </c>
      <c r="F82" s="109">
        <v>24496.665862999987</v>
      </c>
      <c r="G82" s="100"/>
      <c r="H82" s="106">
        <f t="shared" si="71"/>
        <v>7.9721294281193522</v>
      </c>
      <c r="I82" s="106">
        <f t="shared" si="72"/>
        <v>0.85632361538821011</v>
      </c>
      <c r="J82" s="106">
        <f t="shared" si="73"/>
        <v>10.256981043510175</v>
      </c>
      <c r="K82" s="106">
        <f t="shared" si="74"/>
        <v>9.0002198273194391</v>
      </c>
      <c r="L82" s="106">
        <f t="shared" si="75"/>
        <v>-2.3004276051466177</v>
      </c>
    </row>
    <row r="83" spans="1:12" ht="15" customHeight="1" x14ac:dyDescent="0.2">
      <c r="A83" s="100" t="s">
        <v>43</v>
      </c>
      <c r="B83" s="109">
        <v>183270.424829</v>
      </c>
      <c r="C83" s="109">
        <v>111605.036978</v>
      </c>
      <c r="D83" s="109">
        <v>154044.24115099999</v>
      </c>
      <c r="E83" s="109">
        <v>337314.66597999999</v>
      </c>
      <c r="F83" s="109">
        <v>29226.183678000001</v>
      </c>
      <c r="G83" s="100"/>
      <c r="H83" s="106">
        <f t="shared" si="71"/>
        <v>37.344282039167517</v>
      </c>
      <c r="I83" s="106">
        <f t="shared" si="72"/>
        <v>11.715235349469657</v>
      </c>
      <c r="J83" s="106">
        <f t="shared" si="73"/>
        <v>20.000755358717491</v>
      </c>
      <c r="K83" s="106">
        <f t="shared" si="74"/>
        <v>28.840427310937876</v>
      </c>
      <c r="L83" s="106">
        <f t="shared" si="75"/>
        <v>476.53209263754297</v>
      </c>
    </row>
    <row r="84" spans="1:12" ht="15" customHeight="1" x14ac:dyDescent="0.2">
      <c r="A84" s="100" t="s">
        <v>44</v>
      </c>
      <c r="B84" s="109">
        <v>183860.595199</v>
      </c>
      <c r="C84" s="109">
        <v>143137.086167</v>
      </c>
      <c r="D84" s="109">
        <v>143987.15388100001</v>
      </c>
      <c r="E84" s="109">
        <v>327847.74907999998</v>
      </c>
      <c r="F84" s="109">
        <v>39873.441317999997</v>
      </c>
      <c r="G84" s="100"/>
      <c r="H84" s="106">
        <f t="shared" si="71"/>
        <v>44.695375075167604</v>
      </c>
      <c r="I84" s="106">
        <f t="shared" si="72"/>
        <v>41.353241794437885</v>
      </c>
      <c r="J84" s="106">
        <f t="shared" si="73"/>
        <v>14.394117969224254</v>
      </c>
      <c r="K84" s="106">
        <f t="shared" si="74"/>
        <v>29.616504964680701</v>
      </c>
      <c r="L84" s="106">
        <f t="shared" si="75"/>
        <v>3228.3536615683383</v>
      </c>
    </row>
    <row r="85" spans="1:12" ht="15" customHeight="1" x14ac:dyDescent="0.2">
      <c r="A85" s="100" t="s">
        <v>45</v>
      </c>
      <c r="B85" s="109">
        <v>177917.83611900001</v>
      </c>
      <c r="C85" s="109">
        <v>138594.752052</v>
      </c>
      <c r="D85" s="109">
        <v>162140.087784</v>
      </c>
      <c r="E85" s="109">
        <v>340057.92390300002</v>
      </c>
      <c r="F85" s="109">
        <v>15777.748335000011</v>
      </c>
      <c r="G85" s="100"/>
      <c r="H85" s="106">
        <f t="shared" si="71"/>
        <v>45.465560209108638</v>
      </c>
      <c r="I85" s="106">
        <f t="shared" si="72"/>
        <v>44.579245001044974</v>
      </c>
      <c r="J85" s="106">
        <f t="shared" si="73"/>
        <v>43.12606554801085</v>
      </c>
      <c r="K85" s="106">
        <f t="shared" si="74"/>
        <v>44.340620111841531</v>
      </c>
      <c r="L85" s="106">
        <f t="shared" si="75"/>
        <v>74.833489880874481</v>
      </c>
    </row>
    <row r="86" spans="1:12" ht="15" customHeight="1" x14ac:dyDescent="0.2">
      <c r="A86" s="100" t="s">
        <v>46</v>
      </c>
      <c r="B86" s="109">
        <v>193598.32514500001</v>
      </c>
      <c r="C86" s="109">
        <v>141335.292071</v>
      </c>
      <c r="D86" s="109">
        <v>171138.42724600001</v>
      </c>
      <c r="E86" s="109">
        <v>364736.75239100005</v>
      </c>
      <c r="F86" s="109">
        <v>22459.897899000003</v>
      </c>
      <c r="G86" s="100"/>
      <c r="H86" s="106">
        <f t="shared" si="71"/>
        <v>38.047839525993417</v>
      </c>
      <c r="I86" s="106">
        <f t="shared" si="72"/>
        <v>36.917605384906572</v>
      </c>
      <c r="J86" s="106">
        <f t="shared" si="73"/>
        <v>36.410661314221969</v>
      </c>
      <c r="K86" s="106">
        <f t="shared" si="74"/>
        <v>37.274791555230692</v>
      </c>
      <c r="L86" s="106">
        <f t="shared" si="75"/>
        <v>51.943159558849729</v>
      </c>
    </row>
    <row r="87" spans="1:12" ht="15" customHeight="1" x14ac:dyDescent="0.2">
      <c r="A87" s="100"/>
      <c r="B87" s="109"/>
      <c r="C87" s="109"/>
      <c r="D87" s="109"/>
      <c r="E87" s="109"/>
      <c r="F87" s="109"/>
      <c r="G87" s="100"/>
      <c r="H87" s="106"/>
      <c r="I87" s="106"/>
      <c r="J87" s="106"/>
      <c r="K87" s="106"/>
      <c r="L87" s="106"/>
    </row>
    <row r="88" spans="1:12" ht="15" customHeight="1" x14ac:dyDescent="0.2">
      <c r="B88" s="3"/>
      <c r="C88" s="3"/>
      <c r="D88" s="3"/>
      <c r="E88" s="3"/>
      <c r="F88" s="3"/>
    </row>
  </sheetData>
  <mergeCells count="2">
    <mergeCell ref="B3:F3"/>
    <mergeCell ref="H3:L3"/>
  </mergeCells>
  <phoneticPr fontId="42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7"/>
  <sheetViews>
    <sheetView view="pageBreakPreview" zoomScaleNormal="100" zoomScaleSheetLayoutView="100" workbookViewId="0">
      <selection activeCell="R24" sqref="R24"/>
    </sheetView>
  </sheetViews>
  <sheetFormatPr defaultColWidth="9.140625" defaultRowHeight="12" x14ac:dyDescent="0.2"/>
  <cols>
    <col min="1" max="1" width="5.42578125" style="1" customWidth="1"/>
    <col min="2" max="2" width="23.140625" style="1" bestFit="1" customWidth="1"/>
    <col min="3" max="5" width="10.5703125" style="1" customWidth="1"/>
    <col min="6" max="6" width="6.7109375" style="1" bestFit="1" customWidth="1"/>
    <col min="7" max="7" width="12.7109375" style="1" bestFit="1" customWidth="1"/>
    <col min="8" max="8" width="11.28515625" style="1" customWidth="1"/>
    <col min="9" max="9" width="0.85546875" style="1" customWidth="1"/>
    <col min="10" max="11" width="10.5703125" style="1" customWidth="1"/>
    <col min="12" max="12" width="8.5703125" style="1" bestFit="1" customWidth="1"/>
    <col min="13" max="13" width="12.42578125" style="1" bestFit="1" customWidth="1"/>
    <col min="14" max="16384" width="9.140625" style="1"/>
  </cols>
  <sheetData>
    <row r="1" spans="1:12" ht="12.75" x14ac:dyDescent="0.2">
      <c r="A1" s="94" t="s">
        <v>123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x14ac:dyDescent="0.2">
      <c r="A2" s="41"/>
      <c r="B2" s="110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x14ac:dyDescent="0.2">
      <c r="A3" s="12"/>
      <c r="B3" s="13"/>
      <c r="C3" s="151" t="s">
        <v>120</v>
      </c>
      <c r="D3" s="151"/>
      <c r="E3" s="151"/>
      <c r="F3" s="13"/>
      <c r="G3" s="152" t="s">
        <v>106</v>
      </c>
      <c r="H3" s="152"/>
      <c r="I3" s="14"/>
      <c r="J3" s="151" t="s">
        <v>120</v>
      </c>
      <c r="K3" s="151"/>
      <c r="L3" s="151"/>
    </row>
    <row r="4" spans="1:12" ht="24" x14ac:dyDescent="0.2">
      <c r="A4" s="15" t="s">
        <v>118</v>
      </c>
      <c r="B4" s="16" t="s">
        <v>1</v>
      </c>
      <c r="C4" s="17" t="s">
        <v>182</v>
      </c>
      <c r="D4" s="17" t="s">
        <v>178</v>
      </c>
      <c r="E4" s="17" t="s">
        <v>183</v>
      </c>
      <c r="F4" s="18" t="s">
        <v>116</v>
      </c>
      <c r="G4" s="19" t="s">
        <v>128</v>
      </c>
      <c r="H4" s="20" t="s">
        <v>2</v>
      </c>
      <c r="I4" s="20"/>
      <c r="J4" s="17" t="s">
        <v>184</v>
      </c>
      <c r="K4" s="17" t="s">
        <v>185</v>
      </c>
      <c r="L4" s="18" t="s">
        <v>116</v>
      </c>
    </row>
    <row r="5" spans="1:12" ht="15" customHeight="1" x14ac:dyDescent="0.2">
      <c r="A5" s="81"/>
      <c r="B5" s="82" t="s">
        <v>34</v>
      </c>
      <c r="C5" s="83">
        <v>140240.025349</v>
      </c>
      <c r="D5" s="83">
        <v>177917.83611900001</v>
      </c>
      <c r="E5" s="83">
        <v>193598.32514500001</v>
      </c>
      <c r="F5" s="84">
        <f>E5/E$5*100</f>
        <v>100</v>
      </c>
      <c r="G5" s="85">
        <f>E5-C5</f>
        <v>53358.299796000007</v>
      </c>
      <c r="H5" s="85">
        <f t="shared" ref="H5" si="0">(G5/C5)*100</f>
        <v>38.047839525993417</v>
      </c>
      <c r="I5" s="86"/>
      <c r="J5" s="83">
        <v>902027.03590000002</v>
      </c>
      <c r="K5" s="83">
        <v>1165215.29538</v>
      </c>
      <c r="L5" s="84">
        <f>K5/K$5*100</f>
        <v>100</v>
      </c>
    </row>
    <row r="6" spans="1:12" ht="6" customHeight="1" x14ac:dyDescent="0.2">
      <c r="A6" s="111"/>
      <c r="B6" s="112"/>
      <c r="C6" s="113"/>
      <c r="D6" s="113"/>
      <c r="E6" s="113"/>
      <c r="F6" s="114"/>
      <c r="G6" s="115"/>
      <c r="H6" s="116"/>
      <c r="I6" s="116"/>
      <c r="J6" s="113"/>
      <c r="K6" s="113"/>
      <c r="L6" s="114"/>
    </row>
    <row r="7" spans="1:12" x14ac:dyDescent="0.2">
      <c r="A7" s="69" t="s">
        <v>3</v>
      </c>
      <c r="B7" s="41" t="s">
        <v>137</v>
      </c>
      <c r="C7" s="43">
        <v>18466.086286000002</v>
      </c>
      <c r="D7" s="43">
        <v>34728.683991000013</v>
      </c>
      <c r="E7" s="43">
        <v>33205.372359999987</v>
      </c>
      <c r="F7" s="57">
        <f>E7/E$5*100</f>
        <v>17.151683691028857</v>
      </c>
      <c r="G7" s="117">
        <f>E7-C7</f>
        <v>14739.286073999985</v>
      </c>
      <c r="H7" s="117">
        <f t="shared" ref="H7" si="1">(G7/C7)*100</f>
        <v>79.818137128355787</v>
      </c>
      <c r="I7" s="59"/>
      <c r="J7" s="43">
        <v>130491.21363099998</v>
      </c>
      <c r="K7" s="43">
        <v>206592.31750000006</v>
      </c>
      <c r="L7" s="57">
        <f>K7/K$5*100</f>
        <v>17.729969587519548</v>
      </c>
    </row>
    <row r="8" spans="1:12" x14ac:dyDescent="0.2">
      <c r="A8" s="69" t="s">
        <v>4</v>
      </c>
      <c r="B8" s="41" t="s">
        <v>135</v>
      </c>
      <c r="C8" s="43">
        <v>25784.17861599999</v>
      </c>
      <c r="D8" s="43">
        <v>25129.745037999997</v>
      </c>
      <c r="E8" s="43">
        <v>30081.292533999982</v>
      </c>
      <c r="F8" s="57">
        <f t="shared" ref="F8:F36" si="2">E8/E$5*100</f>
        <v>15.53799213473045</v>
      </c>
      <c r="G8" s="117">
        <f t="shared" ref="G8:G36" si="3">E8-C8</f>
        <v>4297.1139179999918</v>
      </c>
      <c r="H8" s="117">
        <f t="shared" ref="H8:H36" si="4">(G8/C8)*100</f>
        <v>16.665700241982819</v>
      </c>
      <c r="I8" s="59"/>
      <c r="J8" s="43">
        <v>144635.86260299996</v>
      </c>
      <c r="K8" s="43">
        <v>164342.73777900002</v>
      </c>
      <c r="L8" s="57">
        <f t="shared" ref="L8:L36" si="5">K8/K$5*100</f>
        <v>14.104066298357726</v>
      </c>
    </row>
    <row r="9" spans="1:12" x14ac:dyDescent="0.2">
      <c r="A9" s="69" t="s">
        <v>5</v>
      </c>
      <c r="B9" s="41" t="s">
        <v>136</v>
      </c>
      <c r="C9" s="43">
        <v>15816.994561000003</v>
      </c>
      <c r="D9" s="43">
        <v>20299.608438000007</v>
      </c>
      <c r="E9" s="43">
        <v>20586.235149999997</v>
      </c>
      <c r="F9" s="57">
        <f t="shared" si="2"/>
        <v>10.63347791597962</v>
      </c>
      <c r="G9" s="117">
        <f t="shared" si="3"/>
        <v>4769.2405889999936</v>
      </c>
      <c r="H9" s="117">
        <f t="shared" si="4"/>
        <v>30.152634690534196</v>
      </c>
      <c r="I9" s="59"/>
      <c r="J9" s="43">
        <v>102838.76684399995</v>
      </c>
      <c r="K9" s="43">
        <v>127866.53601699999</v>
      </c>
      <c r="L9" s="57">
        <f t="shared" si="5"/>
        <v>10.973640367061964</v>
      </c>
    </row>
    <row r="10" spans="1:12" x14ac:dyDescent="0.2">
      <c r="A10" s="69" t="s">
        <v>6</v>
      </c>
      <c r="B10" s="41" t="s">
        <v>168</v>
      </c>
      <c r="C10" s="43">
        <v>10865.127126000009</v>
      </c>
      <c r="D10" s="43">
        <v>11925.189050000001</v>
      </c>
      <c r="E10" s="43">
        <v>14882.570741</v>
      </c>
      <c r="F10" s="57">
        <f t="shared" si="2"/>
        <v>7.6873447793793401</v>
      </c>
      <c r="G10" s="117">
        <f t="shared" si="3"/>
        <v>4017.443614999991</v>
      </c>
      <c r="H10" s="117">
        <f t="shared" si="4"/>
        <v>36.975578549710086</v>
      </c>
      <c r="I10" s="59"/>
      <c r="J10" s="43">
        <v>69922.111842000028</v>
      </c>
      <c r="K10" s="43">
        <v>90731.809840000002</v>
      </c>
      <c r="L10" s="57">
        <f t="shared" si="5"/>
        <v>7.7866991790912374</v>
      </c>
    </row>
    <row r="11" spans="1:12" x14ac:dyDescent="0.2">
      <c r="A11" s="69" t="s">
        <v>7</v>
      </c>
      <c r="B11" s="41" t="s">
        <v>146</v>
      </c>
      <c r="C11" s="43">
        <v>7832.6311940000023</v>
      </c>
      <c r="D11" s="43">
        <v>10114.945304999994</v>
      </c>
      <c r="E11" s="43">
        <v>15355.437153999997</v>
      </c>
      <c r="F11" s="57">
        <f t="shared" si="2"/>
        <v>7.931596072692872</v>
      </c>
      <c r="G11" s="117">
        <f t="shared" si="3"/>
        <v>7522.8059599999951</v>
      </c>
      <c r="H11" s="117">
        <f t="shared" si="4"/>
        <v>96.044429690021133</v>
      </c>
      <c r="I11" s="59"/>
      <c r="J11" s="43">
        <v>47134.375568999989</v>
      </c>
      <c r="K11" s="43">
        <v>80810.970967999994</v>
      </c>
      <c r="L11" s="57">
        <f t="shared" si="5"/>
        <v>6.9352823712845204</v>
      </c>
    </row>
    <row r="12" spans="1:12" x14ac:dyDescent="0.2">
      <c r="A12" s="69" t="s">
        <v>8</v>
      </c>
      <c r="B12" s="41" t="s">
        <v>138</v>
      </c>
      <c r="C12" s="43">
        <v>6418.1326329999993</v>
      </c>
      <c r="D12" s="43">
        <v>10052.366067999999</v>
      </c>
      <c r="E12" s="43">
        <v>10184.034615999999</v>
      </c>
      <c r="F12" s="57">
        <f t="shared" si="2"/>
        <v>5.2603939669273627</v>
      </c>
      <c r="G12" s="117">
        <f t="shared" si="3"/>
        <v>3765.9019829999997</v>
      </c>
      <c r="H12" s="117">
        <f t="shared" si="4"/>
        <v>58.675976305583468</v>
      </c>
      <c r="I12" s="59"/>
      <c r="J12" s="43">
        <v>51969.683514999968</v>
      </c>
      <c r="K12" s="43">
        <v>77863.415051999968</v>
      </c>
      <c r="L12" s="57">
        <f t="shared" si="5"/>
        <v>6.6823200279573349</v>
      </c>
    </row>
    <row r="13" spans="1:12" x14ac:dyDescent="0.2">
      <c r="A13" s="69" t="s">
        <v>9</v>
      </c>
      <c r="B13" s="41" t="s">
        <v>139</v>
      </c>
      <c r="C13" s="43">
        <v>6848.6599229999956</v>
      </c>
      <c r="D13" s="43">
        <v>8322.3289390000009</v>
      </c>
      <c r="E13" s="43">
        <v>8347.6912160000011</v>
      </c>
      <c r="F13" s="57">
        <f t="shared" si="2"/>
        <v>4.3118612775951455</v>
      </c>
      <c r="G13" s="117">
        <f t="shared" si="3"/>
        <v>1499.0312930000055</v>
      </c>
      <c r="H13" s="117">
        <f t="shared" si="4"/>
        <v>21.887950487449054</v>
      </c>
      <c r="I13" s="59"/>
      <c r="J13" s="43">
        <v>45304.701373000018</v>
      </c>
      <c r="K13" s="43">
        <v>50315.488041999975</v>
      </c>
      <c r="L13" s="57">
        <f t="shared" si="5"/>
        <v>4.3181280096045329</v>
      </c>
    </row>
    <row r="14" spans="1:12" x14ac:dyDescent="0.2">
      <c r="A14" s="69" t="s">
        <v>10</v>
      </c>
      <c r="B14" s="41" t="s">
        <v>140</v>
      </c>
      <c r="C14" s="43">
        <v>5777.9795240000012</v>
      </c>
      <c r="D14" s="43">
        <v>7378.9467289999975</v>
      </c>
      <c r="E14" s="43">
        <v>7942.8723430000009</v>
      </c>
      <c r="F14" s="57">
        <f t="shared" si="2"/>
        <v>4.1027588110852715</v>
      </c>
      <c r="G14" s="117">
        <f t="shared" si="3"/>
        <v>2164.8928189999997</v>
      </c>
      <c r="H14" s="117">
        <f t="shared" si="4"/>
        <v>37.46799049750318</v>
      </c>
      <c r="I14" s="59"/>
      <c r="J14" s="43">
        <v>36892.028144000011</v>
      </c>
      <c r="K14" s="43">
        <v>47388.487631000033</v>
      </c>
      <c r="L14" s="57">
        <f t="shared" si="5"/>
        <v>4.0669297612975202</v>
      </c>
    </row>
    <row r="15" spans="1:12" x14ac:dyDescent="0.2">
      <c r="A15" s="69" t="s">
        <v>11</v>
      </c>
      <c r="B15" s="41" t="s">
        <v>144</v>
      </c>
      <c r="C15" s="43">
        <v>4722.8242039999996</v>
      </c>
      <c r="D15" s="43">
        <v>6353.6438330000001</v>
      </c>
      <c r="E15" s="43">
        <v>8375.3961669999971</v>
      </c>
      <c r="F15" s="57">
        <f t="shared" si="2"/>
        <v>4.3261718099715214</v>
      </c>
      <c r="G15" s="117">
        <f t="shared" si="3"/>
        <v>3652.5719629999976</v>
      </c>
      <c r="H15" s="117">
        <f t="shared" si="4"/>
        <v>77.33872372184527</v>
      </c>
      <c r="I15" s="59"/>
      <c r="J15" s="43">
        <v>30015.518712999987</v>
      </c>
      <c r="K15" s="43">
        <v>43811.799575000005</v>
      </c>
      <c r="L15" s="57">
        <f t="shared" si="5"/>
        <v>3.7599746371945879</v>
      </c>
    </row>
    <row r="16" spans="1:12" x14ac:dyDescent="0.2">
      <c r="A16" s="69" t="s">
        <v>12</v>
      </c>
      <c r="B16" s="41" t="s">
        <v>141</v>
      </c>
      <c r="C16" s="43">
        <v>5121.080727999999</v>
      </c>
      <c r="D16" s="43">
        <v>6138.1498119999951</v>
      </c>
      <c r="E16" s="43">
        <v>4957.7838290000027</v>
      </c>
      <c r="F16" s="57">
        <f t="shared" si="2"/>
        <v>2.5608609089395551</v>
      </c>
      <c r="G16" s="117">
        <f t="shared" si="3"/>
        <v>-163.2968989999963</v>
      </c>
      <c r="H16" s="117">
        <f t="shared" si="4"/>
        <v>-3.1887194846813265</v>
      </c>
      <c r="I16" s="59"/>
      <c r="J16" s="43">
        <v>29607.356838999985</v>
      </c>
      <c r="K16" s="43">
        <v>37144.806584999962</v>
      </c>
      <c r="L16" s="57">
        <f t="shared" si="5"/>
        <v>3.1878062991686265</v>
      </c>
    </row>
    <row r="17" spans="1:12" x14ac:dyDescent="0.2">
      <c r="A17" s="69" t="s">
        <v>13</v>
      </c>
      <c r="B17" s="41" t="s">
        <v>145</v>
      </c>
      <c r="C17" s="43">
        <v>4623.3698029999978</v>
      </c>
      <c r="D17" s="43">
        <v>5171.0464390000006</v>
      </c>
      <c r="E17" s="43">
        <v>6704.7056210000001</v>
      </c>
      <c r="F17" s="57">
        <f t="shared" si="2"/>
        <v>3.4632043515760547</v>
      </c>
      <c r="G17" s="117">
        <f t="shared" si="3"/>
        <v>2081.3358180000023</v>
      </c>
      <c r="H17" s="117">
        <f t="shared" si="4"/>
        <v>45.01772314750751</v>
      </c>
      <c r="I17" s="59"/>
      <c r="J17" s="43">
        <v>29272.312342999983</v>
      </c>
      <c r="K17" s="43">
        <v>36836.554548</v>
      </c>
      <c r="L17" s="57">
        <f t="shared" si="5"/>
        <v>3.1613517857218705</v>
      </c>
    </row>
    <row r="18" spans="1:12" x14ac:dyDescent="0.2">
      <c r="A18" s="69" t="s">
        <v>14</v>
      </c>
      <c r="B18" s="41" t="s">
        <v>143</v>
      </c>
      <c r="C18" s="43">
        <v>4041.2558350000008</v>
      </c>
      <c r="D18" s="43">
        <v>6075.8540829999993</v>
      </c>
      <c r="E18" s="43">
        <v>5454.8991919999989</v>
      </c>
      <c r="F18" s="57">
        <f t="shared" si="2"/>
        <v>2.8176375947025494</v>
      </c>
      <c r="G18" s="117">
        <f t="shared" si="3"/>
        <v>1413.6433569999981</v>
      </c>
      <c r="H18" s="117">
        <f t="shared" si="4"/>
        <v>34.98029856850173</v>
      </c>
      <c r="I18" s="117"/>
      <c r="J18" s="43">
        <v>28874.988703999999</v>
      </c>
      <c r="K18" s="43">
        <v>34121.366124999993</v>
      </c>
      <c r="L18" s="57">
        <f t="shared" si="5"/>
        <v>2.9283314646047733</v>
      </c>
    </row>
    <row r="19" spans="1:12" x14ac:dyDescent="0.2">
      <c r="A19" s="69" t="s">
        <v>15</v>
      </c>
      <c r="B19" s="41" t="s">
        <v>142</v>
      </c>
      <c r="C19" s="43">
        <v>3927.8460589999981</v>
      </c>
      <c r="D19" s="43">
        <v>4841.0947640000013</v>
      </c>
      <c r="E19" s="43">
        <v>3103.1200569999987</v>
      </c>
      <c r="F19" s="57">
        <f t="shared" si="2"/>
        <v>1.6028651356750345</v>
      </c>
      <c r="G19" s="117">
        <f t="shared" si="3"/>
        <v>-824.72600199999943</v>
      </c>
      <c r="H19" s="117">
        <f t="shared" si="4"/>
        <v>-20.996902363581142</v>
      </c>
      <c r="I19" s="59"/>
      <c r="J19" s="43">
        <v>27703.386656999995</v>
      </c>
      <c r="K19" s="43">
        <v>29028.83865199998</v>
      </c>
      <c r="L19" s="57">
        <f t="shared" si="5"/>
        <v>2.4912854102668724</v>
      </c>
    </row>
    <row r="20" spans="1:12" x14ac:dyDescent="0.2">
      <c r="A20" s="69" t="s">
        <v>16</v>
      </c>
      <c r="B20" s="41" t="s">
        <v>148</v>
      </c>
      <c r="C20" s="43">
        <v>3157.0709369999995</v>
      </c>
      <c r="D20" s="43">
        <v>5109.0663629999963</v>
      </c>
      <c r="E20" s="43">
        <v>4721.1696699999993</v>
      </c>
      <c r="F20" s="57">
        <f t="shared" si="2"/>
        <v>2.4386417942737717</v>
      </c>
      <c r="G20" s="117">
        <f t="shared" si="3"/>
        <v>1564.0987329999998</v>
      </c>
      <c r="H20" s="117">
        <f t="shared" si="4"/>
        <v>49.542717417882336</v>
      </c>
      <c r="I20" s="59"/>
      <c r="J20" s="43">
        <v>16540.995620000002</v>
      </c>
      <c r="K20" s="43">
        <v>24746.594110000002</v>
      </c>
      <c r="L20" s="57">
        <f t="shared" si="5"/>
        <v>2.1237786877771496</v>
      </c>
    </row>
    <row r="21" spans="1:12" x14ac:dyDescent="0.2">
      <c r="A21" s="69" t="s">
        <v>17</v>
      </c>
      <c r="B21" s="41" t="s">
        <v>147</v>
      </c>
      <c r="C21" s="43">
        <v>2234.4224879999992</v>
      </c>
      <c r="D21" s="43">
        <v>2285.4594539999994</v>
      </c>
      <c r="E21" s="43">
        <v>2806.0230880000008</v>
      </c>
      <c r="F21" s="57">
        <f t="shared" si="2"/>
        <v>1.4494046298687573</v>
      </c>
      <c r="G21" s="117">
        <f t="shared" si="3"/>
        <v>571.60060000000158</v>
      </c>
      <c r="H21" s="117">
        <f t="shared" si="4"/>
        <v>25.581581060421271</v>
      </c>
      <c r="I21" s="59"/>
      <c r="J21" s="43">
        <v>15520.333993999997</v>
      </c>
      <c r="K21" s="43">
        <v>17665.766139999996</v>
      </c>
      <c r="L21" s="57">
        <f t="shared" si="5"/>
        <v>1.51609459728546</v>
      </c>
    </row>
    <row r="22" spans="1:12" x14ac:dyDescent="0.2">
      <c r="A22" s="69" t="s">
        <v>18</v>
      </c>
      <c r="B22" s="41" t="s">
        <v>149</v>
      </c>
      <c r="C22" s="43">
        <v>1689.721263000001</v>
      </c>
      <c r="D22" s="43">
        <v>1298.2359049999998</v>
      </c>
      <c r="E22" s="43">
        <v>2041.018603</v>
      </c>
      <c r="F22" s="57">
        <f t="shared" si="2"/>
        <v>1.0542542666478809</v>
      </c>
      <c r="G22" s="117">
        <f t="shared" si="3"/>
        <v>351.29733999999894</v>
      </c>
      <c r="H22" s="117">
        <f t="shared" si="4"/>
        <v>20.79025385383925</v>
      </c>
      <c r="I22" s="59"/>
      <c r="J22" s="43">
        <v>11811.246731000008</v>
      </c>
      <c r="K22" s="43">
        <v>11876.664239000005</v>
      </c>
      <c r="L22" s="57">
        <f t="shared" si="5"/>
        <v>1.0192677942085191</v>
      </c>
    </row>
    <row r="23" spans="1:12" x14ac:dyDescent="0.2">
      <c r="A23" s="69" t="s">
        <v>19</v>
      </c>
      <c r="B23" s="41" t="s">
        <v>151</v>
      </c>
      <c r="C23" s="43">
        <v>672.59185400000024</v>
      </c>
      <c r="D23" s="43">
        <v>744.48262</v>
      </c>
      <c r="E23" s="43">
        <v>1220.7655289999993</v>
      </c>
      <c r="F23" s="57">
        <f t="shared" si="2"/>
        <v>0.63056616222566919</v>
      </c>
      <c r="G23" s="117">
        <f t="shared" si="3"/>
        <v>548.17367499999909</v>
      </c>
      <c r="H23" s="117">
        <f t="shared" si="4"/>
        <v>81.501682147937359</v>
      </c>
      <c r="I23" s="59"/>
      <c r="J23" s="43">
        <v>6235.3819530000001</v>
      </c>
      <c r="K23" s="43">
        <v>7743.6013519999988</v>
      </c>
      <c r="L23" s="57">
        <f t="shared" si="5"/>
        <v>0.66456399797555488</v>
      </c>
    </row>
    <row r="24" spans="1:12" x14ac:dyDescent="0.2">
      <c r="A24" s="69" t="s">
        <v>20</v>
      </c>
      <c r="B24" s="41" t="s">
        <v>150</v>
      </c>
      <c r="C24" s="43">
        <v>1547.0184540000009</v>
      </c>
      <c r="D24" s="43">
        <v>1296.3191260000003</v>
      </c>
      <c r="E24" s="43">
        <v>1459.5708910000003</v>
      </c>
      <c r="F24" s="57">
        <f t="shared" si="2"/>
        <v>0.75391710641443854</v>
      </c>
      <c r="G24" s="117">
        <f t="shared" si="3"/>
        <v>-87.447563000000628</v>
      </c>
      <c r="H24" s="117">
        <f t="shared" si="4"/>
        <v>-5.6526515746398829</v>
      </c>
      <c r="I24" s="59"/>
      <c r="J24" s="43">
        <v>9361.9427990000022</v>
      </c>
      <c r="K24" s="43">
        <v>7724.5755719999988</v>
      </c>
      <c r="L24" s="57">
        <f t="shared" si="5"/>
        <v>0.66293118556093622</v>
      </c>
    </row>
    <row r="25" spans="1:12" x14ac:dyDescent="0.2">
      <c r="A25" s="69" t="s">
        <v>21</v>
      </c>
      <c r="B25" s="41" t="s">
        <v>152</v>
      </c>
      <c r="C25" s="43">
        <v>769.61708699999986</v>
      </c>
      <c r="D25" s="43">
        <v>1113.7965059999997</v>
      </c>
      <c r="E25" s="43">
        <v>1195.4221510000004</v>
      </c>
      <c r="F25" s="57">
        <f t="shared" si="2"/>
        <v>0.61747546116665053</v>
      </c>
      <c r="G25" s="117">
        <f t="shared" si="3"/>
        <v>425.80506400000058</v>
      </c>
      <c r="H25" s="117">
        <f t="shared" si="4"/>
        <v>55.326872439878748</v>
      </c>
      <c r="I25" s="59"/>
      <c r="J25" s="43">
        <v>4927.6733270000004</v>
      </c>
      <c r="K25" s="43">
        <v>6851.1674809999986</v>
      </c>
      <c r="L25" s="57">
        <f t="shared" si="5"/>
        <v>0.5879743862069452</v>
      </c>
    </row>
    <row r="26" spans="1:12" x14ac:dyDescent="0.2">
      <c r="A26" s="69" t="s">
        <v>22</v>
      </c>
      <c r="B26" s="41" t="s">
        <v>156</v>
      </c>
      <c r="C26" s="43">
        <v>728.87585499999989</v>
      </c>
      <c r="D26" s="43">
        <v>614.5583300000003</v>
      </c>
      <c r="E26" s="43">
        <v>936.43103099999951</v>
      </c>
      <c r="F26" s="57">
        <f t="shared" si="2"/>
        <v>0.48369789888349374</v>
      </c>
      <c r="G26" s="117">
        <f t="shared" si="3"/>
        <v>207.55517599999962</v>
      </c>
      <c r="H26" s="117">
        <f t="shared" si="4"/>
        <v>28.476066887961277</v>
      </c>
      <c r="I26" s="59"/>
      <c r="J26" s="43">
        <v>4044.1024160000002</v>
      </c>
      <c r="K26" s="43">
        <v>4287.0500830000001</v>
      </c>
      <c r="L26" s="57">
        <f t="shared" si="5"/>
        <v>0.36791913906364465</v>
      </c>
    </row>
    <row r="27" spans="1:12" x14ac:dyDescent="0.2">
      <c r="A27" s="69" t="s">
        <v>23</v>
      </c>
      <c r="B27" s="41" t="s">
        <v>153</v>
      </c>
      <c r="C27" s="43">
        <v>498.15448299999986</v>
      </c>
      <c r="D27" s="43">
        <v>741.88827599999968</v>
      </c>
      <c r="E27" s="43">
        <v>565.07745900000009</v>
      </c>
      <c r="F27" s="57">
        <f t="shared" si="2"/>
        <v>0.2918813778873201</v>
      </c>
      <c r="G27" s="117">
        <f t="shared" si="3"/>
        <v>66.922976000000233</v>
      </c>
      <c r="H27" s="117">
        <f t="shared" si="4"/>
        <v>13.434181219643918</v>
      </c>
      <c r="I27" s="59"/>
      <c r="J27" s="43">
        <v>3187.1033270000003</v>
      </c>
      <c r="K27" s="43">
        <v>4033.2158420000001</v>
      </c>
      <c r="L27" s="57">
        <f t="shared" si="5"/>
        <v>0.34613481800242651</v>
      </c>
    </row>
    <row r="28" spans="1:12" x14ac:dyDescent="0.2">
      <c r="A28" s="69" t="s">
        <v>24</v>
      </c>
      <c r="B28" s="41" t="s">
        <v>158</v>
      </c>
      <c r="C28" s="43">
        <v>415.0286480000002</v>
      </c>
      <c r="D28" s="43">
        <v>557.40010199999983</v>
      </c>
      <c r="E28" s="43">
        <v>562.33694800000012</v>
      </c>
      <c r="F28" s="57">
        <f t="shared" si="2"/>
        <v>0.29046581243862762</v>
      </c>
      <c r="G28" s="117">
        <f t="shared" si="3"/>
        <v>147.30829999999992</v>
      </c>
      <c r="H28" s="117">
        <f t="shared" si="4"/>
        <v>35.493525738493084</v>
      </c>
      <c r="I28" s="59"/>
      <c r="J28" s="43">
        <v>3238.8645359999991</v>
      </c>
      <c r="K28" s="43">
        <v>3175.1205830000004</v>
      </c>
      <c r="L28" s="57">
        <f t="shared" si="5"/>
        <v>0.27249218196749897</v>
      </c>
    </row>
    <row r="29" spans="1:12" x14ac:dyDescent="0.2">
      <c r="A29" s="69" t="s">
        <v>25</v>
      </c>
      <c r="B29" s="41" t="s">
        <v>173</v>
      </c>
      <c r="C29" s="43">
        <v>200.11438399999994</v>
      </c>
      <c r="D29" s="43">
        <v>730.36377399999969</v>
      </c>
      <c r="E29" s="43">
        <v>493.68125800000018</v>
      </c>
      <c r="F29" s="57">
        <f t="shared" si="2"/>
        <v>0.2550028558512818</v>
      </c>
      <c r="G29" s="117">
        <f t="shared" si="3"/>
        <v>293.56687400000021</v>
      </c>
      <c r="H29" s="117">
        <f t="shared" si="4"/>
        <v>146.69953660102729</v>
      </c>
      <c r="I29" s="59"/>
      <c r="J29" s="43">
        <v>1790.0227449999995</v>
      </c>
      <c r="K29" s="43">
        <v>3106.1102570000007</v>
      </c>
      <c r="L29" s="57">
        <f t="shared" si="5"/>
        <v>0.26656964333677374</v>
      </c>
    </row>
    <row r="30" spans="1:12" x14ac:dyDescent="0.2">
      <c r="A30" s="69" t="s">
        <v>26</v>
      </c>
      <c r="B30" s="41" t="s">
        <v>175</v>
      </c>
      <c r="C30" s="43">
        <v>387.21777200000014</v>
      </c>
      <c r="D30" s="43">
        <v>483.98530699999986</v>
      </c>
      <c r="E30" s="43">
        <v>455.60687300000006</v>
      </c>
      <c r="F30" s="57">
        <f t="shared" si="2"/>
        <v>0.23533616453487527</v>
      </c>
      <c r="G30" s="117">
        <f t="shared" si="3"/>
        <v>68.389100999999926</v>
      </c>
      <c r="H30" s="117">
        <f t="shared" si="4"/>
        <v>17.661663783345123</v>
      </c>
      <c r="I30" s="59"/>
      <c r="J30" s="43">
        <v>2827.2349390000018</v>
      </c>
      <c r="K30" s="43">
        <v>2922.9459469999993</v>
      </c>
      <c r="L30" s="57">
        <f t="shared" si="5"/>
        <v>0.2508502899497872</v>
      </c>
    </row>
    <row r="31" spans="1:12" x14ac:dyDescent="0.2">
      <c r="A31" s="69" t="s">
        <v>27</v>
      </c>
      <c r="B31" s="41" t="s">
        <v>169</v>
      </c>
      <c r="C31" s="43">
        <v>501.66107099999994</v>
      </c>
      <c r="D31" s="43">
        <v>315.17960599999992</v>
      </c>
      <c r="E31" s="43">
        <v>462.66268500000012</v>
      </c>
      <c r="F31" s="57">
        <f t="shared" si="2"/>
        <v>0.23898072705612408</v>
      </c>
      <c r="G31" s="117">
        <f t="shared" si="3"/>
        <v>-38.998385999999812</v>
      </c>
      <c r="H31" s="117">
        <f t="shared" si="4"/>
        <v>-7.7738513618888758</v>
      </c>
      <c r="I31" s="59"/>
      <c r="J31" s="43">
        <v>2240.1282930000011</v>
      </c>
      <c r="K31" s="43">
        <v>2911.6213769999995</v>
      </c>
      <c r="L31" s="57">
        <f t="shared" si="5"/>
        <v>0.24987840346280912</v>
      </c>
    </row>
    <row r="32" spans="1:12" x14ac:dyDescent="0.2">
      <c r="A32" s="69" t="s">
        <v>28</v>
      </c>
      <c r="B32" s="41" t="s">
        <v>155</v>
      </c>
      <c r="C32" s="43">
        <v>416.55537100000009</v>
      </c>
      <c r="D32" s="43">
        <v>566.30237599999998</v>
      </c>
      <c r="E32" s="43">
        <v>460.49298199999987</v>
      </c>
      <c r="F32" s="57">
        <f t="shared" si="2"/>
        <v>0.23786000300111215</v>
      </c>
      <c r="G32" s="117">
        <f t="shared" si="3"/>
        <v>43.937610999999777</v>
      </c>
      <c r="H32" s="117">
        <f t="shared" si="4"/>
        <v>10.547844070410454</v>
      </c>
      <c r="I32" s="59"/>
      <c r="J32" s="43">
        <v>2191.4086469999997</v>
      </c>
      <c r="K32" s="43">
        <v>2766.9883049999999</v>
      </c>
      <c r="L32" s="57">
        <f t="shared" si="5"/>
        <v>0.23746584137463023</v>
      </c>
    </row>
    <row r="33" spans="1:13" x14ac:dyDescent="0.2">
      <c r="A33" s="69" t="s">
        <v>29</v>
      </c>
      <c r="B33" s="41" t="s">
        <v>157</v>
      </c>
      <c r="C33" s="43">
        <v>285.95092</v>
      </c>
      <c r="D33" s="43">
        <v>292.46651500000002</v>
      </c>
      <c r="E33" s="43">
        <v>239.292192</v>
      </c>
      <c r="F33" s="57">
        <f t="shared" si="2"/>
        <v>0.12360240814107071</v>
      </c>
      <c r="G33" s="117">
        <f t="shared" si="3"/>
        <v>-46.658727999999996</v>
      </c>
      <c r="H33" s="117">
        <f t="shared" si="4"/>
        <v>-16.31704070055099</v>
      </c>
      <c r="I33" s="59"/>
      <c r="J33" s="43">
        <v>2256.1627210000001</v>
      </c>
      <c r="K33" s="43">
        <v>2348.5485009999979</v>
      </c>
      <c r="L33" s="57">
        <f t="shared" si="5"/>
        <v>0.20155489807864987</v>
      </c>
    </row>
    <row r="34" spans="1:13" x14ac:dyDescent="0.2">
      <c r="A34" s="69" t="s">
        <v>30</v>
      </c>
      <c r="B34" s="41" t="s">
        <v>171</v>
      </c>
      <c r="C34" s="43">
        <v>316.04794200000015</v>
      </c>
      <c r="D34" s="43">
        <v>212.51975300000012</v>
      </c>
      <c r="E34" s="43">
        <v>406.53824899999995</v>
      </c>
      <c r="F34" s="57">
        <f t="shared" si="2"/>
        <v>0.20999058163107226</v>
      </c>
      <c r="G34" s="117">
        <f t="shared" si="3"/>
        <v>90.490306999999802</v>
      </c>
      <c r="H34" s="117">
        <f t="shared" si="4"/>
        <v>28.631829217859533</v>
      </c>
      <c r="I34" s="59"/>
      <c r="J34" s="43">
        <v>1883.6027709999992</v>
      </c>
      <c r="K34" s="43">
        <v>2232.668333000001</v>
      </c>
      <c r="L34" s="57">
        <f t="shared" si="5"/>
        <v>0.19160994039920176</v>
      </c>
    </row>
    <row r="35" spans="1:13" x14ac:dyDescent="0.2">
      <c r="A35" s="69" t="s">
        <v>31</v>
      </c>
      <c r="B35" s="41" t="s">
        <v>174</v>
      </c>
      <c r="C35" s="43">
        <v>257.46715</v>
      </c>
      <c r="D35" s="43">
        <v>223.7208500000001</v>
      </c>
      <c r="E35" s="43">
        <v>342.80722500000013</v>
      </c>
      <c r="F35" s="57">
        <f t="shared" si="2"/>
        <v>0.17707137948804391</v>
      </c>
      <c r="G35" s="117">
        <f t="shared" si="3"/>
        <v>85.340075000000127</v>
      </c>
      <c r="H35" s="117">
        <f t="shared" si="4"/>
        <v>33.146005228239844</v>
      </c>
      <c r="I35" s="59"/>
      <c r="J35" s="43">
        <v>2443.3394299999991</v>
      </c>
      <c r="K35" s="43">
        <v>2157.7446949999994</v>
      </c>
      <c r="L35" s="57">
        <f t="shared" si="5"/>
        <v>0.18517991512429605</v>
      </c>
    </row>
    <row r="36" spans="1:13" x14ac:dyDescent="0.2">
      <c r="A36" s="69" t="s">
        <v>32</v>
      </c>
      <c r="B36" s="41" t="s">
        <v>176</v>
      </c>
      <c r="C36" s="43">
        <v>344.61538600000006</v>
      </c>
      <c r="D36" s="43">
        <v>339.19262499999991</v>
      </c>
      <c r="E36" s="43">
        <v>348.41883700000005</v>
      </c>
      <c r="F36" s="57">
        <f t="shared" si="2"/>
        <v>0.17996996448137842</v>
      </c>
      <c r="G36" s="117">
        <f t="shared" si="3"/>
        <v>3.8034509999999955</v>
      </c>
      <c r="H36" s="117">
        <f t="shared" si="4"/>
        <v>1.1036799732441416</v>
      </c>
      <c r="I36" s="59"/>
      <c r="J36" s="43">
        <v>2415.3216400000006</v>
      </c>
      <c r="K36" s="43">
        <v>2101.3812060000009</v>
      </c>
      <c r="L36" s="57">
        <f t="shared" si="5"/>
        <v>0.18034274132272685</v>
      </c>
    </row>
    <row r="37" spans="1:13" x14ac:dyDescent="0.2">
      <c r="A37" s="70"/>
      <c r="B37" s="35" t="s">
        <v>107</v>
      </c>
      <c r="C37" s="65">
        <f>SUM(C7:C36)</f>
        <v>134668.29755700001</v>
      </c>
      <c r="D37" s="65">
        <f>SUM(D7:D36)</f>
        <v>173456.53997700004</v>
      </c>
      <c r="E37" s="65">
        <f>SUM(E7:E36)</f>
        <v>187898.72665099995</v>
      </c>
      <c r="F37" s="68">
        <f>E37/E$5*100</f>
        <v>97.055967044275192</v>
      </c>
      <c r="G37" s="71">
        <f t="shared" ref="G37" si="6">E37-C37</f>
        <v>53230.429093999934</v>
      </c>
      <c r="H37" s="71">
        <f>(G37/C37)*100</f>
        <v>39.527067661540386</v>
      </c>
      <c r="I37" s="67"/>
      <c r="J37" s="65">
        <f>SUM(J7:J36)</f>
        <v>867577.17266599985</v>
      </c>
      <c r="K37" s="65">
        <f>SUM(K7:K36)</f>
        <v>1135506.8923369993</v>
      </c>
      <c r="L37" s="68">
        <f>K37/K$5*100</f>
        <v>97.450393660228059</v>
      </c>
    </row>
    <row r="38" spans="1:13" x14ac:dyDescent="0.2">
      <c r="A38" s="70"/>
      <c r="B38" s="35" t="s">
        <v>33</v>
      </c>
      <c r="C38" s="80">
        <f>C5-C37</f>
        <v>5571.7277919999906</v>
      </c>
      <c r="D38" s="80">
        <f t="shared" ref="D38" si="7">D5-D37</f>
        <v>4461.2961419999774</v>
      </c>
      <c r="E38" s="80">
        <f>E5-E37</f>
        <v>5699.5984940000635</v>
      </c>
      <c r="F38" s="71">
        <f>E38/E$5*100</f>
        <v>2.9440329557248059</v>
      </c>
      <c r="G38" s="71">
        <f>E38-C38</f>
        <v>127.87070200007292</v>
      </c>
      <c r="H38" s="71">
        <f>(G38/C38)*100</f>
        <v>2.2949919086799699</v>
      </c>
      <c r="I38" s="67"/>
      <c r="J38" s="80">
        <f>J5-J37</f>
        <v>34449.863234000164</v>
      </c>
      <c r="K38" s="80">
        <f>K5-K37</f>
        <v>29708.403043000726</v>
      </c>
      <c r="L38" s="71">
        <f>K38/K$5*100</f>
        <v>2.5496063397719322</v>
      </c>
      <c r="M38" s="76"/>
    </row>
    <row r="39" spans="1:13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1:13" ht="12.75" x14ac:dyDescent="0.2">
      <c r="A40" s="94" t="s">
        <v>124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spans="1:13" x14ac:dyDescent="0.2">
      <c r="A41" s="41"/>
      <c r="B41" s="110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spans="1:13" x14ac:dyDescent="0.2">
      <c r="A42" s="12"/>
      <c r="B42" s="13"/>
      <c r="C42" s="153" t="s">
        <v>121</v>
      </c>
      <c r="D42" s="153"/>
      <c r="E42" s="153"/>
      <c r="F42" s="13"/>
      <c r="G42" s="154" t="s">
        <v>106</v>
      </c>
      <c r="H42" s="154"/>
      <c r="I42" s="14"/>
      <c r="J42" s="153" t="s">
        <v>121</v>
      </c>
      <c r="K42" s="153"/>
      <c r="L42" s="153"/>
    </row>
    <row r="43" spans="1:13" ht="24" x14ac:dyDescent="0.2">
      <c r="A43" s="72" t="s">
        <v>118</v>
      </c>
      <c r="B43" s="73" t="s">
        <v>1</v>
      </c>
      <c r="C43" s="17" t="s">
        <v>182</v>
      </c>
      <c r="D43" s="17" t="s">
        <v>178</v>
      </c>
      <c r="E43" s="17" t="s">
        <v>183</v>
      </c>
      <c r="F43" s="18" t="s">
        <v>116</v>
      </c>
      <c r="G43" s="19" t="s">
        <v>122</v>
      </c>
      <c r="H43" s="20" t="s">
        <v>2</v>
      </c>
      <c r="I43" s="20"/>
      <c r="J43" s="17" t="s">
        <v>184</v>
      </c>
      <c r="K43" s="17" t="s">
        <v>185</v>
      </c>
      <c r="L43" s="18" t="s">
        <v>116</v>
      </c>
    </row>
    <row r="44" spans="1:13" ht="15" customHeight="1" x14ac:dyDescent="0.2">
      <c r="A44" s="82"/>
      <c r="B44" s="82" t="s">
        <v>56</v>
      </c>
      <c r="C44" s="83">
        <v>125458.24908199999</v>
      </c>
      <c r="D44" s="83">
        <v>162140.087784</v>
      </c>
      <c r="E44" s="83">
        <v>171138.42724600001</v>
      </c>
      <c r="F44" s="85">
        <f>E44/E$44*100</f>
        <v>100</v>
      </c>
      <c r="G44" s="85">
        <f>E44-C44</f>
        <v>45680.178164000012</v>
      </c>
      <c r="H44" s="85">
        <f t="shared" ref="H44" si="8">(G44/C44)*100</f>
        <v>36.410661314221969</v>
      </c>
      <c r="I44" s="87"/>
      <c r="J44" s="83">
        <v>830604.94512299995</v>
      </c>
      <c r="K44" s="83">
        <v>994714.84141800005</v>
      </c>
      <c r="L44" s="85">
        <f>K44/K$44*100</f>
        <v>100</v>
      </c>
    </row>
    <row r="45" spans="1:13" ht="6" customHeight="1" x14ac:dyDescent="0.2">
      <c r="A45" s="118"/>
      <c r="B45" s="119"/>
      <c r="C45" s="113"/>
      <c r="D45" s="113"/>
      <c r="E45" s="113"/>
      <c r="F45" s="114"/>
      <c r="G45" s="115"/>
      <c r="H45" s="116"/>
      <c r="I45" s="116"/>
      <c r="J45" s="113"/>
      <c r="K45" s="113"/>
      <c r="L45" s="114"/>
    </row>
    <row r="46" spans="1:13" x14ac:dyDescent="0.2">
      <c r="A46" s="69" t="s">
        <v>3</v>
      </c>
      <c r="B46" s="41" t="s">
        <v>136</v>
      </c>
      <c r="C46" s="43">
        <v>28633.78374699999</v>
      </c>
      <c r="D46" s="43">
        <v>43577.689117000002</v>
      </c>
      <c r="E46" s="43">
        <v>45828.575707999997</v>
      </c>
      <c r="F46" s="57">
        <f>E46/E$44*100</f>
        <v>26.778658916927228</v>
      </c>
      <c r="G46" s="117">
        <f t="shared" ref="G46:G76" si="9">E46-C46</f>
        <v>17194.791961000006</v>
      </c>
      <c r="H46" s="117">
        <f t="shared" ref="H46:H75" si="10">(G46/C46)*100</f>
        <v>60.050715312123337</v>
      </c>
      <c r="I46" s="59"/>
      <c r="J46" s="43">
        <v>190759.25933900001</v>
      </c>
      <c r="K46" s="43">
        <v>263734.25848300004</v>
      </c>
      <c r="L46" s="57">
        <f>K46/K$44*100</f>
        <v>26.51355418674942</v>
      </c>
      <c r="M46" s="76"/>
    </row>
    <row r="47" spans="1:13" x14ac:dyDescent="0.2">
      <c r="A47" s="69" t="s">
        <v>4</v>
      </c>
      <c r="B47" s="41" t="s">
        <v>135</v>
      </c>
      <c r="C47" s="43">
        <v>14746.785997999992</v>
      </c>
      <c r="D47" s="43">
        <v>21766.506185999991</v>
      </c>
      <c r="E47" s="43">
        <v>22687.289886999999</v>
      </c>
      <c r="F47" s="57">
        <f t="shared" ref="F47:F75" si="11">E47/E$44*100</f>
        <v>13.256689483530511</v>
      </c>
      <c r="G47" s="117">
        <f t="shared" si="9"/>
        <v>7940.5038890000069</v>
      </c>
      <c r="H47" s="117">
        <f t="shared" si="10"/>
        <v>53.845657556005243</v>
      </c>
      <c r="I47" s="59"/>
      <c r="J47" s="43">
        <v>90907.936627000032</v>
      </c>
      <c r="K47" s="43">
        <v>125401.06927499996</v>
      </c>
      <c r="L47" s="57">
        <f t="shared" ref="L47:L75" si="12">K47/K$44*100</f>
        <v>12.606735523945378</v>
      </c>
      <c r="M47" s="76"/>
    </row>
    <row r="48" spans="1:13" x14ac:dyDescent="0.2">
      <c r="A48" s="69" t="s">
        <v>5</v>
      </c>
      <c r="B48" s="41" t="s">
        <v>146</v>
      </c>
      <c r="C48" s="43">
        <v>15240.621574999999</v>
      </c>
      <c r="D48" s="43">
        <v>13350.957246000004</v>
      </c>
      <c r="E48" s="43">
        <v>14423.718967000003</v>
      </c>
      <c r="F48" s="57">
        <f t="shared" si="11"/>
        <v>8.4281006896638555</v>
      </c>
      <c r="G48" s="117">
        <f t="shared" si="9"/>
        <v>-816.90260799999669</v>
      </c>
      <c r="H48" s="117">
        <f t="shared" si="10"/>
        <v>-5.3600347202374303</v>
      </c>
      <c r="I48" s="59"/>
      <c r="J48" s="43">
        <v>85593.425222999969</v>
      </c>
      <c r="K48" s="43">
        <v>96731.575455000013</v>
      </c>
      <c r="L48" s="57">
        <f t="shared" si="12"/>
        <v>9.7245533521049943</v>
      </c>
      <c r="M48" s="76"/>
    </row>
    <row r="49" spans="1:13" x14ac:dyDescent="0.2">
      <c r="A49" s="69" t="s">
        <v>6</v>
      </c>
      <c r="B49" s="41" t="s">
        <v>137</v>
      </c>
      <c r="C49" s="43">
        <v>10869.756139999992</v>
      </c>
      <c r="D49" s="43">
        <v>15166.957701999998</v>
      </c>
      <c r="E49" s="43">
        <v>13005.465357999999</v>
      </c>
      <c r="F49" s="57">
        <f t="shared" si="11"/>
        <v>7.5993834741191799</v>
      </c>
      <c r="G49" s="117">
        <f t="shared" si="9"/>
        <v>2135.7092180000072</v>
      </c>
      <c r="H49" s="117">
        <f t="shared" si="10"/>
        <v>19.648179687681651</v>
      </c>
      <c r="I49" s="59"/>
      <c r="J49" s="43">
        <v>85883.042995000011</v>
      </c>
      <c r="K49" s="43">
        <v>74704.735238999987</v>
      </c>
      <c r="L49" s="57">
        <f t="shared" si="12"/>
        <v>7.5101659418799693</v>
      </c>
      <c r="M49" s="76"/>
    </row>
    <row r="50" spans="1:13" x14ac:dyDescent="0.2">
      <c r="A50" s="69" t="s">
        <v>7</v>
      </c>
      <c r="B50" s="41" t="s">
        <v>168</v>
      </c>
      <c r="C50" s="43">
        <v>8524.6796720000002</v>
      </c>
      <c r="D50" s="43">
        <v>10011.307308000003</v>
      </c>
      <c r="E50" s="43">
        <v>10520.735249000003</v>
      </c>
      <c r="F50" s="57">
        <f t="shared" si="11"/>
        <v>6.1475002536263537</v>
      </c>
      <c r="G50" s="117">
        <f t="shared" si="9"/>
        <v>1996.0555770000028</v>
      </c>
      <c r="H50" s="117">
        <f t="shared" si="10"/>
        <v>23.415021488211561</v>
      </c>
      <c r="I50" s="59"/>
      <c r="J50" s="43">
        <v>55691.543406000019</v>
      </c>
      <c r="K50" s="43">
        <v>63242.889785999985</v>
      </c>
      <c r="L50" s="57">
        <f t="shared" si="12"/>
        <v>6.3578914431240499</v>
      </c>
      <c r="M50" s="76"/>
    </row>
    <row r="51" spans="1:13" x14ac:dyDescent="0.2">
      <c r="A51" s="69" t="s">
        <v>8</v>
      </c>
      <c r="B51" s="41" t="s">
        <v>141</v>
      </c>
      <c r="C51" s="43">
        <v>5678.7070059999978</v>
      </c>
      <c r="D51" s="43">
        <v>10030.436279999998</v>
      </c>
      <c r="E51" s="43">
        <v>12113.698018999998</v>
      </c>
      <c r="F51" s="57">
        <f t="shared" si="11"/>
        <v>7.0783039285428107</v>
      </c>
      <c r="G51" s="117">
        <f t="shared" si="9"/>
        <v>6434.9910129999998</v>
      </c>
      <c r="H51" s="117">
        <f t="shared" si="10"/>
        <v>113.31789096005356</v>
      </c>
      <c r="I51" s="59"/>
      <c r="J51" s="43">
        <v>35723.378800000013</v>
      </c>
      <c r="K51" s="43">
        <v>55156.175735999976</v>
      </c>
      <c r="L51" s="57">
        <f t="shared" si="12"/>
        <v>5.5449233729510823</v>
      </c>
      <c r="M51" s="76"/>
    </row>
    <row r="52" spans="1:13" x14ac:dyDescent="0.2">
      <c r="A52" s="69" t="s">
        <v>9</v>
      </c>
      <c r="B52" s="41" t="s">
        <v>139</v>
      </c>
      <c r="C52" s="43">
        <v>5883.3777719999998</v>
      </c>
      <c r="D52" s="43">
        <v>6303.7917720000023</v>
      </c>
      <c r="E52" s="43">
        <v>6592.6692979999989</v>
      </c>
      <c r="F52" s="57">
        <f t="shared" si="11"/>
        <v>3.8522437094291386</v>
      </c>
      <c r="G52" s="117">
        <f t="shared" si="9"/>
        <v>709.29152599999907</v>
      </c>
      <c r="H52" s="117">
        <f t="shared" si="10"/>
        <v>12.055855555895775</v>
      </c>
      <c r="I52" s="59"/>
      <c r="J52" s="43">
        <v>38131.859269000008</v>
      </c>
      <c r="K52" s="43">
        <v>42974.827259000005</v>
      </c>
      <c r="L52" s="57">
        <f t="shared" si="12"/>
        <v>4.3203162825778207</v>
      </c>
      <c r="M52" s="76"/>
    </row>
    <row r="53" spans="1:13" x14ac:dyDescent="0.2">
      <c r="A53" s="69" t="s">
        <v>10</v>
      </c>
      <c r="B53" s="41" t="s">
        <v>140</v>
      </c>
      <c r="C53" s="43">
        <v>4908.377024999997</v>
      </c>
      <c r="D53" s="43">
        <v>6524.7159289999991</v>
      </c>
      <c r="E53" s="43">
        <v>6568.9373699999996</v>
      </c>
      <c r="F53" s="57">
        <f t="shared" si="11"/>
        <v>3.8383766145972538</v>
      </c>
      <c r="G53" s="117">
        <f t="shared" si="9"/>
        <v>1660.5603450000026</v>
      </c>
      <c r="H53" s="117">
        <f t="shared" si="10"/>
        <v>33.831149003880839</v>
      </c>
      <c r="I53" s="59"/>
      <c r="J53" s="43">
        <v>30061.864125999997</v>
      </c>
      <c r="K53" s="43">
        <v>37623.650446</v>
      </c>
      <c r="L53" s="57">
        <f t="shared" si="12"/>
        <v>3.7823553926637103</v>
      </c>
      <c r="M53" s="76"/>
    </row>
    <row r="54" spans="1:13" x14ac:dyDescent="0.2">
      <c r="A54" s="69" t="s">
        <v>11</v>
      </c>
      <c r="B54" s="41" t="s">
        <v>143</v>
      </c>
      <c r="C54" s="43">
        <v>4720.9926980000009</v>
      </c>
      <c r="D54" s="43">
        <v>5729.3567279999979</v>
      </c>
      <c r="E54" s="43">
        <v>6230.7148860000016</v>
      </c>
      <c r="F54" s="57">
        <f t="shared" si="11"/>
        <v>3.6407456737017729</v>
      </c>
      <c r="G54" s="117">
        <f t="shared" si="9"/>
        <v>1509.7221880000006</v>
      </c>
      <c r="H54" s="117">
        <f t="shared" si="10"/>
        <v>31.978913855121586</v>
      </c>
      <c r="I54" s="59"/>
      <c r="J54" s="43">
        <v>35735.385556000001</v>
      </c>
      <c r="K54" s="43">
        <v>36974.399754999962</v>
      </c>
      <c r="L54" s="57">
        <f t="shared" si="12"/>
        <v>3.71708536109622</v>
      </c>
      <c r="M54" s="76"/>
    </row>
    <row r="55" spans="1:13" x14ac:dyDescent="0.2">
      <c r="A55" s="69" t="s">
        <v>12</v>
      </c>
      <c r="B55" s="41" t="s">
        <v>144</v>
      </c>
      <c r="C55" s="43">
        <v>3376.5021900000002</v>
      </c>
      <c r="D55" s="43">
        <v>4281.7828380000001</v>
      </c>
      <c r="E55" s="43">
        <v>4241.2109420000006</v>
      </c>
      <c r="F55" s="57">
        <f t="shared" si="11"/>
        <v>2.4782341466207027</v>
      </c>
      <c r="G55" s="117">
        <f t="shared" si="9"/>
        <v>864.70875200000046</v>
      </c>
      <c r="H55" s="117">
        <f t="shared" si="10"/>
        <v>25.609601396408404</v>
      </c>
      <c r="I55" s="59"/>
      <c r="J55" s="43">
        <v>19282.595298999993</v>
      </c>
      <c r="K55" s="43">
        <v>27209.190157000005</v>
      </c>
      <c r="L55" s="57">
        <f t="shared" si="12"/>
        <v>2.7353759111719267</v>
      </c>
      <c r="M55" s="76"/>
    </row>
    <row r="56" spans="1:13" x14ac:dyDescent="0.2">
      <c r="A56" s="69" t="s">
        <v>13</v>
      </c>
      <c r="B56" s="41" t="s">
        <v>145</v>
      </c>
      <c r="C56" s="43">
        <v>1841.3831709999995</v>
      </c>
      <c r="D56" s="43">
        <v>3548.6767440000003</v>
      </c>
      <c r="E56" s="43">
        <v>4557.6733510000013</v>
      </c>
      <c r="F56" s="57">
        <f t="shared" si="11"/>
        <v>2.6631501903711268</v>
      </c>
      <c r="G56" s="117">
        <f t="shared" si="9"/>
        <v>2716.2901800000018</v>
      </c>
      <c r="H56" s="117">
        <f t="shared" si="10"/>
        <v>147.51357690126312</v>
      </c>
      <c r="I56" s="59"/>
      <c r="J56" s="43">
        <v>16048.776468000002</v>
      </c>
      <c r="K56" s="43">
        <v>23354.523514999993</v>
      </c>
      <c r="L56" s="57">
        <f t="shared" si="12"/>
        <v>2.3478611701125645</v>
      </c>
      <c r="M56" s="76"/>
    </row>
    <row r="57" spans="1:13" x14ac:dyDescent="0.2">
      <c r="A57" s="69" t="s">
        <v>14</v>
      </c>
      <c r="B57" s="41" t="s">
        <v>142</v>
      </c>
      <c r="C57" s="43">
        <v>2548.6851800000009</v>
      </c>
      <c r="D57" s="43">
        <v>2319.6123079999979</v>
      </c>
      <c r="E57" s="43">
        <v>3433.0301009999989</v>
      </c>
      <c r="F57" s="57">
        <f t="shared" si="11"/>
        <v>2.0059960560846153</v>
      </c>
      <c r="G57" s="117">
        <f t="shared" si="9"/>
        <v>884.34492099999807</v>
      </c>
      <c r="H57" s="117">
        <f t="shared" si="10"/>
        <v>34.698083856712259</v>
      </c>
      <c r="I57" s="59"/>
      <c r="J57" s="43">
        <v>17550.584038999998</v>
      </c>
      <c r="K57" s="43">
        <v>19151.358128000007</v>
      </c>
      <c r="L57" s="57">
        <f t="shared" si="12"/>
        <v>1.9253113888095901</v>
      </c>
      <c r="M57" s="76"/>
    </row>
    <row r="58" spans="1:13" x14ac:dyDescent="0.2">
      <c r="A58" s="69" t="s">
        <v>15</v>
      </c>
      <c r="B58" s="41" t="s">
        <v>138</v>
      </c>
      <c r="C58" s="43">
        <v>1915.3643750000012</v>
      </c>
      <c r="D58" s="43">
        <v>1553.8545700000004</v>
      </c>
      <c r="E58" s="43">
        <v>2293.7068269999995</v>
      </c>
      <c r="F58" s="57">
        <f t="shared" si="11"/>
        <v>1.3402640563611992</v>
      </c>
      <c r="G58" s="117">
        <f t="shared" si="9"/>
        <v>378.34245199999827</v>
      </c>
      <c r="H58" s="117">
        <f t="shared" si="10"/>
        <v>19.753027514673182</v>
      </c>
      <c r="I58" s="59"/>
      <c r="J58" s="43">
        <v>10730.642503000001</v>
      </c>
      <c r="K58" s="43">
        <v>13865.721459</v>
      </c>
      <c r="L58" s="57">
        <f t="shared" si="12"/>
        <v>1.3939393363462778</v>
      </c>
      <c r="M58" s="76"/>
    </row>
    <row r="59" spans="1:13" x14ac:dyDescent="0.2">
      <c r="A59" s="69" t="s">
        <v>16</v>
      </c>
      <c r="B59" s="41" t="s">
        <v>150</v>
      </c>
      <c r="C59" s="43">
        <v>2362.3332440000004</v>
      </c>
      <c r="D59" s="43">
        <v>1379.0658459999993</v>
      </c>
      <c r="E59" s="43">
        <v>1675.0918490000006</v>
      </c>
      <c r="F59" s="57">
        <f t="shared" si="11"/>
        <v>0.97879352752971627</v>
      </c>
      <c r="G59" s="117">
        <f t="shared" si="9"/>
        <v>-687.24139499999978</v>
      </c>
      <c r="H59" s="117">
        <f t="shared" si="10"/>
        <v>-29.091636277205929</v>
      </c>
      <c r="I59" s="59"/>
      <c r="J59" s="43">
        <v>14281.217506999996</v>
      </c>
      <c r="K59" s="43">
        <v>12384.027239000005</v>
      </c>
      <c r="L59" s="57">
        <f t="shared" si="12"/>
        <v>1.2449826546617269</v>
      </c>
      <c r="M59" s="76"/>
    </row>
    <row r="60" spans="1:13" x14ac:dyDescent="0.2">
      <c r="A60" s="69" t="s">
        <v>17</v>
      </c>
      <c r="B60" s="41" t="s">
        <v>154</v>
      </c>
      <c r="C60" s="43">
        <v>2414.1734420000003</v>
      </c>
      <c r="D60" s="43">
        <v>997.3339390000001</v>
      </c>
      <c r="E60" s="43">
        <v>1159.0251049999999</v>
      </c>
      <c r="F60" s="57">
        <f t="shared" si="11"/>
        <v>0.6772442189935397</v>
      </c>
      <c r="G60" s="117">
        <f t="shared" si="9"/>
        <v>-1255.1483370000003</v>
      </c>
      <c r="H60" s="117">
        <f t="shared" si="10"/>
        <v>-51.990810401765664</v>
      </c>
      <c r="I60" s="59"/>
      <c r="J60" s="43">
        <v>18722.859869999982</v>
      </c>
      <c r="K60" s="43">
        <v>8843.597111000001</v>
      </c>
      <c r="L60" s="57">
        <f t="shared" si="12"/>
        <v>0.88905852640070704</v>
      </c>
      <c r="M60" s="76"/>
    </row>
    <row r="61" spans="1:13" x14ac:dyDescent="0.2">
      <c r="A61" s="69" t="s">
        <v>18</v>
      </c>
      <c r="B61" s="41" t="s">
        <v>155</v>
      </c>
      <c r="C61" s="43">
        <v>967.83799299999953</v>
      </c>
      <c r="D61" s="43">
        <v>1406.628751</v>
      </c>
      <c r="E61" s="43">
        <v>950.74274999999977</v>
      </c>
      <c r="F61" s="57">
        <f t="shared" si="11"/>
        <v>0.55554019357287354</v>
      </c>
      <c r="G61" s="117">
        <f t="shared" si="9"/>
        <v>-17.095242999999755</v>
      </c>
      <c r="H61" s="117">
        <f t="shared" si="10"/>
        <v>-1.7663331181089277</v>
      </c>
      <c r="I61" s="117"/>
      <c r="J61" s="43">
        <v>7217.5905619999958</v>
      </c>
      <c r="K61" s="43">
        <v>8079.000151999996</v>
      </c>
      <c r="L61" s="57">
        <f t="shared" si="12"/>
        <v>0.8121925817939043</v>
      </c>
      <c r="M61" s="76"/>
    </row>
    <row r="62" spans="1:13" x14ac:dyDescent="0.2">
      <c r="A62" s="69" t="s">
        <v>19</v>
      </c>
      <c r="B62" s="41" t="s">
        <v>157</v>
      </c>
      <c r="C62" s="43">
        <v>661.54395200000022</v>
      </c>
      <c r="D62" s="43">
        <v>857.40262100000052</v>
      </c>
      <c r="E62" s="43">
        <v>861.19609600000035</v>
      </c>
      <c r="F62" s="57">
        <f t="shared" si="11"/>
        <v>0.50321608645034976</v>
      </c>
      <c r="G62" s="117">
        <f t="shared" si="9"/>
        <v>199.65214400000013</v>
      </c>
      <c r="H62" s="117">
        <f t="shared" si="10"/>
        <v>30.179724778135387</v>
      </c>
      <c r="I62" s="59"/>
      <c r="J62" s="43">
        <v>5363.9249820000023</v>
      </c>
      <c r="K62" s="43">
        <v>7719.8753369999968</v>
      </c>
      <c r="L62" s="57">
        <f t="shared" si="12"/>
        <v>0.77608928866438243</v>
      </c>
      <c r="M62" s="76"/>
    </row>
    <row r="63" spans="1:13" x14ac:dyDescent="0.2">
      <c r="A63" s="69" t="s">
        <v>20</v>
      </c>
      <c r="B63" s="41" t="s">
        <v>147</v>
      </c>
      <c r="C63" s="43">
        <v>698.42688499999986</v>
      </c>
      <c r="D63" s="43">
        <v>1182.7129789999997</v>
      </c>
      <c r="E63" s="43">
        <v>1055.6078629999997</v>
      </c>
      <c r="F63" s="57">
        <f t="shared" si="11"/>
        <v>0.61681521794204308</v>
      </c>
      <c r="G63" s="117">
        <f t="shared" si="9"/>
        <v>357.18097799999987</v>
      </c>
      <c r="H63" s="117">
        <f t="shared" si="10"/>
        <v>51.140783047032897</v>
      </c>
      <c r="I63" s="59"/>
      <c r="J63" s="43">
        <v>5482.7700049999985</v>
      </c>
      <c r="K63" s="43">
        <v>6364.9068999999954</v>
      </c>
      <c r="L63" s="57">
        <f t="shared" si="12"/>
        <v>0.63987251772845799</v>
      </c>
      <c r="M63" s="76"/>
    </row>
    <row r="64" spans="1:13" x14ac:dyDescent="0.2">
      <c r="A64" s="69" t="s">
        <v>21</v>
      </c>
      <c r="B64" s="41" t="s">
        <v>170</v>
      </c>
      <c r="C64" s="43">
        <v>903.9965960000003</v>
      </c>
      <c r="D64" s="43">
        <v>1238.2736059999997</v>
      </c>
      <c r="E64" s="43">
        <v>1956.5854870000001</v>
      </c>
      <c r="F64" s="57">
        <f t="shared" si="11"/>
        <v>1.1432765384641168</v>
      </c>
      <c r="G64" s="117">
        <f t="shared" si="9"/>
        <v>1052.5888909999999</v>
      </c>
      <c r="H64" s="117">
        <f t="shared" si="10"/>
        <v>116.43726266863061</v>
      </c>
      <c r="I64" s="59"/>
      <c r="J64" s="43">
        <v>2163.9442239999998</v>
      </c>
      <c r="K64" s="43">
        <v>5743.0419949999959</v>
      </c>
      <c r="L64" s="57">
        <f t="shared" si="12"/>
        <v>0.57735561548605163</v>
      </c>
      <c r="M64" s="76"/>
    </row>
    <row r="65" spans="1:13" x14ac:dyDescent="0.2">
      <c r="A65" s="69" t="s">
        <v>22</v>
      </c>
      <c r="B65" s="41" t="s">
        <v>152</v>
      </c>
      <c r="C65" s="43">
        <v>601.6498620000001</v>
      </c>
      <c r="D65" s="43">
        <v>674.81851299999994</v>
      </c>
      <c r="E65" s="43">
        <v>869.29947400000015</v>
      </c>
      <c r="F65" s="57">
        <f t="shared" si="11"/>
        <v>0.50795107094822167</v>
      </c>
      <c r="G65" s="117">
        <f t="shared" si="9"/>
        <v>267.64961200000005</v>
      </c>
      <c r="H65" s="117">
        <f t="shared" si="10"/>
        <v>44.485942556403344</v>
      </c>
      <c r="I65" s="59"/>
      <c r="J65" s="43">
        <v>4116.1607589999976</v>
      </c>
      <c r="K65" s="43">
        <v>4379.2140759999993</v>
      </c>
      <c r="L65" s="57">
        <f t="shared" si="12"/>
        <v>0.44024818909480423</v>
      </c>
      <c r="M65" s="76"/>
    </row>
    <row r="66" spans="1:13" x14ac:dyDescent="0.2">
      <c r="A66" s="69" t="s">
        <v>23</v>
      </c>
      <c r="B66" s="41" t="s">
        <v>160</v>
      </c>
      <c r="C66" s="43">
        <v>607.17476399999998</v>
      </c>
      <c r="D66" s="43">
        <v>788.16836699999999</v>
      </c>
      <c r="E66" s="43">
        <v>872.7950689999999</v>
      </c>
      <c r="F66" s="57">
        <f t="shared" si="11"/>
        <v>0.50999362507019863</v>
      </c>
      <c r="G66" s="117">
        <f t="shared" si="9"/>
        <v>265.62030499999992</v>
      </c>
      <c r="H66" s="117">
        <f t="shared" si="10"/>
        <v>43.746927696751229</v>
      </c>
      <c r="I66" s="59"/>
      <c r="J66" s="43">
        <v>4484.0335569999997</v>
      </c>
      <c r="K66" s="43">
        <v>4361.1708819999985</v>
      </c>
      <c r="L66" s="57">
        <f t="shared" si="12"/>
        <v>0.43843428291298042</v>
      </c>
      <c r="M66" s="76"/>
    </row>
    <row r="67" spans="1:13" x14ac:dyDescent="0.2">
      <c r="A67" s="69" t="s">
        <v>24</v>
      </c>
      <c r="B67" s="41" t="s">
        <v>148</v>
      </c>
      <c r="C67" s="43">
        <v>786.87310200000002</v>
      </c>
      <c r="D67" s="43">
        <v>554.47661600000015</v>
      </c>
      <c r="E67" s="43">
        <v>849.13615199999992</v>
      </c>
      <c r="F67" s="57">
        <f t="shared" si="11"/>
        <v>0.49616919219400313</v>
      </c>
      <c r="G67" s="117">
        <f t="shared" si="9"/>
        <v>62.263049999999907</v>
      </c>
      <c r="H67" s="117">
        <f t="shared" si="10"/>
        <v>7.9127180534886179</v>
      </c>
      <c r="I67" s="59"/>
      <c r="J67" s="43">
        <v>4314.2943650000016</v>
      </c>
      <c r="K67" s="43">
        <v>4146.0723579999994</v>
      </c>
      <c r="L67" s="57">
        <f t="shared" si="12"/>
        <v>0.41681014350702067</v>
      </c>
      <c r="M67" s="76"/>
    </row>
    <row r="68" spans="1:13" x14ac:dyDescent="0.2">
      <c r="A68" s="69" t="s">
        <v>25</v>
      </c>
      <c r="B68" s="41" t="s">
        <v>172</v>
      </c>
      <c r="C68" s="43">
        <v>179.32237899999996</v>
      </c>
      <c r="D68" s="43">
        <v>110.922617</v>
      </c>
      <c r="E68" s="43">
        <v>97.030816999999999</v>
      </c>
      <c r="F68" s="57">
        <f t="shared" si="11"/>
        <v>5.6697270485327481E-2</v>
      </c>
      <c r="G68" s="117">
        <f t="shared" si="9"/>
        <v>-82.291561999999956</v>
      </c>
      <c r="H68" s="117">
        <f t="shared" si="10"/>
        <v>-45.890291250262734</v>
      </c>
      <c r="I68" s="59"/>
      <c r="J68" s="43">
        <v>1557.637536</v>
      </c>
      <c r="K68" s="43">
        <v>4060.792837</v>
      </c>
      <c r="L68" s="57">
        <f t="shared" si="12"/>
        <v>0.4082368803516796</v>
      </c>
      <c r="M68" s="76"/>
    </row>
    <row r="69" spans="1:13" x14ac:dyDescent="0.2">
      <c r="A69" s="69" t="s">
        <v>26</v>
      </c>
      <c r="B69" s="41" t="s">
        <v>159</v>
      </c>
      <c r="C69" s="43">
        <v>394.54141799999996</v>
      </c>
      <c r="D69" s="43">
        <v>576.12256500000001</v>
      </c>
      <c r="E69" s="43">
        <v>851.36675500000013</v>
      </c>
      <c r="F69" s="57">
        <f t="shared" si="11"/>
        <v>0.49747258327682159</v>
      </c>
      <c r="G69" s="117">
        <f t="shared" si="9"/>
        <v>456.82533700000016</v>
      </c>
      <c r="H69" s="117">
        <f t="shared" si="10"/>
        <v>115.78640825993082</v>
      </c>
      <c r="I69" s="59"/>
      <c r="J69" s="43">
        <v>3127.1467769999999</v>
      </c>
      <c r="K69" s="43">
        <v>4003.4476490000015</v>
      </c>
      <c r="L69" s="57">
        <f t="shared" si="12"/>
        <v>0.40247189267759892</v>
      </c>
      <c r="M69" s="76"/>
    </row>
    <row r="70" spans="1:13" x14ac:dyDescent="0.2">
      <c r="A70" s="69" t="s">
        <v>27</v>
      </c>
      <c r="B70" s="41" t="s">
        <v>156</v>
      </c>
      <c r="C70" s="43">
        <v>650.7425350000002</v>
      </c>
      <c r="D70" s="43">
        <v>541.54569800000013</v>
      </c>
      <c r="E70" s="43">
        <v>597.65188499999977</v>
      </c>
      <c r="F70" s="57">
        <f t="shared" si="11"/>
        <v>0.34922132604439288</v>
      </c>
      <c r="G70" s="117">
        <f t="shared" si="9"/>
        <v>-53.090650000000437</v>
      </c>
      <c r="H70" s="117">
        <f t="shared" si="10"/>
        <v>-8.1584723826298564</v>
      </c>
      <c r="I70" s="59"/>
      <c r="J70" s="43">
        <v>3801.2630839999983</v>
      </c>
      <c r="K70" s="43">
        <v>3005.8851919999997</v>
      </c>
      <c r="L70" s="57">
        <f t="shared" si="12"/>
        <v>0.30218561811292649</v>
      </c>
      <c r="M70" s="76"/>
    </row>
    <row r="71" spans="1:13" x14ac:dyDescent="0.2">
      <c r="A71" s="69" t="s">
        <v>28</v>
      </c>
      <c r="B71" s="41" t="s">
        <v>161</v>
      </c>
      <c r="C71" s="43">
        <v>102.56472199999999</v>
      </c>
      <c r="D71" s="43">
        <v>256.57531599999999</v>
      </c>
      <c r="E71" s="43">
        <v>552.38320499999998</v>
      </c>
      <c r="F71" s="57">
        <f t="shared" si="11"/>
        <v>0.32276982667719983</v>
      </c>
      <c r="G71" s="117">
        <f t="shared" si="9"/>
        <v>449.81848300000001</v>
      </c>
      <c r="H71" s="117">
        <f t="shared" si="10"/>
        <v>438.57037217923727</v>
      </c>
      <c r="I71" s="59"/>
      <c r="J71" s="43">
        <v>4172.1491499999993</v>
      </c>
      <c r="K71" s="43">
        <v>2986.5029070000001</v>
      </c>
      <c r="L71" s="57">
        <f t="shared" si="12"/>
        <v>0.30023709133992993</v>
      </c>
      <c r="M71" s="76"/>
    </row>
    <row r="72" spans="1:13" x14ac:dyDescent="0.2">
      <c r="A72" s="69" t="s">
        <v>29</v>
      </c>
      <c r="B72" s="41" t="s">
        <v>153</v>
      </c>
      <c r="C72" s="43">
        <v>342.21899100000002</v>
      </c>
      <c r="D72" s="43">
        <v>445.3165259999999</v>
      </c>
      <c r="E72" s="43">
        <v>475.80020400000001</v>
      </c>
      <c r="F72" s="57">
        <f t="shared" si="11"/>
        <v>0.27802067113545992</v>
      </c>
      <c r="G72" s="117">
        <f t="shared" si="9"/>
        <v>133.58121299999999</v>
      </c>
      <c r="H72" s="117">
        <f t="shared" si="10"/>
        <v>39.033839884122621</v>
      </c>
      <c r="I72" s="59"/>
      <c r="J72" s="43">
        <v>2550.1611949999992</v>
      </c>
      <c r="K72" s="43">
        <v>2727.9119099999998</v>
      </c>
      <c r="L72" s="57">
        <f t="shared" si="12"/>
        <v>0.27424059603969192</v>
      </c>
      <c r="M72" s="76"/>
    </row>
    <row r="73" spans="1:13" x14ac:dyDescent="0.2">
      <c r="A73" s="69" t="s">
        <v>30</v>
      </c>
      <c r="B73" s="41" t="s">
        <v>177</v>
      </c>
      <c r="C73" s="43">
        <v>735.03654400000005</v>
      </c>
      <c r="D73" s="43">
        <v>607.87147800000002</v>
      </c>
      <c r="E73" s="43">
        <v>270.48407600000002</v>
      </c>
      <c r="F73" s="57">
        <f t="shared" si="11"/>
        <v>0.1580498783076914</v>
      </c>
      <c r="G73" s="117">
        <f t="shared" si="9"/>
        <v>-464.55246800000003</v>
      </c>
      <c r="H73" s="117">
        <f t="shared" si="10"/>
        <v>-63.201275064767394</v>
      </c>
      <c r="I73" s="59"/>
      <c r="J73" s="43">
        <v>2473.2860459999997</v>
      </c>
      <c r="K73" s="43">
        <v>2585.4287750000003</v>
      </c>
      <c r="L73" s="57">
        <f t="shared" si="12"/>
        <v>0.2599165778319325</v>
      </c>
      <c r="M73" s="76"/>
    </row>
    <row r="74" spans="1:13" x14ac:dyDescent="0.2">
      <c r="A74" s="69" t="s">
        <v>31</v>
      </c>
      <c r="B74" s="41" t="s">
        <v>149</v>
      </c>
      <c r="C74" s="43">
        <v>219.78424100000012</v>
      </c>
      <c r="D74" s="43">
        <v>267.29215399999998</v>
      </c>
      <c r="E74" s="43">
        <v>204.68804599999996</v>
      </c>
      <c r="F74" s="57">
        <f t="shared" si="11"/>
        <v>0.1196037905068361</v>
      </c>
      <c r="G74" s="117">
        <f t="shared" si="9"/>
        <v>-15.096195000000165</v>
      </c>
      <c r="H74" s="117">
        <f t="shared" si="10"/>
        <v>-6.8686430525290287</v>
      </c>
      <c r="I74" s="59"/>
      <c r="J74" s="43">
        <v>2150.5350240000012</v>
      </c>
      <c r="K74" s="43">
        <v>2040.419562</v>
      </c>
      <c r="L74" s="57">
        <f t="shared" si="12"/>
        <v>0.20512608006243399</v>
      </c>
      <c r="M74" s="76"/>
    </row>
    <row r="75" spans="1:13" x14ac:dyDescent="0.2">
      <c r="A75" s="69" t="s">
        <v>32</v>
      </c>
      <c r="B75" s="41" t="s">
        <v>179</v>
      </c>
      <c r="C75" s="43">
        <v>72.347748999999993</v>
      </c>
      <c r="D75" s="43">
        <v>1089.7887030000002</v>
      </c>
      <c r="E75" s="43">
        <v>64.274465000000006</v>
      </c>
      <c r="F75" s="57">
        <f t="shared" si="11"/>
        <v>3.755700343535924E-2</v>
      </c>
      <c r="G75" s="117">
        <f t="shared" si="9"/>
        <v>-8.0732839999999868</v>
      </c>
      <c r="H75" s="117">
        <f t="shared" si="10"/>
        <v>-11.158998188043125</v>
      </c>
      <c r="I75" s="59"/>
      <c r="J75" s="43">
        <v>1933.5345900000004</v>
      </c>
      <c r="K75" s="43">
        <v>1919.1147969999993</v>
      </c>
      <c r="L75" s="57">
        <f t="shared" si="12"/>
        <v>0.19293115143071912</v>
      </c>
      <c r="M75" s="76"/>
    </row>
    <row r="76" spans="1:13" x14ac:dyDescent="0.2">
      <c r="A76" s="35"/>
      <c r="B76" s="35" t="s">
        <v>107</v>
      </c>
      <c r="C76" s="65">
        <f>SUM(C46:C75)</f>
        <v>121589.58496799995</v>
      </c>
      <c r="D76" s="65">
        <f>SUM(D46:D75)</f>
        <v>157139.96102300001</v>
      </c>
      <c r="E76" s="65">
        <f>SUM(E46:E75)</f>
        <v>165860.585261</v>
      </c>
      <c r="F76" s="71">
        <f>E76/E$44*100</f>
        <v>96.916039214609896</v>
      </c>
      <c r="G76" s="71">
        <f t="shared" si="9"/>
        <v>44271.000293000048</v>
      </c>
      <c r="H76" s="71">
        <f>(G76/C76)*100</f>
        <v>36.410191139850774</v>
      </c>
      <c r="I76" s="66"/>
      <c r="J76" s="65">
        <f>SUM(J46:J75)</f>
        <v>800012.80288299988</v>
      </c>
      <c r="K76" s="65">
        <f>SUM(K46:K75)</f>
        <v>965474.78437199991</v>
      </c>
      <c r="L76" s="71">
        <f>K76/K$44*100</f>
        <v>97.060458351629947</v>
      </c>
      <c r="M76" s="76"/>
    </row>
    <row r="77" spans="1:13" x14ac:dyDescent="0.2">
      <c r="A77" s="35"/>
      <c r="B77" s="35" t="s">
        <v>33</v>
      </c>
      <c r="C77" s="65">
        <f>C44-C76</f>
        <v>3868.6641140000429</v>
      </c>
      <c r="D77" s="65">
        <f t="shared" ref="D77:E77" si="13">D44-D76</f>
        <v>5000.1267609999923</v>
      </c>
      <c r="E77" s="65">
        <f t="shared" si="13"/>
        <v>5277.8419850000064</v>
      </c>
      <c r="F77" s="71">
        <f>E77/E$44*100</f>
        <v>3.0839607853900999</v>
      </c>
      <c r="G77" s="71">
        <f>E77-C77</f>
        <v>1409.1778709999635</v>
      </c>
      <c r="H77" s="71">
        <f>(G77/C77)*100</f>
        <v>36.425438587454167</v>
      </c>
      <c r="I77" s="66"/>
      <c r="J77" s="65">
        <f>J44-J76</f>
        <v>30592.142240000074</v>
      </c>
      <c r="K77" s="65">
        <f>K44-K76</f>
        <v>29240.057046000147</v>
      </c>
      <c r="L77" s="71">
        <f>K77/K$44*100</f>
        <v>2.9395416483700436</v>
      </c>
    </row>
  </sheetData>
  <mergeCells count="6">
    <mergeCell ref="C3:E3"/>
    <mergeCell ref="G3:H3"/>
    <mergeCell ref="J3:L3"/>
    <mergeCell ref="C42:E42"/>
    <mergeCell ref="G42:H42"/>
    <mergeCell ref="J42:L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9"/>
  <sheetViews>
    <sheetView view="pageBreakPreview" zoomScaleNormal="100" zoomScaleSheetLayoutView="100" workbookViewId="0">
      <pane xSplit="2" ySplit="4" topLeftCell="C5" activePane="bottomRight" state="frozen"/>
      <selection activeCell="R24" sqref="R24"/>
      <selection pane="topRight" activeCell="R24" sqref="R24"/>
      <selection pane="bottomLeft" activeCell="R24" sqref="R24"/>
      <selection pane="bottomRight" activeCell="R24" sqref="R24"/>
    </sheetView>
  </sheetViews>
  <sheetFormatPr defaultColWidth="9.140625" defaultRowHeight="12.75" x14ac:dyDescent="0.2"/>
  <cols>
    <col min="1" max="1" width="1.42578125" style="21" customWidth="1"/>
    <col min="2" max="2" width="42.42578125" style="21" customWidth="1"/>
    <col min="3" max="5" width="8.5703125" style="21" bestFit="1" customWidth="1"/>
    <col min="6" max="6" width="6.5703125" style="21" bestFit="1" customWidth="1"/>
    <col min="7" max="7" width="12.7109375" style="21" customWidth="1"/>
    <col min="8" max="8" width="8" style="21" customWidth="1"/>
    <col min="9" max="9" width="0.7109375" style="21" customWidth="1"/>
    <col min="10" max="10" width="8.5703125" style="21" bestFit="1" customWidth="1"/>
    <col min="11" max="11" width="10" style="21" bestFit="1" customWidth="1"/>
    <col min="12" max="12" width="6.5703125" style="21" bestFit="1" customWidth="1"/>
    <col min="13" max="16384" width="9.140625" style="21"/>
  </cols>
  <sheetData>
    <row r="1" spans="1:12" x14ac:dyDescent="0.2">
      <c r="A1" s="94" t="s">
        <v>126</v>
      </c>
      <c r="B1" s="120"/>
      <c r="C1" s="121"/>
      <c r="D1" s="121"/>
      <c r="E1" s="121"/>
      <c r="F1" s="120"/>
      <c r="G1" s="120"/>
      <c r="H1" s="120"/>
      <c r="I1" s="120"/>
      <c r="J1" s="120"/>
      <c r="K1" s="121"/>
      <c r="L1" s="120"/>
    </row>
    <row r="2" spans="1:12" x14ac:dyDescent="0.2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2" s="22" customFormat="1" x14ac:dyDescent="0.2">
      <c r="A3" s="29"/>
      <c r="B3" s="30"/>
      <c r="C3" s="151" t="s">
        <v>120</v>
      </c>
      <c r="D3" s="151"/>
      <c r="E3" s="151"/>
      <c r="F3" s="13"/>
      <c r="G3" s="152" t="s">
        <v>0</v>
      </c>
      <c r="H3" s="152"/>
      <c r="I3" s="14"/>
      <c r="J3" s="151" t="s">
        <v>120</v>
      </c>
      <c r="K3" s="151"/>
      <c r="L3" s="151"/>
    </row>
    <row r="4" spans="1:12" s="22" customFormat="1" ht="24" x14ac:dyDescent="0.2">
      <c r="A4" s="29"/>
      <c r="B4" s="28" t="s">
        <v>129</v>
      </c>
      <c r="C4" s="17" t="s">
        <v>182</v>
      </c>
      <c r="D4" s="17" t="s">
        <v>178</v>
      </c>
      <c r="E4" s="17" t="s">
        <v>183</v>
      </c>
      <c r="F4" s="18" t="s">
        <v>116</v>
      </c>
      <c r="G4" s="19" t="s">
        <v>128</v>
      </c>
      <c r="H4" s="20" t="s">
        <v>2</v>
      </c>
      <c r="I4" s="20"/>
      <c r="J4" s="17" t="s">
        <v>184</v>
      </c>
      <c r="K4" s="17" t="s">
        <v>185</v>
      </c>
      <c r="L4" s="18" t="s">
        <v>116</v>
      </c>
    </row>
    <row r="5" spans="1:12" s="22" customFormat="1" ht="15" customHeight="1" x14ac:dyDescent="0.2">
      <c r="A5" s="88" t="s">
        <v>34</v>
      </c>
      <c r="B5" s="83"/>
      <c r="C5" s="83">
        <v>140240.025349</v>
      </c>
      <c r="D5" s="83">
        <v>177917.8361190001</v>
      </c>
      <c r="E5" s="83">
        <v>193598.32514499998</v>
      </c>
      <c r="F5" s="87">
        <v>100</v>
      </c>
      <c r="G5" s="86">
        <f>E5-C5</f>
        <v>53358.299795999978</v>
      </c>
      <c r="H5" s="87">
        <f>(G5/C5)*100</f>
        <v>38.047839525993396</v>
      </c>
      <c r="I5" s="84"/>
      <c r="J5" s="83">
        <v>902027.03590000002</v>
      </c>
      <c r="K5" s="83">
        <v>1165215.2953800007</v>
      </c>
      <c r="L5" s="87">
        <v>100</v>
      </c>
    </row>
    <row r="6" spans="1:12" s="22" customFormat="1" ht="6" customHeight="1" x14ac:dyDescent="0.2">
      <c r="A6" s="122"/>
      <c r="B6" s="123"/>
      <c r="C6" s="113"/>
      <c r="D6" s="113"/>
      <c r="E6" s="113"/>
      <c r="F6" s="114"/>
      <c r="G6" s="115"/>
      <c r="H6" s="116"/>
      <c r="I6" s="116"/>
      <c r="J6" s="113"/>
      <c r="K6" s="113"/>
      <c r="L6" s="114"/>
    </row>
    <row r="7" spans="1:12" s="23" customFormat="1" ht="15" customHeight="1" x14ac:dyDescent="0.2">
      <c r="A7" s="36" t="s">
        <v>52</v>
      </c>
      <c r="B7" s="61"/>
      <c r="C7" s="61">
        <f>SUM(C8:C26)</f>
        <v>121978.371438</v>
      </c>
      <c r="D7" s="61">
        <f t="shared" ref="D7:E7" si="0">SUM(D8:D26)</f>
        <v>157286.58073800014</v>
      </c>
      <c r="E7" s="61">
        <f t="shared" si="0"/>
        <v>173904.26922499997</v>
      </c>
      <c r="F7" s="63">
        <f>E7/$E$5*100</f>
        <v>89.827362449933545</v>
      </c>
      <c r="G7" s="64">
        <f>E7-C7</f>
        <v>51925.897786999965</v>
      </c>
      <c r="H7" s="64">
        <f>(G7/C7)*100</f>
        <v>42.569758207825572</v>
      </c>
      <c r="I7" s="61"/>
      <c r="J7" s="61">
        <f t="shared" ref="J7" si="1">SUM(J8:J26)</f>
        <v>780103.74218499998</v>
      </c>
      <c r="K7" s="61">
        <f t="shared" ref="K7" si="2">SUM(K8:K26)</f>
        <v>1032944.7867620009</v>
      </c>
      <c r="L7" s="62">
        <f>K7/$K$5*100</f>
        <v>88.648406080623616</v>
      </c>
    </row>
    <row r="8" spans="1:12" s="22" customFormat="1" ht="15" customHeight="1" x14ac:dyDescent="0.2">
      <c r="A8" s="122"/>
      <c r="B8" s="41" t="s">
        <v>57</v>
      </c>
      <c r="C8" s="43">
        <v>63349.678006000016</v>
      </c>
      <c r="D8" s="43">
        <v>85366.193878000136</v>
      </c>
      <c r="E8" s="43">
        <v>95645.255519999962</v>
      </c>
      <c r="F8" s="57">
        <f>E8/$E$7*100</f>
        <v>54.998796720885956</v>
      </c>
      <c r="G8" s="58">
        <f>E8-C8</f>
        <v>32295.577513999946</v>
      </c>
      <c r="H8" s="59">
        <f>(G8/C8)*100</f>
        <v>50.97986056210285</v>
      </c>
      <c r="I8" s="59"/>
      <c r="J8" s="43">
        <v>391820.65292999998</v>
      </c>
      <c r="K8" s="43">
        <v>563650.50192800071</v>
      </c>
      <c r="L8" s="57">
        <f>K8/$K$7*100</f>
        <v>54.567340786421973</v>
      </c>
    </row>
    <row r="9" spans="1:12" s="22" customFormat="1" ht="15" customHeight="1" x14ac:dyDescent="0.2">
      <c r="A9" s="122"/>
      <c r="B9" s="41" t="s">
        <v>58</v>
      </c>
      <c r="C9" s="43">
        <v>8123.6813879999991</v>
      </c>
      <c r="D9" s="43">
        <v>13041.732481999998</v>
      </c>
      <c r="E9" s="43">
        <v>10308.842621</v>
      </c>
      <c r="F9" s="57">
        <f t="shared" ref="F9:F25" si="3">E9/$E$7*100</f>
        <v>5.9278835803980545</v>
      </c>
      <c r="G9" s="58">
        <f t="shared" ref="G9:G25" si="4">E9-C9</f>
        <v>2185.1612330000007</v>
      </c>
      <c r="H9" s="59">
        <f t="shared" ref="H9:H25" si="5">(G9/C9)*100</f>
        <v>26.898657500623301</v>
      </c>
      <c r="I9" s="59"/>
      <c r="J9" s="43">
        <v>60057.609166999981</v>
      </c>
      <c r="K9" s="43">
        <v>76489.210620000027</v>
      </c>
      <c r="L9" s="57">
        <f t="shared" ref="L9:L25" si="6">K9/$K$7*100</f>
        <v>7.4049660349971624</v>
      </c>
    </row>
    <row r="10" spans="1:12" s="22" customFormat="1" ht="15" customHeight="1" x14ac:dyDescent="0.2">
      <c r="A10" s="122"/>
      <c r="B10" s="41" t="s">
        <v>163</v>
      </c>
      <c r="C10" s="43">
        <v>6819.9150650000038</v>
      </c>
      <c r="D10" s="43">
        <v>7763.872229999999</v>
      </c>
      <c r="E10" s="43">
        <v>9654.88652799999</v>
      </c>
      <c r="F10" s="57">
        <f t="shared" si="3"/>
        <v>5.5518398547814556</v>
      </c>
      <c r="G10" s="58">
        <f t="shared" si="4"/>
        <v>2834.9714629999862</v>
      </c>
      <c r="H10" s="59">
        <f t="shared" si="5"/>
        <v>41.569014217627718</v>
      </c>
      <c r="I10" s="59"/>
      <c r="J10" s="43">
        <v>44883.674373000002</v>
      </c>
      <c r="K10" s="43">
        <v>52497.501368999991</v>
      </c>
      <c r="L10" s="57">
        <f t="shared" si="6"/>
        <v>5.0823143736041585</v>
      </c>
    </row>
    <row r="11" spans="1:12" s="22" customFormat="1" ht="15" customHeight="1" x14ac:dyDescent="0.2">
      <c r="A11" s="122"/>
      <c r="B11" s="41" t="s">
        <v>62</v>
      </c>
      <c r="C11" s="43">
        <v>5608.4811319999999</v>
      </c>
      <c r="D11" s="43">
        <v>7275.9405849999976</v>
      </c>
      <c r="E11" s="43">
        <v>7636.9835479999965</v>
      </c>
      <c r="F11" s="57">
        <f t="shared" si="3"/>
        <v>4.3914870992150012</v>
      </c>
      <c r="G11" s="58">
        <f t="shared" si="4"/>
        <v>2028.5024159999966</v>
      </c>
      <c r="H11" s="59">
        <f t="shared" si="5"/>
        <v>36.168480703734254</v>
      </c>
      <c r="I11" s="59"/>
      <c r="J11" s="43">
        <v>34928.098026000029</v>
      </c>
      <c r="K11" s="43">
        <v>48917.311305000025</v>
      </c>
      <c r="L11" s="57">
        <f t="shared" si="6"/>
        <v>4.7357140412453607</v>
      </c>
    </row>
    <row r="12" spans="1:12" s="22" customFormat="1" ht="15" customHeight="1" x14ac:dyDescent="0.2">
      <c r="A12" s="122"/>
      <c r="B12" s="41" t="s">
        <v>60</v>
      </c>
      <c r="C12" s="43">
        <v>5705.8599199999971</v>
      </c>
      <c r="D12" s="43">
        <v>6362.1998709999989</v>
      </c>
      <c r="E12" s="43">
        <v>7031.3171279999933</v>
      </c>
      <c r="F12" s="57">
        <f t="shared" si="3"/>
        <v>4.0432113365214564</v>
      </c>
      <c r="G12" s="58">
        <f t="shared" si="4"/>
        <v>1325.4572079999962</v>
      </c>
      <c r="H12" s="59">
        <f t="shared" si="5"/>
        <v>23.229753737101856</v>
      </c>
      <c r="I12" s="59"/>
      <c r="J12" s="43">
        <v>36523.810940999989</v>
      </c>
      <c r="K12" s="43">
        <v>43732.954121000039</v>
      </c>
      <c r="L12" s="57">
        <f t="shared" si="6"/>
        <v>4.233813334601443</v>
      </c>
    </row>
    <row r="13" spans="1:12" s="22" customFormat="1" ht="24" x14ac:dyDescent="0.2">
      <c r="A13" s="122"/>
      <c r="B13" s="42" t="s">
        <v>162</v>
      </c>
      <c r="C13" s="43">
        <v>5726.2162960000014</v>
      </c>
      <c r="D13" s="43">
        <v>5331.057265999998</v>
      </c>
      <c r="E13" s="43">
        <v>5809.2652189999999</v>
      </c>
      <c r="F13" s="57">
        <f t="shared" si="3"/>
        <v>3.3404960354848363</v>
      </c>
      <c r="G13" s="58">
        <f t="shared" si="4"/>
        <v>83.048922999998467</v>
      </c>
      <c r="H13" s="59">
        <f t="shared" si="5"/>
        <v>1.4503280824025382</v>
      </c>
      <c r="I13" s="59"/>
      <c r="J13" s="43">
        <v>38510.002975000047</v>
      </c>
      <c r="K13" s="43">
        <v>37622.205598000008</v>
      </c>
      <c r="L13" s="57">
        <f t="shared" si="6"/>
        <v>3.642228130695671</v>
      </c>
    </row>
    <row r="14" spans="1:12" s="22" customFormat="1" ht="15" customHeight="1" x14ac:dyDescent="0.2">
      <c r="A14" s="122"/>
      <c r="B14" s="41" t="s">
        <v>68</v>
      </c>
      <c r="C14" s="43">
        <v>3692.941961999999</v>
      </c>
      <c r="D14" s="43">
        <v>3565.2726010000001</v>
      </c>
      <c r="E14" s="43">
        <v>4580.5888059999997</v>
      </c>
      <c r="F14" s="57">
        <f t="shared" si="3"/>
        <v>2.6339714524624838</v>
      </c>
      <c r="G14" s="58">
        <f t="shared" si="4"/>
        <v>887.64684400000078</v>
      </c>
      <c r="H14" s="59">
        <f t="shared" si="5"/>
        <v>24.036306368575445</v>
      </c>
      <c r="I14" s="59"/>
      <c r="J14" s="43">
        <v>23146.697229999983</v>
      </c>
      <c r="K14" s="43">
        <v>25414.156009999981</v>
      </c>
      <c r="L14" s="57">
        <f t="shared" si="6"/>
        <v>2.4603595793020459</v>
      </c>
    </row>
    <row r="15" spans="1:12" s="22" customFormat="1" ht="15" customHeight="1" x14ac:dyDescent="0.2">
      <c r="A15" s="122"/>
      <c r="B15" s="41" t="s">
        <v>61</v>
      </c>
      <c r="C15" s="43">
        <v>3542.2925119999977</v>
      </c>
      <c r="D15" s="43">
        <v>2485.6861530000001</v>
      </c>
      <c r="E15" s="43">
        <v>2985.9974100000031</v>
      </c>
      <c r="F15" s="57">
        <f t="shared" si="3"/>
        <v>1.7170351385316911</v>
      </c>
      <c r="G15" s="58">
        <f t="shared" si="4"/>
        <v>-556.29510199999459</v>
      </c>
      <c r="H15" s="59">
        <f t="shared" si="5"/>
        <v>-15.704380711515755</v>
      </c>
      <c r="I15" s="59"/>
      <c r="J15" s="43">
        <v>22453.872548000007</v>
      </c>
      <c r="K15" s="43">
        <v>19549.800718000006</v>
      </c>
      <c r="L15" s="57">
        <f t="shared" si="6"/>
        <v>1.8926278508344361</v>
      </c>
    </row>
    <row r="16" spans="1:12" s="22" customFormat="1" ht="15" customHeight="1" x14ac:dyDescent="0.2">
      <c r="A16" s="124"/>
      <c r="B16" s="41" t="s">
        <v>66</v>
      </c>
      <c r="C16" s="43">
        <v>2250.8740129999987</v>
      </c>
      <c r="D16" s="43">
        <v>2200.0035199999993</v>
      </c>
      <c r="E16" s="43">
        <v>2672.5594019999999</v>
      </c>
      <c r="F16" s="57">
        <f t="shared" si="3"/>
        <v>1.5367991906755332</v>
      </c>
      <c r="G16" s="58">
        <f t="shared" si="4"/>
        <v>421.68538900000112</v>
      </c>
      <c r="H16" s="59">
        <f t="shared" si="5"/>
        <v>18.734295503193113</v>
      </c>
      <c r="I16" s="59"/>
      <c r="J16" s="43">
        <v>14799.266330000004</v>
      </c>
      <c r="K16" s="43">
        <v>14377.611633000006</v>
      </c>
      <c r="L16" s="57">
        <f t="shared" si="6"/>
        <v>1.3919051451016933</v>
      </c>
    </row>
    <row r="17" spans="1:12" s="22" customFormat="1" ht="15" customHeight="1" x14ac:dyDescent="0.2">
      <c r="A17" s="124"/>
      <c r="B17" s="41" t="s">
        <v>164</v>
      </c>
      <c r="C17" s="43">
        <v>2553.3315710000029</v>
      </c>
      <c r="D17" s="43">
        <v>1277.7594329999997</v>
      </c>
      <c r="E17" s="43">
        <v>1527.5956610000003</v>
      </c>
      <c r="F17" s="57">
        <f t="shared" si="3"/>
        <v>0.87841182266984708</v>
      </c>
      <c r="G17" s="58">
        <f t="shared" si="4"/>
        <v>-1025.7359100000026</v>
      </c>
      <c r="H17" s="59">
        <f t="shared" si="5"/>
        <v>-40.172452401012571</v>
      </c>
      <c r="I17" s="59"/>
      <c r="J17" s="43">
        <v>15772.630021000004</v>
      </c>
      <c r="K17" s="43">
        <v>11442.709137999991</v>
      </c>
      <c r="L17" s="57">
        <f t="shared" si="6"/>
        <v>1.1077754866133505</v>
      </c>
    </row>
    <row r="18" spans="1:12" s="22" customFormat="1" ht="15" customHeight="1" x14ac:dyDescent="0.2">
      <c r="A18" s="122"/>
      <c r="B18" s="41" t="s">
        <v>59</v>
      </c>
      <c r="C18" s="43">
        <v>1732.0386669999989</v>
      </c>
      <c r="D18" s="43">
        <v>1435.6805700000004</v>
      </c>
      <c r="E18" s="43">
        <v>1993.308943</v>
      </c>
      <c r="F18" s="57">
        <f t="shared" si="3"/>
        <v>1.1462104707855256</v>
      </c>
      <c r="G18" s="58">
        <f t="shared" si="4"/>
        <v>261.2702760000011</v>
      </c>
      <c r="H18" s="59">
        <f t="shared" si="5"/>
        <v>15.084552151052023</v>
      </c>
      <c r="I18" s="59"/>
      <c r="J18" s="43">
        <v>10970.075768999997</v>
      </c>
      <c r="K18" s="43">
        <v>11051.288336999991</v>
      </c>
      <c r="L18" s="57">
        <f t="shared" si="6"/>
        <v>1.0698818057490522</v>
      </c>
    </row>
    <row r="19" spans="1:12" s="22" customFormat="1" ht="15" customHeight="1" x14ac:dyDescent="0.2">
      <c r="A19" s="122"/>
      <c r="B19" s="41" t="s">
        <v>64</v>
      </c>
      <c r="C19" s="43">
        <v>1600.8276210000001</v>
      </c>
      <c r="D19" s="43">
        <v>1605.7491190000007</v>
      </c>
      <c r="E19" s="43">
        <v>1866.9156939999998</v>
      </c>
      <c r="F19" s="57">
        <f t="shared" si="3"/>
        <v>1.0735306857731917</v>
      </c>
      <c r="G19" s="58">
        <f t="shared" si="4"/>
        <v>266.08807299999967</v>
      </c>
      <c r="H19" s="59">
        <f t="shared" si="5"/>
        <v>16.621906663115958</v>
      </c>
      <c r="I19" s="59"/>
      <c r="J19" s="43">
        <v>10001.391020000012</v>
      </c>
      <c r="K19" s="43">
        <v>10687.198483</v>
      </c>
      <c r="L19" s="57">
        <f t="shared" si="6"/>
        <v>1.0346340501413869</v>
      </c>
    </row>
    <row r="20" spans="1:12" s="22" customFormat="1" ht="15" customHeight="1" x14ac:dyDescent="0.2">
      <c r="A20" s="122"/>
      <c r="B20" s="41" t="s">
        <v>165</v>
      </c>
      <c r="C20" s="43">
        <v>1490.6428850000002</v>
      </c>
      <c r="D20" s="43">
        <v>1420.306376</v>
      </c>
      <c r="E20" s="43">
        <v>1709.9551079999999</v>
      </c>
      <c r="F20" s="57">
        <f t="shared" si="3"/>
        <v>0.9832737951864966</v>
      </c>
      <c r="G20" s="58">
        <f t="shared" si="4"/>
        <v>219.31222299999968</v>
      </c>
      <c r="H20" s="59">
        <f t="shared" si="5"/>
        <v>14.712593150706224</v>
      </c>
      <c r="I20" s="59"/>
      <c r="J20" s="43">
        <v>9489.6523140000008</v>
      </c>
      <c r="K20" s="43">
        <v>10134.899148000008</v>
      </c>
      <c r="L20" s="57">
        <f t="shared" si="6"/>
        <v>0.98116562258570883</v>
      </c>
    </row>
    <row r="21" spans="1:12" s="22" customFormat="1" ht="15" customHeight="1" x14ac:dyDescent="0.2">
      <c r="A21" s="122"/>
      <c r="B21" s="41" t="s">
        <v>67</v>
      </c>
      <c r="C21" s="43">
        <v>1282.1818329999996</v>
      </c>
      <c r="D21" s="43">
        <v>1158.1075160000005</v>
      </c>
      <c r="E21" s="43">
        <v>1360.0088650000009</v>
      </c>
      <c r="F21" s="57">
        <f t="shared" si="3"/>
        <v>0.78204455305257681</v>
      </c>
      <c r="G21" s="58">
        <f t="shared" si="4"/>
        <v>77.827032000001282</v>
      </c>
      <c r="H21" s="59">
        <f t="shared" si="5"/>
        <v>6.0698904006387764</v>
      </c>
      <c r="I21" s="59"/>
      <c r="J21" s="43">
        <v>8078.2610470000045</v>
      </c>
      <c r="K21" s="43">
        <v>8893.0684840000067</v>
      </c>
      <c r="L21" s="57">
        <f t="shared" si="6"/>
        <v>0.86094325640360148</v>
      </c>
    </row>
    <row r="22" spans="1:12" s="22" customFormat="1" ht="15" customHeight="1" x14ac:dyDescent="0.2">
      <c r="A22" s="122"/>
      <c r="B22" s="41" t="s">
        <v>69</v>
      </c>
      <c r="C22" s="43">
        <v>1378.9860010000002</v>
      </c>
      <c r="D22" s="43">
        <v>1005.3142379999994</v>
      </c>
      <c r="E22" s="43">
        <v>1174.3260639999996</v>
      </c>
      <c r="F22" s="57">
        <f t="shared" si="3"/>
        <v>0.67527155557097851</v>
      </c>
      <c r="G22" s="58">
        <f t="shared" si="4"/>
        <v>-204.65993700000058</v>
      </c>
      <c r="H22" s="59">
        <f t="shared" si="5"/>
        <v>-14.841335361750389</v>
      </c>
      <c r="I22" s="59"/>
      <c r="J22" s="43">
        <v>8581.9689309999976</v>
      </c>
      <c r="K22" s="43">
        <v>7444.5727909999978</v>
      </c>
      <c r="L22" s="57">
        <f t="shared" si="6"/>
        <v>0.72071352567998292</v>
      </c>
    </row>
    <row r="23" spans="1:12" s="22" customFormat="1" ht="15" customHeight="1" x14ac:dyDescent="0.2">
      <c r="A23" s="122"/>
      <c r="B23" s="41" t="s">
        <v>65</v>
      </c>
      <c r="C23" s="43">
        <v>1150.1854659999997</v>
      </c>
      <c r="D23" s="43">
        <v>1069.3604570000007</v>
      </c>
      <c r="E23" s="43">
        <v>1244.3174879999992</v>
      </c>
      <c r="F23" s="57">
        <f t="shared" si="3"/>
        <v>0.71551865491587363</v>
      </c>
      <c r="G23" s="58">
        <f t="shared" si="4"/>
        <v>94.132021999999552</v>
      </c>
      <c r="H23" s="59">
        <f t="shared" si="5"/>
        <v>8.1840733327436759</v>
      </c>
      <c r="I23" s="59"/>
      <c r="J23" s="43">
        <v>7515.5667840000006</v>
      </c>
      <c r="K23" s="43">
        <v>7321.141523000003</v>
      </c>
      <c r="L23" s="57">
        <f t="shared" si="6"/>
        <v>0.70876407111262718</v>
      </c>
    </row>
    <row r="24" spans="1:12" s="22" customFormat="1" ht="15" customHeight="1" x14ac:dyDescent="0.2">
      <c r="A24" s="122"/>
      <c r="B24" s="41" t="s">
        <v>70</v>
      </c>
      <c r="C24" s="43">
        <v>894.0155679999998</v>
      </c>
      <c r="D24" s="43">
        <v>958.29208700000038</v>
      </c>
      <c r="E24" s="43">
        <v>1103.4766289999998</v>
      </c>
      <c r="F24" s="57">
        <f t="shared" si="3"/>
        <v>0.63453107500903561</v>
      </c>
      <c r="G24" s="58">
        <f t="shared" si="4"/>
        <v>209.46106099999997</v>
      </c>
      <c r="H24" s="59">
        <f t="shared" si="5"/>
        <v>23.429240887670989</v>
      </c>
      <c r="I24" s="59"/>
      <c r="J24" s="43">
        <v>6000.0227970000005</v>
      </c>
      <c r="K24" s="43">
        <v>6129.4163240000007</v>
      </c>
      <c r="L24" s="57">
        <f t="shared" si="6"/>
        <v>0.59339244483860976</v>
      </c>
    </row>
    <row r="25" spans="1:12" s="22" customFormat="1" ht="15" customHeight="1" x14ac:dyDescent="0.2">
      <c r="A25" s="122"/>
      <c r="B25" s="41" t="s">
        <v>71</v>
      </c>
      <c r="C25" s="43">
        <v>217.86226099999999</v>
      </c>
      <c r="D25" s="43">
        <v>214.91977700000007</v>
      </c>
      <c r="E25" s="43">
        <v>245.10045999999988</v>
      </c>
      <c r="F25" s="57">
        <f t="shared" si="3"/>
        <v>0.14093987519241705</v>
      </c>
      <c r="G25" s="58">
        <f t="shared" si="4"/>
        <v>27.238198999999895</v>
      </c>
      <c r="H25" s="59">
        <f t="shared" si="5"/>
        <v>12.502486146510661</v>
      </c>
      <c r="I25" s="59"/>
      <c r="J25" s="43">
        <v>1641.1100080000006</v>
      </c>
      <c r="K25" s="43">
        <v>1622.3665589999994</v>
      </c>
      <c r="L25" s="57">
        <f t="shared" si="6"/>
        <v>0.15706227281379428</v>
      </c>
    </row>
    <row r="26" spans="1:12" s="79" customFormat="1" ht="15" customHeight="1" x14ac:dyDescent="0.2">
      <c r="A26" s="122"/>
      <c r="B26" s="41" t="s">
        <v>63</v>
      </c>
      <c r="C26" s="43">
        <v>4858.3592709999884</v>
      </c>
      <c r="D26" s="43">
        <v>13749.132579000001</v>
      </c>
      <c r="E26" s="43">
        <v>15353.568131000011</v>
      </c>
      <c r="F26" s="57">
        <f>E26/$E$7*100</f>
        <v>8.8287471028875846</v>
      </c>
      <c r="G26" s="58">
        <f>E26-C26</f>
        <v>10495.208860000022</v>
      </c>
      <c r="H26" s="59">
        <f>(G26/C26)*100</f>
        <v>216.02372888820568</v>
      </c>
      <c r="I26" s="59"/>
      <c r="J26" s="43">
        <v>34929.378973999948</v>
      </c>
      <c r="K26" s="43">
        <v>75966.872673000049</v>
      </c>
      <c r="L26" s="57">
        <f>K26/$K$7*100</f>
        <v>7.3543981872579458</v>
      </c>
    </row>
    <row r="27" spans="1:12" s="22" customFormat="1" ht="6" customHeight="1" x14ac:dyDescent="0.2">
      <c r="A27" s="122"/>
      <c r="B27" s="41"/>
      <c r="C27" s="143"/>
      <c r="D27" s="143"/>
      <c r="E27" s="143"/>
      <c r="F27" s="57"/>
      <c r="G27" s="58"/>
      <c r="H27" s="59"/>
      <c r="I27" s="59"/>
      <c r="J27" s="143"/>
      <c r="K27" s="143"/>
      <c r="L27" s="57"/>
    </row>
    <row r="28" spans="1:12" s="23" customFormat="1" ht="15" customHeight="1" x14ac:dyDescent="0.2">
      <c r="A28" s="60" t="s">
        <v>53</v>
      </c>
      <c r="B28" s="61"/>
      <c r="C28" s="61">
        <f>SUM(C29:C35)</f>
        <v>9073.3157140000021</v>
      </c>
      <c r="D28" s="61">
        <f t="shared" ref="D28:E28" si="7">SUM(D29:D35)</f>
        <v>8300.020340999994</v>
      </c>
      <c r="E28" s="61">
        <f t="shared" si="7"/>
        <v>9584.919074999998</v>
      </c>
      <c r="F28" s="62">
        <f>E28/$E$5*100</f>
        <v>4.9509307830122751</v>
      </c>
      <c r="G28" s="63">
        <f>E28-C28</f>
        <v>511.60336099999586</v>
      </c>
      <c r="H28" s="64">
        <f>(G28/C28)*100</f>
        <v>5.6385490941376464</v>
      </c>
      <c r="I28" s="64"/>
      <c r="J28" s="61">
        <f>SUM(J29:J35)</f>
        <v>62262.530088999978</v>
      </c>
      <c r="K28" s="61">
        <f t="shared" ref="K28" si="8">SUM(K29:K35)</f>
        <v>58018.438114999997</v>
      </c>
      <c r="L28" s="62">
        <f>K28/$K$5*100</f>
        <v>4.9792032721368447</v>
      </c>
    </row>
    <row r="29" spans="1:12" s="77" customFormat="1" ht="15" customHeight="1" x14ac:dyDescent="0.2">
      <c r="A29" s="125"/>
      <c r="B29" s="42" t="s">
        <v>166</v>
      </c>
      <c r="C29" s="43">
        <v>6725.8079810000017</v>
      </c>
      <c r="D29" s="43">
        <v>6178.086311999994</v>
      </c>
      <c r="E29" s="43">
        <v>7250.4430959999981</v>
      </c>
      <c r="F29" s="78">
        <f>E29/$E$28*100</f>
        <v>75.644280763006861</v>
      </c>
      <c r="G29" s="126">
        <f>E29-C29</f>
        <v>524.6351149999964</v>
      </c>
      <c r="H29" s="127">
        <f>(G29/C29)*100</f>
        <v>7.8003284732787295</v>
      </c>
      <c r="I29" s="127"/>
      <c r="J29" s="43">
        <v>46133.823277999974</v>
      </c>
      <c r="K29" s="43">
        <v>43023.765998000003</v>
      </c>
      <c r="L29" s="78">
        <f>K29/$K$28*100</f>
        <v>74.155333021411877</v>
      </c>
    </row>
    <row r="30" spans="1:12" s="22" customFormat="1" ht="15" customHeight="1" x14ac:dyDescent="0.2">
      <c r="A30" s="122"/>
      <c r="B30" s="41" t="s">
        <v>74</v>
      </c>
      <c r="C30" s="43">
        <v>371.75494400000019</v>
      </c>
      <c r="D30" s="43">
        <v>335.68325299999998</v>
      </c>
      <c r="E30" s="43">
        <v>378.30605199999997</v>
      </c>
      <c r="F30" s="57">
        <f t="shared" ref="F30:F34" si="9">E30/$E$28*100</f>
        <v>3.9468883257107734</v>
      </c>
      <c r="G30" s="58">
        <f t="shared" ref="G30:G35" si="10">E30-C30</f>
        <v>6.5511079999997719</v>
      </c>
      <c r="H30" s="59">
        <f t="shared" ref="H30:H35" si="11">(G30/C30)*100</f>
        <v>1.7622113991306512</v>
      </c>
      <c r="I30" s="59"/>
      <c r="J30" s="43">
        <v>2355.3357389999996</v>
      </c>
      <c r="K30" s="43">
        <v>2865.3700959999996</v>
      </c>
      <c r="L30" s="57">
        <f t="shared" ref="L30:L35" si="12">K30/$K$28*100</f>
        <v>4.938723256080193</v>
      </c>
    </row>
    <row r="31" spans="1:12" s="22" customFormat="1" ht="15" customHeight="1" x14ac:dyDescent="0.2">
      <c r="A31" s="122"/>
      <c r="B31" s="41" t="s">
        <v>72</v>
      </c>
      <c r="C31" s="43">
        <v>294.26924899999995</v>
      </c>
      <c r="D31" s="43">
        <v>337.54799800000001</v>
      </c>
      <c r="E31" s="43">
        <v>372.816417</v>
      </c>
      <c r="F31" s="57">
        <f t="shared" si="9"/>
        <v>3.8896146548842934</v>
      </c>
      <c r="G31" s="58">
        <f t="shared" si="10"/>
        <v>78.547168000000056</v>
      </c>
      <c r="H31" s="59">
        <f t="shared" si="11"/>
        <v>26.69227867571038</v>
      </c>
      <c r="I31" s="59"/>
      <c r="J31" s="43">
        <v>2561.4897069999997</v>
      </c>
      <c r="K31" s="43">
        <v>2095.2350860000001</v>
      </c>
      <c r="L31" s="57">
        <f t="shared" si="12"/>
        <v>3.6113262508842019</v>
      </c>
    </row>
    <row r="32" spans="1:12" s="22" customFormat="1" ht="15" customHeight="1" x14ac:dyDescent="0.2">
      <c r="A32" s="122"/>
      <c r="B32" s="41" t="s">
        <v>75</v>
      </c>
      <c r="C32" s="43">
        <v>311.73058699999996</v>
      </c>
      <c r="D32" s="43">
        <v>210.66445899999999</v>
      </c>
      <c r="E32" s="43">
        <v>252.86958700000005</v>
      </c>
      <c r="F32" s="57">
        <f t="shared" si="9"/>
        <v>2.6382026287478082</v>
      </c>
      <c r="G32" s="58">
        <f t="shared" si="10"/>
        <v>-58.860999999999905</v>
      </c>
      <c r="H32" s="59">
        <f t="shared" si="11"/>
        <v>-18.882009804190282</v>
      </c>
      <c r="I32" s="59"/>
      <c r="J32" s="43">
        <v>1738.7504840000006</v>
      </c>
      <c r="K32" s="43">
        <v>1614.4569659999997</v>
      </c>
      <c r="L32" s="57">
        <f t="shared" si="12"/>
        <v>2.7826618889669841</v>
      </c>
    </row>
    <row r="33" spans="1:12" s="22" customFormat="1" ht="15" customHeight="1" x14ac:dyDescent="0.2">
      <c r="A33" s="122"/>
      <c r="B33" s="41" t="s">
        <v>73</v>
      </c>
      <c r="C33" s="43">
        <v>203.84327100000002</v>
      </c>
      <c r="D33" s="43">
        <v>207.57524299999997</v>
      </c>
      <c r="E33" s="43">
        <v>232.85464000000002</v>
      </c>
      <c r="F33" s="57">
        <f t="shared" si="9"/>
        <v>2.4293855605661445</v>
      </c>
      <c r="G33" s="58">
        <f t="shared" si="10"/>
        <v>29.011369000000002</v>
      </c>
      <c r="H33" s="59">
        <f t="shared" si="11"/>
        <v>14.232193615064192</v>
      </c>
      <c r="I33" s="59"/>
      <c r="J33" s="43">
        <v>1481.1449809999995</v>
      </c>
      <c r="K33" s="43">
        <v>1418.7874929999996</v>
      </c>
      <c r="L33" s="57">
        <f t="shared" si="12"/>
        <v>2.4454079411579137</v>
      </c>
    </row>
    <row r="34" spans="1:12" s="22" customFormat="1" ht="15" customHeight="1" x14ac:dyDescent="0.2">
      <c r="A34" s="122"/>
      <c r="B34" s="41" t="s">
        <v>76</v>
      </c>
      <c r="C34" s="43">
        <v>31.371614999999998</v>
      </c>
      <c r="D34" s="43">
        <v>54.806125000000002</v>
      </c>
      <c r="E34" s="43">
        <v>28.831900999999998</v>
      </c>
      <c r="F34" s="57">
        <f t="shared" si="9"/>
        <v>0.30080484534502971</v>
      </c>
      <c r="G34" s="58">
        <f t="shared" si="10"/>
        <v>-2.539714</v>
      </c>
      <c r="H34" s="59">
        <f t="shared" si="11"/>
        <v>-8.0955793955778184</v>
      </c>
      <c r="I34" s="59"/>
      <c r="J34" s="43">
        <v>239.17194900000001</v>
      </c>
      <c r="K34" s="43">
        <v>242.98112600000002</v>
      </c>
      <c r="L34" s="57">
        <f t="shared" si="12"/>
        <v>0.41879984000668929</v>
      </c>
    </row>
    <row r="35" spans="1:12" s="79" customFormat="1" ht="15" customHeight="1" x14ac:dyDescent="0.2">
      <c r="A35" s="122"/>
      <c r="B35" s="41" t="s">
        <v>133</v>
      </c>
      <c r="C35" s="43">
        <v>1134.5380670000006</v>
      </c>
      <c r="D35" s="43">
        <v>975.65695100000016</v>
      </c>
      <c r="E35" s="43">
        <v>1068.7973820000002</v>
      </c>
      <c r="F35" s="57">
        <f>E35/$E$28*100</f>
        <v>11.150823221739099</v>
      </c>
      <c r="G35" s="58">
        <f t="shared" si="10"/>
        <v>-65.74068500000044</v>
      </c>
      <c r="H35" s="59">
        <f t="shared" si="11"/>
        <v>-5.7944891328181765</v>
      </c>
      <c r="I35" s="59"/>
      <c r="J35" s="43">
        <v>7752.8139509999992</v>
      </c>
      <c r="K35" s="43">
        <v>6757.8413499999988</v>
      </c>
      <c r="L35" s="57">
        <f t="shared" si="12"/>
        <v>11.647747801492155</v>
      </c>
    </row>
    <row r="36" spans="1:12" s="22" customFormat="1" ht="6" customHeight="1" x14ac:dyDescent="0.2">
      <c r="A36" s="122"/>
      <c r="B36" s="41"/>
      <c r="C36" s="56"/>
      <c r="D36" s="56"/>
      <c r="E36" s="56"/>
      <c r="F36" s="57"/>
      <c r="G36" s="58"/>
      <c r="H36" s="59"/>
      <c r="I36" s="59"/>
      <c r="J36" s="109"/>
      <c r="K36" s="109"/>
      <c r="L36" s="57"/>
    </row>
    <row r="37" spans="1:12" s="23" customFormat="1" ht="15" customHeight="1" x14ac:dyDescent="0.2">
      <c r="A37" s="60" t="s">
        <v>54</v>
      </c>
      <c r="B37" s="61"/>
      <c r="C37" s="61">
        <f>SUM(C38:C44)</f>
        <v>8083.1270819999991</v>
      </c>
      <c r="D37" s="61">
        <f t="shared" ref="D37:E37" si="13">SUM(D38:D44)</f>
        <v>11018.038560999998</v>
      </c>
      <c r="E37" s="61">
        <f t="shared" si="13"/>
        <v>8860.7343829999991</v>
      </c>
      <c r="F37" s="62">
        <f>E37/$E$5*100</f>
        <v>4.5768652060205302</v>
      </c>
      <c r="G37" s="63">
        <f>E37-C37</f>
        <v>777.60730100000001</v>
      </c>
      <c r="H37" s="64">
        <f>(G37/C37)*100</f>
        <v>9.6201295997389842</v>
      </c>
      <c r="I37" s="64"/>
      <c r="J37" s="61">
        <f>SUM(J38:J44)</f>
        <v>52144.069044000003</v>
      </c>
      <c r="K37" s="61">
        <f>SUM(K38:K44)</f>
        <v>63684.676077999982</v>
      </c>
      <c r="L37" s="62">
        <f>K37/$K$5*100</f>
        <v>5.4654857630607312</v>
      </c>
    </row>
    <row r="38" spans="1:12" s="22" customFormat="1" ht="15" customHeight="1" x14ac:dyDescent="0.2">
      <c r="A38" s="122"/>
      <c r="B38" s="41" t="s">
        <v>79</v>
      </c>
      <c r="C38" s="43">
        <v>4456.3487809999988</v>
      </c>
      <c r="D38" s="43">
        <v>6289.4247079999996</v>
      </c>
      <c r="E38" s="43">
        <v>5083.5883640000002</v>
      </c>
      <c r="F38" s="57">
        <f>E38/$E$37*100</f>
        <v>57.372088410112553</v>
      </c>
      <c r="G38" s="58">
        <f>E38-C38</f>
        <v>627.2395830000014</v>
      </c>
      <c r="H38" s="59">
        <f>(G38/C38)*100</f>
        <v>14.075190561256958</v>
      </c>
      <c r="I38" s="59"/>
      <c r="J38" s="43">
        <v>30320.216972000002</v>
      </c>
      <c r="K38" s="43">
        <v>34161.445266999996</v>
      </c>
      <c r="L38" s="57">
        <f>K38/$K$37*100</f>
        <v>53.641546712367038</v>
      </c>
    </row>
    <row r="39" spans="1:12" s="22" customFormat="1" ht="15" customHeight="1" x14ac:dyDescent="0.2">
      <c r="A39" s="122"/>
      <c r="B39" s="41" t="s">
        <v>132</v>
      </c>
      <c r="C39" s="43">
        <v>1260.5162640000001</v>
      </c>
      <c r="D39" s="43">
        <v>1766.73459</v>
      </c>
      <c r="E39" s="43">
        <v>2713.0807690000001</v>
      </c>
      <c r="F39" s="57">
        <f t="shared" ref="F39:F44" si="14">E39/$E$37*100</f>
        <v>30.619141165152797</v>
      </c>
      <c r="G39" s="58">
        <f t="shared" ref="G39:G44" si="15">E39-C39</f>
        <v>1452.5645050000001</v>
      </c>
      <c r="H39" s="59">
        <f t="shared" ref="H39:H44" si="16">(G39/C39)*100</f>
        <v>115.23568132239505</v>
      </c>
      <c r="I39" s="59"/>
      <c r="J39" s="43">
        <v>5335.6498509999965</v>
      </c>
      <c r="K39" s="43">
        <v>15321.329909999995</v>
      </c>
      <c r="L39" s="57">
        <f t="shared" ref="L39:L44" si="17">K39/$K$37*100</f>
        <v>24.058110763152303</v>
      </c>
    </row>
    <row r="40" spans="1:12" s="22" customFormat="1" ht="15" customHeight="1" x14ac:dyDescent="0.2">
      <c r="A40" s="122"/>
      <c r="B40" s="41" t="s">
        <v>77</v>
      </c>
      <c r="C40" s="43">
        <v>1905.6901950000001</v>
      </c>
      <c r="D40" s="43">
        <v>2224.0969329999998</v>
      </c>
      <c r="E40" s="43">
        <v>393.02314799999999</v>
      </c>
      <c r="F40" s="57">
        <f t="shared" si="14"/>
        <v>4.435559526014516</v>
      </c>
      <c r="G40" s="58">
        <f t="shared" si="15"/>
        <v>-1512.6670470000001</v>
      </c>
      <c r="H40" s="59">
        <f t="shared" si="16"/>
        <v>-79.376335721767205</v>
      </c>
      <c r="I40" s="59"/>
      <c r="J40" s="43">
        <v>11891.676744</v>
      </c>
      <c r="K40" s="43">
        <v>9211.9848329999986</v>
      </c>
      <c r="L40" s="57">
        <f t="shared" si="17"/>
        <v>14.464994407315984</v>
      </c>
    </row>
    <row r="41" spans="1:12" s="22" customFormat="1" ht="15" customHeight="1" x14ac:dyDescent="0.2">
      <c r="A41" s="122"/>
      <c r="B41" s="41" t="s">
        <v>167</v>
      </c>
      <c r="C41" s="43">
        <v>124.41289500000002</v>
      </c>
      <c r="D41" s="43">
        <v>387.78404899999998</v>
      </c>
      <c r="E41" s="43">
        <v>177.161092</v>
      </c>
      <c r="F41" s="57">
        <f t="shared" si="14"/>
        <v>1.9993951329801423</v>
      </c>
      <c r="G41" s="58">
        <f t="shared" si="15"/>
        <v>52.748196999999976</v>
      </c>
      <c r="H41" s="59">
        <f t="shared" si="16"/>
        <v>42.397692779353754</v>
      </c>
      <c r="I41" s="59"/>
      <c r="J41" s="43">
        <v>2542.7173170000001</v>
      </c>
      <c r="K41" s="43">
        <v>2666.7650760000001</v>
      </c>
      <c r="L41" s="57">
        <f t="shared" si="17"/>
        <v>4.1874517391496013</v>
      </c>
    </row>
    <row r="42" spans="1:12" s="22" customFormat="1" ht="15" customHeight="1" x14ac:dyDescent="0.2">
      <c r="A42" s="122"/>
      <c r="B42" s="41" t="s">
        <v>80</v>
      </c>
      <c r="C42" s="43">
        <v>200.14552499999999</v>
      </c>
      <c r="D42" s="43">
        <v>234.41233000000003</v>
      </c>
      <c r="E42" s="43">
        <v>353.56565900000004</v>
      </c>
      <c r="F42" s="57">
        <f t="shared" si="14"/>
        <v>3.9902523167644319</v>
      </c>
      <c r="G42" s="58">
        <f t="shared" si="15"/>
        <v>153.42013400000005</v>
      </c>
      <c r="H42" s="59">
        <f t="shared" si="16"/>
        <v>76.654291421204661</v>
      </c>
      <c r="I42" s="59"/>
      <c r="J42" s="43">
        <v>1262.17263</v>
      </c>
      <c r="K42" s="43">
        <v>1529.66903</v>
      </c>
      <c r="L42" s="57">
        <f t="shared" si="17"/>
        <v>2.4019420749294316</v>
      </c>
    </row>
    <row r="43" spans="1:12" s="22" customFormat="1" ht="15" customHeight="1" x14ac:dyDescent="0.2">
      <c r="A43" s="122"/>
      <c r="B43" s="41" t="s">
        <v>134</v>
      </c>
      <c r="C43" s="43">
        <v>135.473209</v>
      </c>
      <c r="D43" s="43">
        <v>115.04165200000001</v>
      </c>
      <c r="E43" s="43">
        <v>139.89775800000004</v>
      </c>
      <c r="F43" s="57">
        <f t="shared" si="14"/>
        <v>1.5788506003340383</v>
      </c>
      <c r="G43" s="58">
        <f t="shared" si="15"/>
        <v>4.4245490000000416</v>
      </c>
      <c r="H43" s="59">
        <f t="shared" si="16"/>
        <v>3.2659955666954357</v>
      </c>
      <c r="I43" s="59"/>
      <c r="J43" s="43">
        <v>786.44358400000021</v>
      </c>
      <c r="K43" s="43">
        <v>790.82644300000015</v>
      </c>
      <c r="L43" s="57">
        <f t="shared" si="17"/>
        <v>1.2417845103450138</v>
      </c>
    </row>
    <row r="44" spans="1:12" s="79" customFormat="1" ht="15" customHeight="1" x14ac:dyDescent="0.2">
      <c r="A44" s="122"/>
      <c r="B44" s="41" t="s">
        <v>78</v>
      </c>
      <c r="C44" s="43">
        <v>0.54021300000000005</v>
      </c>
      <c r="D44" s="43">
        <v>0.54429900000000009</v>
      </c>
      <c r="E44" s="43">
        <v>0.41759299999999999</v>
      </c>
      <c r="F44" s="57">
        <f t="shared" si="14"/>
        <v>4.7128486415435756E-3</v>
      </c>
      <c r="G44" s="58">
        <f t="shared" si="15"/>
        <v>-0.12262000000000006</v>
      </c>
      <c r="H44" s="59">
        <f t="shared" si="16"/>
        <v>-22.698454128279039</v>
      </c>
      <c r="I44" s="59"/>
      <c r="J44" s="43">
        <v>5.1919460000000006</v>
      </c>
      <c r="K44" s="43">
        <v>2.655519</v>
      </c>
      <c r="L44" s="57">
        <f t="shared" si="17"/>
        <v>4.1697927406391484E-3</v>
      </c>
    </row>
    <row r="45" spans="1:12" s="22" customFormat="1" ht="6" customHeight="1" x14ac:dyDescent="0.2">
      <c r="A45" s="122"/>
      <c r="B45" s="41"/>
      <c r="C45" s="56"/>
      <c r="D45" s="56"/>
      <c r="E45" s="56"/>
      <c r="F45" s="57"/>
      <c r="G45" s="58"/>
      <c r="H45" s="59"/>
      <c r="I45" s="59"/>
      <c r="J45" s="56"/>
      <c r="K45" s="56"/>
      <c r="L45" s="57"/>
    </row>
    <row r="46" spans="1:12" s="23" customFormat="1" ht="15" customHeight="1" x14ac:dyDescent="0.2">
      <c r="A46" s="60" t="s">
        <v>55</v>
      </c>
      <c r="B46" s="61"/>
      <c r="C46" s="135">
        <v>1105.2111149999998</v>
      </c>
      <c r="D46" s="135">
        <v>1313.1964790000002</v>
      </c>
      <c r="E46" s="135">
        <v>1248.4024619999998</v>
      </c>
      <c r="F46" s="62">
        <f>E46/$E$5*100</f>
        <v>0.64484156103363999</v>
      </c>
      <c r="G46" s="63">
        <f>E46-C46</f>
        <v>143.19134699999995</v>
      </c>
      <c r="H46" s="64">
        <f>(G46/C46)*100</f>
        <v>12.95601763831338</v>
      </c>
      <c r="I46" s="64"/>
      <c r="J46" s="135">
        <v>7516.694582000001</v>
      </c>
      <c r="K46" s="135">
        <v>10567.394424999997</v>
      </c>
      <c r="L46" s="62">
        <f>K46/$K$5*100</f>
        <v>0.9069048841788292</v>
      </c>
    </row>
    <row r="47" spans="1:12" x14ac:dyDescent="0.2">
      <c r="C47" s="31"/>
      <c r="D47" s="31"/>
      <c r="E47" s="31"/>
    </row>
    <row r="48" spans="1:12" x14ac:dyDescent="0.2">
      <c r="C48" s="31"/>
      <c r="D48" s="31"/>
      <c r="E48" s="31"/>
      <c r="G48" s="31"/>
      <c r="H48" s="31"/>
      <c r="I48" s="31"/>
      <c r="J48" s="31"/>
      <c r="K48" s="31"/>
    </row>
    <row r="49" spans="3:11" x14ac:dyDescent="0.2">
      <c r="C49" s="142"/>
      <c r="D49" s="142"/>
      <c r="E49" s="142"/>
      <c r="J49" s="142"/>
      <c r="K49" s="142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0"/>
  <sheetViews>
    <sheetView view="pageBreakPreview" zoomScaleNormal="100" zoomScaleSheetLayoutView="100" workbookViewId="0">
      <pane xSplit="2" topLeftCell="C1" activePane="topRight" state="frozen"/>
      <selection activeCell="R24" sqref="R24"/>
      <selection pane="topRight" activeCell="R24" sqref="R24"/>
    </sheetView>
  </sheetViews>
  <sheetFormatPr defaultColWidth="9.140625" defaultRowHeight="12.75" x14ac:dyDescent="0.2"/>
  <cols>
    <col min="1" max="1" width="1.42578125" style="21" customWidth="1"/>
    <col min="2" max="2" width="45.28515625" style="21" customWidth="1"/>
    <col min="3" max="5" width="8.5703125" style="21" bestFit="1" customWidth="1"/>
    <col min="6" max="6" width="6.5703125" style="21" bestFit="1" customWidth="1"/>
    <col min="7" max="7" width="12.7109375" style="21" bestFit="1" customWidth="1"/>
    <col min="8" max="8" width="6.5703125" style="21" bestFit="1" customWidth="1"/>
    <col min="9" max="9" width="0.7109375" style="21" customWidth="1"/>
    <col min="10" max="11" width="8.5703125" style="21" bestFit="1" customWidth="1"/>
    <col min="12" max="12" width="6.5703125" style="21" bestFit="1" customWidth="1"/>
    <col min="13" max="16384" width="9.140625" style="21"/>
  </cols>
  <sheetData>
    <row r="1" spans="1:12" x14ac:dyDescent="0.2">
      <c r="A1" s="94" t="s">
        <v>127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2" x14ac:dyDescent="0.2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2" s="22" customFormat="1" x14ac:dyDescent="0.2">
      <c r="A3" s="29"/>
      <c r="B3" s="30"/>
      <c r="C3" s="151" t="s">
        <v>121</v>
      </c>
      <c r="D3" s="151"/>
      <c r="E3" s="151"/>
      <c r="F3" s="13"/>
      <c r="G3" s="152" t="s">
        <v>0</v>
      </c>
      <c r="H3" s="152"/>
      <c r="I3" s="14"/>
      <c r="J3" s="151" t="s">
        <v>121</v>
      </c>
      <c r="K3" s="151"/>
      <c r="L3" s="151"/>
    </row>
    <row r="4" spans="1:12" s="22" customFormat="1" ht="24" x14ac:dyDescent="0.2">
      <c r="A4" s="29"/>
      <c r="B4" s="28" t="s">
        <v>129</v>
      </c>
      <c r="C4" s="17" t="s">
        <v>182</v>
      </c>
      <c r="D4" s="17" t="s">
        <v>178</v>
      </c>
      <c r="E4" s="17" t="s">
        <v>183</v>
      </c>
      <c r="F4" s="18" t="s">
        <v>116</v>
      </c>
      <c r="G4" s="19" t="s">
        <v>128</v>
      </c>
      <c r="H4" s="20" t="s">
        <v>2</v>
      </c>
      <c r="I4" s="20"/>
      <c r="J4" s="17" t="s">
        <v>184</v>
      </c>
      <c r="K4" s="17" t="s">
        <v>185</v>
      </c>
      <c r="L4" s="18" t="s">
        <v>116</v>
      </c>
    </row>
    <row r="5" spans="1:12" s="22" customFormat="1" ht="15" customHeight="1" x14ac:dyDescent="0.2">
      <c r="A5" s="88" t="s">
        <v>56</v>
      </c>
      <c r="B5" s="83"/>
      <c r="C5" s="83">
        <v>125458.24908199994</v>
      </c>
      <c r="D5" s="83">
        <v>162140.08778399994</v>
      </c>
      <c r="E5" s="83">
        <v>171138.42724600012</v>
      </c>
      <c r="F5" s="87">
        <v>100</v>
      </c>
      <c r="G5" s="86">
        <f>E5-C5</f>
        <v>45680.178164000186</v>
      </c>
      <c r="H5" s="87">
        <f>(G5/C5)*100</f>
        <v>36.410661314222125</v>
      </c>
      <c r="I5" s="84"/>
      <c r="J5" s="83">
        <v>830604.94512299972</v>
      </c>
      <c r="K5" s="83">
        <v>994714.84141799982</v>
      </c>
      <c r="L5" s="87">
        <v>100</v>
      </c>
    </row>
    <row r="6" spans="1:12" s="22" customFormat="1" ht="6" customHeight="1" x14ac:dyDescent="0.2">
      <c r="A6" s="122"/>
      <c r="B6" s="123"/>
      <c r="C6" s="113"/>
      <c r="D6" s="113"/>
      <c r="E6" s="113"/>
      <c r="F6" s="114"/>
      <c r="G6" s="115"/>
      <c r="H6" s="116"/>
      <c r="I6" s="116"/>
      <c r="J6" s="113"/>
      <c r="K6" s="113"/>
      <c r="L6" s="114"/>
    </row>
    <row r="7" spans="1:12" s="23" customFormat="1" ht="15" customHeight="1" x14ac:dyDescent="0.2">
      <c r="A7" s="36" t="s">
        <v>52</v>
      </c>
      <c r="B7" s="61"/>
      <c r="C7" s="61">
        <f>SUM(C8:C26)</f>
        <v>107906.63545099995</v>
      </c>
      <c r="D7" s="61">
        <f t="shared" ref="D7:E7" si="0">SUM(D8:D26)</f>
        <v>144189.71213299996</v>
      </c>
      <c r="E7" s="61">
        <f t="shared" si="0"/>
        <v>152646.34539100013</v>
      </c>
      <c r="F7" s="63">
        <f>E7/$E$5*100</f>
        <v>89.19466413675822</v>
      </c>
      <c r="G7" s="64">
        <f>E7-C7</f>
        <v>44739.709940000175</v>
      </c>
      <c r="H7" s="64">
        <f>(G7/C7)*100</f>
        <v>41.46150026178541</v>
      </c>
      <c r="I7" s="61"/>
      <c r="J7" s="61">
        <f t="shared" ref="J7" si="1">SUM(J8:J26)</f>
        <v>702765.72375999973</v>
      </c>
      <c r="K7" s="61">
        <f t="shared" ref="K7" si="2">SUM(K8:K26)</f>
        <v>873960.69038199983</v>
      </c>
      <c r="L7" s="62">
        <f>K7/$K$5*100</f>
        <v>87.860425319093366</v>
      </c>
    </row>
    <row r="8" spans="1:12" s="22" customFormat="1" ht="15" customHeight="1" x14ac:dyDescent="0.2">
      <c r="A8" s="122"/>
      <c r="B8" s="41" t="s">
        <v>57</v>
      </c>
      <c r="C8" s="43">
        <v>48537.796779999939</v>
      </c>
      <c r="D8" s="43">
        <v>71944.513433999979</v>
      </c>
      <c r="E8" s="43">
        <v>76761.457016000059</v>
      </c>
      <c r="F8" s="57">
        <f>E8/$E$7*100</f>
        <v>50.287124018185523</v>
      </c>
      <c r="G8" s="58">
        <f>E8-C8</f>
        <v>28223.66023600012</v>
      </c>
      <c r="H8" s="59">
        <f>(G8/C8)*100</f>
        <v>58.147798434126116</v>
      </c>
      <c r="I8" s="59"/>
      <c r="J8" s="43">
        <v>318178.21214199968</v>
      </c>
      <c r="K8" s="43">
        <v>425221.37773299997</v>
      </c>
      <c r="L8" s="57">
        <f>K8/$K$7*100</f>
        <v>48.654519867150981</v>
      </c>
    </row>
    <row r="9" spans="1:12" s="22" customFormat="1" ht="15" customHeight="1" x14ac:dyDescent="0.2">
      <c r="A9" s="122"/>
      <c r="B9" s="41" t="s">
        <v>163</v>
      </c>
      <c r="C9" s="43">
        <v>10860.708913999999</v>
      </c>
      <c r="D9" s="43">
        <v>12293.937178999997</v>
      </c>
      <c r="E9" s="43">
        <v>14394.470353000004</v>
      </c>
      <c r="F9" s="57">
        <f t="shared" ref="F9:F26" si="3">E9/$E$7*100</f>
        <v>9.4299475798971137</v>
      </c>
      <c r="G9" s="58">
        <f t="shared" ref="G9:G26" si="4">E9-C9</f>
        <v>3533.7614390000053</v>
      </c>
      <c r="H9" s="59">
        <f t="shared" ref="H9:H26" si="5">(G9/C9)*100</f>
        <v>32.537115827170446</v>
      </c>
      <c r="I9" s="59"/>
      <c r="J9" s="43">
        <v>69583.030809000004</v>
      </c>
      <c r="K9" s="43">
        <v>80530.205454999974</v>
      </c>
      <c r="L9" s="57">
        <f t="shared" ref="L9:L26" si="6">K9/$K$7*100</f>
        <v>9.2143967504763857</v>
      </c>
    </row>
    <row r="10" spans="1:12" s="22" customFormat="1" ht="15" customHeight="1" x14ac:dyDescent="0.2">
      <c r="A10" s="122"/>
      <c r="B10" s="41" t="s">
        <v>58</v>
      </c>
      <c r="C10" s="43">
        <v>8883.9602560000021</v>
      </c>
      <c r="D10" s="43">
        <v>14057.402633</v>
      </c>
      <c r="E10" s="43">
        <v>13460.112432</v>
      </c>
      <c r="F10" s="57">
        <f t="shared" si="3"/>
        <v>8.8178412640815154</v>
      </c>
      <c r="G10" s="58">
        <f t="shared" si="4"/>
        <v>4576.1521759999978</v>
      </c>
      <c r="H10" s="59">
        <f t="shared" si="5"/>
        <v>51.510272942850911</v>
      </c>
      <c r="I10" s="59"/>
      <c r="J10" s="43">
        <v>56547.896062000022</v>
      </c>
      <c r="K10" s="43">
        <v>79830.31438500002</v>
      </c>
      <c r="L10" s="57">
        <f t="shared" si="6"/>
        <v>9.1343140788296733</v>
      </c>
    </row>
    <row r="11" spans="1:12" s="22" customFormat="1" ht="24" x14ac:dyDescent="0.2">
      <c r="A11" s="122"/>
      <c r="B11" s="42" t="s">
        <v>162</v>
      </c>
      <c r="C11" s="43">
        <v>7961.1840200000015</v>
      </c>
      <c r="D11" s="43">
        <v>9380.2196200000035</v>
      </c>
      <c r="E11" s="43">
        <v>9383.728975</v>
      </c>
      <c r="F11" s="57">
        <f t="shared" si="3"/>
        <v>6.1473656319539076</v>
      </c>
      <c r="G11" s="58">
        <f t="shared" si="4"/>
        <v>1422.5449549999985</v>
      </c>
      <c r="H11" s="59">
        <f t="shared" si="5"/>
        <v>17.868509902877463</v>
      </c>
      <c r="I11" s="59"/>
      <c r="J11" s="43">
        <v>55784.588022999946</v>
      </c>
      <c r="K11" s="43">
        <v>60395.547838000006</v>
      </c>
      <c r="L11" s="57">
        <f t="shared" si="6"/>
        <v>6.9105565619434994</v>
      </c>
    </row>
    <row r="12" spans="1:12" s="22" customFormat="1" ht="15" customHeight="1" x14ac:dyDescent="0.2">
      <c r="A12" s="122"/>
      <c r="B12" s="41" t="s">
        <v>60</v>
      </c>
      <c r="C12" s="43">
        <v>5802.270188999998</v>
      </c>
      <c r="D12" s="43">
        <v>7126.0422859999944</v>
      </c>
      <c r="E12" s="43">
        <v>7408.3716440000035</v>
      </c>
      <c r="F12" s="57">
        <f t="shared" si="3"/>
        <v>4.8532911973906936</v>
      </c>
      <c r="G12" s="58">
        <f t="shared" si="4"/>
        <v>1606.1014550000054</v>
      </c>
      <c r="H12" s="59">
        <f t="shared" si="5"/>
        <v>27.68056989219269</v>
      </c>
      <c r="I12" s="59"/>
      <c r="J12" s="43">
        <v>37230.500129999993</v>
      </c>
      <c r="K12" s="43">
        <v>44073.691945999948</v>
      </c>
      <c r="L12" s="57">
        <f t="shared" si="6"/>
        <v>5.0429833322063677</v>
      </c>
    </row>
    <row r="13" spans="1:12" s="22" customFormat="1" ht="15" customHeight="1" x14ac:dyDescent="0.2">
      <c r="A13" s="122"/>
      <c r="B13" s="41" t="s">
        <v>59</v>
      </c>
      <c r="C13" s="43">
        <v>4918.0476169999993</v>
      </c>
      <c r="D13" s="43">
        <v>4924.010233</v>
      </c>
      <c r="E13" s="43">
        <v>6050.5130969999982</v>
      </c>
      <c r="F13" s="57">
        <f t="shared" si="3"/>
        <v>3.9637457952247379</v>
      </c>
      <c r="G13" s="58">
        <f t="shared" si="4"/>
        <v>1132.4654799999989</v>
      </c>
      <c r="H13" s="59">
        <f t="shared" si="5"/>
        <v>23.026728657230873</v>
      </c>
      <c r="I13" s="59"/>
      <c r="J13" s="43">
        <v>33329.380102999981</v>
      </c>
      <c r="K13" s="43">
        <v>31066.369955000002</v>
      </c>
      <c r="L13" s="57">
        <f t="shared" si="6"/>
        <v>3.554664448514405</v>
      </c>
    </row>
    <row r="14" spans="1:12" s="22" customFormat="1" ht="15" customHeight="1" x14ac:dyDescent="0.2">
      <c r="A14" s="122"/>
      <c r="B14" s="41" t="s">
        <v>62</v>
      </c>
      <c r="C14" s="43">
        <v>3521.2966959999999</v>
      </c>
      <c r="D14" s="43">
        <v>3674.2515069999995</v>
      </c>
      <c r="E14" s="43">
        <v>4255.4264139999996</v>
      </c>
      <c r="F14" s="57">
        <f t="shared" si="3"/>
        <v>2.7877682908816599</v>
      </c>
      <c r="G14" s="58">
        <f t="shared" si="4"/>
        <v>734.12971799999968</v>
      </c>
      <c r="H14" s="59">
        <f t="shared" si="5"/>
        <v>20.848277818620929</v>
      </c>
      <c r="I14" s="59"/>
      <c r="J14" s="43">
        <v>19697.229025999994</v>
      </c>
      <c r="K14" s="43">
        <v>24932.098518999996</v>
      </c>
      <c r="L14" s="57">
        <f t="shared" si="6"/>
        <v>2.8527711593186664</v>
      </c>
    </row>
    <row r="15" spans="1:12" s="22" customFormat="1" ht="15" customHeight="1" x14ac:dyDescent="0.2">
      <c r="A15" s="122"/>
      <c r="B15" s="41" t="s">
        <v>164</v>
      </c>
      <c r="C15" s="43">
        <v>2488.9115470000002</v>
      </c>
      <c r="D15" s="43">
        <v>2568.4803799999986</v>
      </c>
      <c r="E15" s="43">
        <v>2715.4182450000012</v>
      </c>
      <c r="F15" s="57">
        <f t="shared" si="3"/>
        <v>1.7788950256519536</v>
      </c>
      <c r="G15" s="58">
        <f t="shared" si="4"/>
        <v>226.50669800000105</v>
      </c>
      <c r="H15" s="59">
        <f t="shared" si="5"/>
        <v>9.1006326951642791</v>
      </c>
      <c r="I15" s="59"/>
      <c r="J15" s="43">
        <v>16620.220928000006</v>
      </c>
      <c r="K15" s="43">
        <v>16969.801979000011</v>
      </c>
      <c r="L15" s="57">
        <f t="shared" si="6"/>
        <v>1.9417122721598239</v>
      </c>
    </row>
    <row r="16" spans="1:12" s="22" customFormat="1" ht="15" customHeight="1" x14ac:dyDescent="0.2">
      <c r="A16" s="122"/>
      <c r="B16" s="41" t="s">
        <v>61</v>
      </c>
      <c r="C16" s="43">
        <v>2593.0287409999987</v>
      </c>
      <c r="D16" s="43">
        <v>2562.1493159999991</v>
      </c>
      <c r="E16" s="43">
        <v>2831.3022779999988</v>
      </c>
      <c r="F16" s="57">
        <f t="shared" si="3"/>
        <v>1.8548117026632263</v>
      </c>
      <c r="G16" s="58">
        <f t="shared" si="4"/>
        <v>238.27353700000003</v>
      </c>
      <c r="H16" s="59">
        <f t="shared" si="5"/>
        <v>9.1890048587780058</v>
      </c>
      <c r="I16" s="59"/>
      <c r="J16" s="43">
        <v>17481.773350999996</v>
      </c>
      <c r="K16" s="43">
        <v>16753.548007999998</v>
      </c>
      <c r="L16" s="57">
        <f t="shared" si="6"/>
        <v>1.916968141974118</v>
      </c>
    </row>
    <row r="17" spans="1:12" s="22" customFormat="1" ht="15" customHeight="1" x14ac:dyDescent="0.2">
      <c r="A17" s="124"/>
      <c r="B17" s="41" t="s">
        <v>165</v>
      </c>
      <c r="C17" s="43">
        <v>1836.8971420000014</v>
      </c>
      <c r="D17" s="43">
        <v>2246.4114580000005</v>
      </c>
      <c r="E17" s="43">
        <v>2134.1638220000009</v>
      </c>
      <c r="F17" s="57">
        <f t="shared" si="3"/>
        <v>1.3981100016075649</v>
      </c>
      <c r="G17" s="58">
        <f t="shared" si="4"/>
        <v>297.2666799999995</v>
      </c>
      <c r="H17" s="59">
        <f t="shared" si="5"/>
        <v>16.183087947773576</v>
      </c>
      <c r="I17" s="59"/>
      <c r="J17" s="43">
        <v>12356.979848000008</v>
      </c>
      <c r="K17" s="43">
        <v>13465.327616000011</v>
      </c>
      <c r="L17" s="57">
        <f t="shared" si="6"/>
        <v>1.5407246303165474</v>
      </c>
    </row>
    <row r="18" spans="1:12" s="22" customFormat="1" ht="15" customHeight="1" x14ac:dyDescent="0.2">
      <c r="A18" s="124"/>
      <c r="B18" s="41" t="s">
        <v>64</v>
      </c>
      <c r="C18" s="43">
        <v>1470.2422060000004</v>
      </c>
      <c r="D18" s="43">
        <v>1707.4561649999996</v>
      </c>
      <c r="E18" s="43">
        <v>1764.3239989999997</v>
      </c>
      <c r="F18" s="57">
        <f t="shared" si="3"/>
        <v>1.1558245921189427</v>
      </c>
      <c r="G18" s="58">
        <f t="shared" si="4"/>
        <v>294.08179299999938</v>
      </c>
      <c r="H18" s="59">
        <f t="shared" si="5"/>
        <v>20.002268456167506</v>
      </c>
      <c r="I18" s="59"/>
      <c r="J18" s="43">
        <v>9602.3082520000007</v>
      </c>
      <c r="K18" s="43">
        <v>10841.690078000001</v>
      </c>
      <c r="L18" s="57">
        <f t="shared" si="6"/>
        <v>1.2405237669512574</v>
      </c>
    </row>
    <row r="19" spans="1:12" s="22" customFormat="1" ht="15" customHeight="1" x14ac:dyDescent="0.2">
      <c r="A19" s="122"/>
      <c r="B19" s="41" t="s">
        <v>68</v>
      </c>
      <c r="C19" s="43">
        <v>1188.7890900000002</v>
      </c>
      <c r="D19" s="43">
        <v>1417.4359820000002</v>
      </c>
      <c r="E19" s="43">
        <v>1446.7047929999999</v>
      </c>
      <c r="F19" s="57">
        <f t="shared" si="3"/>
        <v>0.94774938063161529</v>
      </c>
      <c r="G19" s="58">
        <f t="shared" si="4"/>
        <v>257.91570299999967</v>
      </c>
      <c r="H19" s="59">
        <f t="shared" si="5"/>
        <v>21.695665376606009</v>
      </c>
      <c r="I19" s="59"/>
      <c r="J19" s="43">
        <v>7593.7881209999996</v>
      </c>
      <c r="K19" s="43">
        <v>9357.3518349999995</v>
      </c>
      <c r="L19" s="57">
        <f t="shared" si="6"/>
        <v>1.0706833771791258</v>
      </c>
    </row>
    <row r="20" spans="1:12" s="22" customFormat="1" ht="15" customHeight="1" x14ac:dyDescent="0.2">
      <c r="A20" s="122"/>
      <c r="B20" s="41" t="s">
        <v>70</v>
      </c>
      <c r="C20" s="43">
        <v>1011.119201</v>
      </c>
      <c r="D20" s="43">
        <v>1255.2644449999998</v>
      </c>
      <c r="E20" s="43">
        <v>1384.8508299999999</v>
      </c>
      <c r="F20" s="57">
        <f t="shared" si="3"/>
        <v>0.90722829063004173</v>
      </c>
      <c r="G20" s="58">
        <f t="shared" si="4"/>
        <v>373.73162899999988</v>
      </c>
      <c r="H20" s="59">
        <f t="shared" si="5"/>
        <v>36.96217306825725</v>
      </c>
      <c r="I20" s="59"/>
      <c r="J20" s="43">
        <v>6937.2418690000013</v>
      </c>
      <c r="K20" s="43">
        <v>8496.9362580000015</v>
      </c>
      <c r="L20" s="57">
        <f t="shared" si="6"/>
        <v>0.97223323102622294</v>
      </c>
    </row>
    <row r="21" spans="1:12" s="22" customFormat="1" ht="15" customHeight="1" x14ac:dyDescent="0.2">
      <c r="A21" s="122"/>
      <c r="B21" s="41" t="s">
        <v>65</v>
      </c>
      <c r="C21" s="43">
        <v>1170.0346640000005</v>
      </c>
      <c r="D21" s="43">
        <v>1150.5685559999999</v>
      </c>
      <c r="E21" s="43">
        <v>1151.9175689999997</v>
      </c>
      <c r="F21" s="57">
        <f t="shared" si="3"/>
        <v>0.75463160683564956</v>
      </c>
      <c r="G21" s="58">
        <f t="shared" si="4"/>
        <v>-18.117095000000745</v>
      </c>
      <c r="H21" s="59">
        <f t="shared" si="5"/>
        <v>-1.5484237824257092</v>
      </c>
      <c r="I21" s="59"/>
      <c r="J21" s="43">
        <v>7680.099185</v>
      </c>
      <c r="K21" s="43">
        <v>7475.5723669999961</v>
      </c>
      <c r="L21" s="57">
        <f t="shared" si="6"/>
        <v>0.85536711768266094</v>
      </c>
    </row>
    <row r="22" spans="1:12" s="22" customFormat="1" ht="15" customHeight="1" x14ac:dyDescent="0.2">
      <c r="A22" s="122"/>
      <c r="B22" s="41" t="s">
        <v>66</v>
      </c>
      <c r="C22" s="43">
        <v>1024.3664009999995</v>
      </c>
      <c r="D22" s="43">
        <v>1177.9598539999997</v>
      </c>
      <c r="E22" s="43">
        <v>1146.1180829999998</v>
      </c>
      <c r="F22" s="57">
        <f t="shared" si="3"/>
        <v>0.75083231115965765</v>
      </c>
      <c r="G22" s="58">
        <f t="shared" si="4"/>
        <v>121.7516820000003</v>
      </c>
      <c r="H22" s="59">
        <f t="shared" si="5"/>
        <v>11.885559881810332</v>
      </c>
      <c r="I22" s="59"/>
      <c r="J22" s="43">
        <v>6375.8259490000028</v>
      </c>
      <c r="K22" s="43">
        <v>7383.0292389999977</v>
      </c>
      <c r="L22" s="57">
        <f t="shared" si="6"/>
        <v>0.84477818284629558</v>
      </c>
    </row>
    <row r="23" spans="1:12" s="22" customFormat="1" ht="15" customHeight="1" x14ac:dyDescent="0.2">
      <c r="A23" s="122"/>
      <c r="B23" s="41" t="s">
        <v>67</v>
      </c>
      <c r="C23" s="43">
        <v>733.28814000000023</v>
      </c>
      <c r="D23" s="43">
        <v>740.00158599999997</v>
      </c>
      <c r="E23" s="43">
        <v>798.56655700000022</v>
      </c>
      <c r="F23" s="57">
        <f t="shared" si="3"/>
        <v>0.52314816640679485</v>
      </c>
      <c r="G23" s="58">
        <f t="shared" si="4"/>
        <v>65.27841699999999</v>
      </c>
      <c r="H23" s="59">
        <f t="shared" si="5"/>
        <v>8.9021509334652507</v>
      </c>
      <c r="I23" s="59"/>
      <c r="J23" s="43">
        <v>4839.1100399999987</v>
      </c>
      <c r="K23" s="43">
        <v>5050.9403110000003</v>
      </c>
      <c r="L23" s="57">
        <f t="shared" si="6"/>
        <v>0.57793678440986662</v>
      </c>
    </row>
    <row r="24" spans="1:12" s="22" customFormat="1" ht="15" customHeight="1" x14ac:dyDescent="0.2">
      <c r="A24" s="122"/>
      <c r="B24" s="41" t="s">
        <v>69</v>
      </c>
      <c r="C24" s="43">
        <v>590.1156450000002</v>
      </c>
      <c r="D24" s="43">
        <v>604.4146869999995</v>
      </c>
      <c r="E24" s="43">
        <v>529.76744199999996</v>
      </c>
      <c r="F24" s="57">
        <f t="shared" si="3"/>
        <v>0.34705543761497382</v>
      </c>
      <c r="G24" s="58">
        <f t="shared" si="4"/>
        <v>-60.34820300000024</v>
      </c>
      <c r="H24" s="59">
        <f t="shared" si="5"/>
        <v>-10.226504501503298</v>
      </c>
      <c r="I24" s="59"/>
      <c r="J24" s="43">
        <v>3613.7922120000007</v>
      </c>
      <c r="K24" s="43">
        <v>3676.0516469999989</v>
      </c>
      <c r="L24" s="57">
        <f t="shared" si="6"/>
        <v>0.42061979302447028</v>
      </c>
    </row>
    <row r="25" spans="1:12" s="22" customFormat="1" ht="15" customHeight="1" x14ac:dyDescent="0.2">
      <c r="A25" s="122"/>
      <c r="B25" s="41" t="s">
        <v>71</v>
      </c>
      <c r="C25" s="43">
        <v>308.19479000000013</v>
      </c>
      <c r="D25" s="43">
        <v>293.183356</v>
      </c>
      <c r="E25" s="43">
        <v>274.12547500000011</v>
      </c>
      <c r="F25" s="57">
        <f t="shared" si="3"/>
        <v>0.17958207535059811</v>
      </c>
      <c r="G25" s="58">
        <f t="shared" si="4"/>
        <v>-34.069315000000017</v>
      </c>
      <c r="H25" s="59">
        <f t="shared" si="5"/>
        <v>-11.054474671684101</v>
      </c>
      <c r="I25" s="59"/>
      <c r="J25" s="43">
        <v>1848.225506</v>
      </c>
      <c r="K25" s="43">
        <v>1866.69526</v>
      </c>
      <c r="L25" s="57">
        <f t="shared" si="6"/>
        <v>0.21359029994633805</v>
      </c>
    </row>
    <row r="26" spans="1:12" s="79" customFormat="1" ht="15" customHeight="1" x14ac:dyDescent="0.2">
      <c r="A26" s="122"/>
      <c r="B26" s="41" t="s">
        <v>63</v>
      </c>
      <c r="C26" s="43">
        <v>3006.3834120000001</v>
      </c>
      <c r="D26" s="43">
        <v>5066.0094559999943</v>
      </c>
      <c r="E26" s="43">
        <v>4755.0063670000009</v>
      </c>
      <c r="F26" s="57">
        <f t="shared" si="3"/>
        <v>3.1150476317137894</v>
      </c>
      <c r="G26" s="58">
        <f t="shared" si="4"/>
        <v>1748.6229550000007</v>
      </c>
      <c r="H26" s="59">
        <f t="shared" si="5"/>
        <v>58.163670941649023</v>
      </c>
      <c r="I26" s="59"/>
      <c r="J26" s="43">
        <v>17465.52220399999</v>
      </c>
      <c r="K26" s="43">
        <v>26574.13995299998</v>
      </c>
      <c r="L26" s="57">
        <f t="shared" si="6"/>
        <v>3.0406562040433052</v>
      </c>
    </row>
    <row r="27" spans="1:12" s="22" customFormat="1" ht="6" customHeight="1" x14ac:dyDescent="0.2">
      <c r="A27" s="122"/>
      <c r="B27" s="41"/>
      <c r="C27" s="56"/>
      <c r="D27" s="56"/>
      <c r="E27" s="56"/>
      <c r="F27" s="57"/>
      <c r="G27" s="58"/>
      <c r="H27" s="59"/>
      <c r="I27" s="59"/>
      <c r="J27" s="56"/>
      <c r="K27" s="56"/>
      <c r="L27" s="57"/>
    </row>
    <row r="28" spans="1:12" s="23" customFormat="1" ht="15" customHeight="1" x14ac:dyDescent="0.2">
      <c r="A28" s="60" t="s">
        <v>53</v>
      </c>
      <c r="B28" s="61"/>
      <c r="C28" s="61">
        <f t="shared" ref="C28:E28" si="7">SUM(C29:C35)</f>
        <v>6257.6109719999995</v>
      </c>
      <c r="D28" s="61">
        <f t="shared" si="7"/>
        <v>6152.8840950000013</v>
      </c>
      <c r="E28" s="61">
        <f t="shared" si="7"/>
        <v>6939.0966930000013</v>
      </c>
      <c r="F28" s="62">
        <f>E28/$E$5*100</f>
        <v>4.0546689628189174</v>
      </c>
      <c r="G28" s="63">
        <f>E28-C28</f>
        <v>681.48572100000183</v>
      </c>
      <c r="H28" s="64">
        <f>(G28/C28)*100</f>
        <v>10.89050955787032</v>
      </c>
      <c r="I28" s="64"/>
      <c r="J28" s="61">
        <f t="shared" ref="J28:K28" si="8">SUM(J29:J35)</f>
        <v>51058.710692000008</v>
      </c>
      <c r="K28" s="61">
        <f t="shared" si="8"/>
        <v>44973.138885999993</v>
      </c>
      <c r="L28" s="62">
        <f>K28/$K$5*100</f>
        <v>4.5212091961842304</v>
      </c>
    </row>
    <row r="29" spans="1:12" s="22" customFormat="1" x14ac:dyDescent="0.2">
      <c r="A29" s="122"/>
      <c r="B29" s="42" t="s">
        <v>74</v>
      </c>
      <c r="C29" s="43">
        <v>348.34855900000002</v>
      </c>
      <c r="D29" s="43">
        <v>634.49355200000002</v>
      </c>
      <c r="E29" s="43">
        <v>712.42008699999974</v>
      </c>
      <c r="F29" s="57">
        <f>E29/$E$28*100</f>
        <v>10.266755436895302</v>
      </c>
      <c r="G29" s="58">
        <f>E29-C29</f>
        <v>364.07152799999972</v>
      </c>
      <c r="H29" s="59">
        <f>(G29/C29)*100</f>
        <v>104.5135737162615</v>
      </c>
      <c r="I29" s="59"/>
      <c r="J29" s="43">
        <v>3149.5190389999998</v>
      </c>
      <c r="K29" s="43">
        <v>4280.9324949999982</v>
      </c>
      <c r="L29" s="57">
        <f>K29/$K$28*100</f>
        <v>9.5188652627772008</v>
      </c>
    </row>
    <row r="30" spans="1:12" s="22" customFormat="1" ht="15" customHeight="1" x14ac:dyDescent="0.2">
      <c r="A30" s="122"/>
      <c r="B30" s="41" t="s">
        <v>166</v>
      </c>
      <c r="C30" s="43">
        <v>682.62259799999993</v>
      </c>
      <c r="D30" s="43">
        <v>658.72412100000008</v>
      </c>
      <c r="E30" s="43">
        <v>682.2177089999999</v>
      </c>
      <c r="F30" s="57">
        <f t="shared" ref="F30:F35" si="9">E30/$E$28*100</f>
        <v>9.8315060184736325</v>
      </c>
      <c r="G30" s="58">
        <f t="shared" ref="G30:G35" si="10">E30-C30</f>
        <v>-0.40488900000002559</v>
      </c>
      <c r="H30" s="59">
        <f t="shared" ref="H30:H35" si="11">(G30/C30)*100</f>
        <v>-5.9313741031471925E-2</v>
      </c>
      <c r="I30" s="59"/>
      <c r="J30" s="43">
        <v>4487.8537470000001</v>
      </c>
      <c r="K30" s="43">
        <v>4101.9872739999983</v>
      </c>
      <c r="L30" s="57">
        <f t="shared" ref="L30:L35" si="12">K30/$K$28*100</f>
        <v>9.1209717080186614</v>
      </c>
    </row>
    <row r="31" spans="1:12" s="22" customFormat="1" ht="15" customHeight="1" x14ac:dyDescent="0.2">
      <c r="A31" s="122"/>
      <c r="B31" s="41" t="s">
        <v>72</v>
      </c>
      <c r="C31" s="43">
        <v>416.38928599999997</v>
      </c>
      <c r="D31" s="43">
        <v>556.37793800000009</v>
      </c>
      <c r="E31" s="43">
        <v>618.71421799999996</v>
      </c>
      <c r="F31" s="57">
        <f t="shared" si="9"/>
        <v>8.9163510089741855</v>
      </c>
      <c r="G31" s="58">
        <f t="shared" si="10"/>
        <v>202.32493199999999</v>
      </c>
      <c r="H31" s="59">
        <f t="shared" si="11"/>
        <v>48.590330924124693</v>
      </c>
      <c r="I31" s="59"/>
      <c r="J31" s="43">
        <v>4391.649269999999</v>
      </c>
      <c r="K31" s="43">
        <v>3988.611969000001</v>
      </c>
      <c r="L31" s="57">
        <f t="shared" si="12"/>
        <v>8.8688761064921895</v>
      </c>
    </row>
    <row r="32" spans="1:12" s="22" customFormat="1" ht="15" customHeight="1" x14ac:dyDescent="0.2">
      <c r="A32" s="122"/>
      <c r="B32" s="41" t="s">
        <v>73</v>
      </c>
      <c r="C32" s="43">
        <v>364.84435199999996</v>
      </c>
      <c r="D32" s="43">
        <v>440.91736700000007</v>
      </c>
      <c r="E32" s="43">
        <v>387.46159100000006</v>
      </c>
      <c r="F32" s="57">
        <f t="shared" si="9"/>
        <v>5.5837468209783312</v>
      </c>
      <c r="G32" s="58">
        <f t="shared" si="10"/>
        <v>22.617239000000097</v>
      </c>
      <c r="H32" s="59">
        <f t="shared" si="11"/>
        <v>6.1991473558565868</v>
      </c>
      <c r="I32" s="59"/>
      <c r="J32" s="43">
        <v>2803.8276470000005</v>
      </c>
      <c r="K32" s="43">
        <v>2907.9377230000005</v>
      </c>
      <c r="L32" s="57">
        <f t="shared" si="12"/>
        <v>6.4659434387516885</v>
      </c>
    </row>
    <row r="33" spans="1:12" s="22" customFormat="1" ht="15" customHeight="1" x14ac:dyDescent="0.2">
      <c r="A33" s="122"/>
      <c r="B33" s="41" t="s">
        <v>75</v>
      </c>
      <c r="C33" s="43">
        <v>74.345222000000007</v>
      </c>
      <c r="D33" s="43">
        <v>60.416364999999985</v>
      </c>
      <c r="E33" s="43">
        <v>70.989716000000016</v>
      </c>
      <c r="F33" s="57">
        <f t="shared" si="9"/>
        <v>1.0230397289551072</v>
      </c>
      <c r="G33" s="58">
        <f t="shared" si="10"/>
        <v>-3.3555059999999912</v>
      </c>
      <c r="H33" s="59">
        <f t="shared" si="11"/>
        <v>-4.5134117697570275</v>
      </c>
      <c r="I33" s="59"/>
      <c r="J33" s="43">
        <v>522.29042000000004</v>
      </c>
      <c r="K33" s="43">
        <v>416.56161999999995</v>
      </c>
      <c r="L33" s="57">
        <f t="shared" si="12"/>
        <v>0.92624537739275825</v>
      </c>
    </row>
    <row r="34" spans="1:12" s="22" customFormat="1" ht="15" customHeight="1" x14ac:dyDescent="0.2">
      <c r="A34" s="122"/>
      <c r="B34" s="41" t="s">
        <v>76</v>
      </c>
      <c r="C34" s="43">
        <v>4.3673019999999996</v>
      </c>
      <c r="D34" s="43">
        <v>2.4343129999999995</v>
      </c>
      <c r="E34" s="43">
        <v>1.6986749999999999</v>
      </c>
      <c r="F34" s="57">
        <f t="shared" si="9"/>
        <v>2.4479771289447276E-2</v>
      </c>
      <c r="G34" s="58">
        <f t="shared" si="10"/>
        <v>-2.6686269999999999</v>
      </c>
      <c r="H34" s="59">
        <f t="shared" si="11"/>
        <v>-61.104704918505746</v>
      </c>
      <c r="I34" s="59"/>
      <c r="J34" s="43">
        <v>62.450668999999991</v>
      </c>
      <c r="K34" s="43">
        <v>29.595385999999994</v>
      </c>
      <c r="L34" s="57">
        <f t="shared" si="12"/>
        <v>6.5806805424499626E-2</v>
      </c>
    </row>
    <row r="35" spans="1:12" s="79" customFormat="1" ht="15" customHeight="1" x14ac:dyDescent="0.2">
      <c r="A35" s="122"/>
      <c r="B35" s="41" t="s">
        <v>133</v>
      </c>
      <c r="C35" s="43">
        <v>4366.6936529999994</v>
      </c>
      <c r="D35" s="43">
        <v>3799.5204390000004</v>
      </c>
      <c r="E35" s="43">
        <v>4465.5946970000014</v>
      </c>
      <c r="F35" s="57">
        <f t="shared" si="9"/>
        <v>64.354121214433988</v>
      </c>
      <c r="G35" s="58">
        <f t="shared" si="10"/>
        <v>98.901044000002003</v>
      </c>
      <c r="H35" s="59">
        <f t="shared" si="11"/>
        <v>2.2648954073536887</v>
      </c>
      <c r="I35" s="59"/>
      <c r="J35" s="43">
        <v>35641.119900000012</v>
      </c>
      <c r="K35" s="43">
        <v>29247.512418999991</v>
      </c>
      <c r="L35" s="57">
        <f t="shared" si="12"/>
        <v>65.033291301142995</v>
      </c>
    </row>
    <row r="36" spans="1:12" s="22" customFormat="1" ht="6" customHeight="1" x14ac:dyDescent="0.2">
      <c r="A36" s="122"/>
      <c r="B36" s="41"/>
      <c r="C36" s="56"/>
      <c r="D36" s="56"/>
      <c r="E36" s="56"/>
      <c r="F36" s="57"/>
      <c r="G36" s="58"/>
      <c r="H36" s="59"/>
      <c r="I36" s="59"/>
      <c r="J36" s="56"/>
      <c r="K36" s="56"/>
      <c r="L36" s="57"/>
    </row>
    <row r="37" spans="1:12" s="23" customFormat="1" ht="15" customHeight="1" x14ac:dyDescent="0.2">
      <c r="A37" s="60" t="s">
        <v>54</v>
      </c>
      <c r="B37" s="61"/>
      <c r="C37" s="61">
        <f>SUM(C38:C44)</f>
        <v>9215.4907690000018</v>
      </c>
      <c r="D37" s="61">
        <f t="shared" ref="D37:E37" si="13">SUM(D38:D44)</f>
        <v>9639.2305329999999</v>
      </c>
      <c r="E37" s="61">
        <f t="shared" si="13"/>
        <v>8723.018102</v>
      </c>
      <c r="F37" s="62">
        <f>E37/$E$5*100</f>
        <v>5.0970540295203488</v>
      </c>
      <c r="G37" s="63">
        <f>E37-C37</f>
        <v>-492.47266700000182</v>
      </c>
      <c r="H37" s="64">
        <f>(G37/C37)*100</f>
        <v>-5.3439657132166101</v>
      </c>
      <c r="I37" s="64"/>
      <c r="J37" s="61">
        <f t="shared" ref="J37" si="14">SUM(J38:J44)</f>
        <v>60457.838231000002</v>
      </c>
      <c r="K37" s="61">
        <f t="shared" ref="K37" si="15">SUM(K38:K44)</f>
        <v>56385.341131000008</v>
      </c>
      <c r="L37" s="62">
        <f>K37/$K$5*100</f>
        <v>5.6684929975128133</v>
      </c>
    </row>
    <row r="38" spans="1:12" s="22" customFormat="1" ht="15" customHeight="1" x14ac:dyDescent="0.2">
      <c r="A38" s="122"/>
      <c r="B38" s="41" t="s">
        <v>77</v>
      </c>
      <c r="C38" s="43">
        <v>5623.3771920000008</v>
      </c>
      <c r="D38" s="43">
        <v>4799.2862990000003</v>
      </c>
      <c r="E38" s="43">
        <v>3125.5871289999995</v>
      </c>
      <c r="F38" s="57">
        <f>E38/$E$37*100</f>
        <v>35.831487364257214</v>
      </c>
      <c r="G38" s="58">
        <f>E38-C38</f>
        <v>-2497.7900630000013</v>
      </c>
      <c r="H38" s="59">
        <f>(G38/C38)*100</f>
        <v>-44.41797122471953</v>
      </c>
      <c r="I38" s="59"/>
      <c r="J38" s="43">
        <v>31899.482013000001</v>
      </c>
      <c r="K38" s="43">
        <v>22940.611064000004</v>
      </c>
      <c r="L38" s="57">
        <f>K38/$K$37*100</f>
        <v>40.685416819066688</v>
      </c>
    </row>
    <row r="39" spans="1:12" s="22" customFormat="1" ht="15" customHeight="1" x14ac:dyDescent="0.2">
      <c r="A39" s="122"/>
      <c r="B39" s="41" t="s">
        <v>132</v>
      </c>
      <c r="C39" s="43">
        <v>1876.5885340000004</v>
      </c>
      <c r="D39" s="43">
        <v>2295.3820040000001</v>
      </c>
      <c r="E39" s="43">
        <v>2352.3666750000007</v>
      </c>
      <c r="F39" s="57">
        <f t="shared" ref="F39:F44" si="16">E39/$E$37*100</f>
        <v>26.967348313316624</v>
      </c>
      <c r="G39" s="58">
        <f t="shared" ref="G39:G44" si="17">E39-C39</f>
        <v>475.77814100000023</v>
      </c>
      <c r="H39" s="59">
        <f t="shared" ref="H39:H44" si="18">(G39/C39)*100</f>
        <v>25.353354365107727</v>
      </c>
      <c r="I39" s="59"/>
      <c r="J39" s="43">
        <v>11915.954209000003</v>
      </c>
      <c r="K39" s="43">
        <v>17149.358700999994</v>
      </c>
      <c r="L39" s="57">
        <f t="shared" ref="L39:L44" si="19">K39/$K$37*100</f>
        <v>30.414569384544301</v>
      </c>
    </row>
    <row r="40" spans="1:12" s="22" customFormat="1" ht="15" customHeight="1" x14ac:dyDescent="0.2">
      <c r="A40" s="122"/>
      <c r="B40" s="41" t="s">
        <v>79</v>
      </c>
      <c r="C40" s="43">
        <v>509.167236</v>
      </c>
      <c r="D40" s="43">
        <v>510.92884700000002</v>
      </c>
      <c r="E40" s="43">
        <v>805.22761800000001</v>
      </c>
      <c r="F40" s="57">
        <f t="shared" si="16"/>
        <v>9.2310666856850681</v>
      </c>
      <c r="G40" s="58">
        <f t="shared" si="17"/>
        <v>296.060382</v>
      </c>
      <c r="H40" s="59">
        <f t="shared" si="18"/>
        <v>58.146000187647587</v>
      </c>
      <c r="I40" s="59"/>
      <c r="J40" s="43">
        <v>3887.8494600000008</v>
      </c>
      <c r="K40" s="43">
        <v>3677.5936469999997</v>
      </c>
      <c r="L40" s="57">
        <f t="shared" si="19"/>
        <v>6.5222513036781145</v>
      </c>
    </row>
    <row r="41" spans="1:12" s="22" customFormat="1" ht="15" customHeight="1" x14ac:dyDescent="0.2">
      <c r="A41" s="122"/>
      <c r="B41" s="41" t="s">
        <v>134</v>
      </c>
      <c r="C41" s="43">
        <v>207.56608500000002</v>
      </c>
      <c r="D41" s="43">
        <v>248.04602199999997</v>
      </c>
      <c r="E41" s="43">
        <v>283.49932800000011</v>
      </c>
      <c r="F41" s="57">
        <f t="shared" si="16"/>
        <v>3.2500142116522697</v>
      </c>
      <c r="G41" s="58">
        <f t="shared" si="17"/>
        <v>75.93324300000009</v>
      </c>
      <c r="H41" s="59">
        <f t="shared" si="18"/>
        <v>36.582683052484263</v>
      </c>
      <c r="I41" s="59"/>
      <c r="J41" s="43">
        <v>1615.0538720000002</v>
      </c>
      <c r="K41" s="43">
        <v>1875.454351000001</v>
      </c>
      <c r="L41" s="57">
        <f t="shared" si="19"/>
        <v>3.3261381653127891</v>
      </c>
    </row>
    <row r="42" spans="1:12" s="22" customFormat="1" ht="15" customHeight="1" x14ac:dyDescent="0.2">
      <c r="A42" s="122"/>
      <c r="B42" s="41" t="s">
        <v>80</v>
      </c>
      <c r="C42" s="43">
        <v>37.878171000000002</v>
      </c>
      <c r="D42" s="43">
        <v>81.241475000000008</v>
      </c>
      <c r="E42" s="43">
        <v>76.009731000000016</v>
      </c>
      <c r="F42" s="57">
        <f t="shared" si="16"/>
        <v>0.87136963504148435</v>
      </c>
      <c r="G42" s="58">
        <f t="shared" si="17"/>
        <v>38.131560000000015</v>
      </c>
      <c r="H42" s="59">
        <f>(G42/C42)*100</f>
        <v>100.66895785438005</v>
      </c>
      <c r="I42" s="59"/>
      <c r="J42" s="43">
        <v>332.56863299999992</v>
      </c>
      <c r="K42" s="43">
        <v>559.26637500000004</v>
      </c>
      <c r="L42" s="57">
        <f t="shared" si="19"/>
        <v>0.99186484249630946</v>
      </c>
    </row>
    <row r="43" spans="1:12" s="22" customFormat="1" ht="15" customHeight="1" x14ac:dyDescent="0.2">
      <c r="A43" s="122"/>
      <c r="B43" s="41" t="s">
        <v>167</v>
      </c>
      <c r="C43" s="43">
        <v>0</v>
      </c>
      <c r="D43" s="43">
        <v>0</v>
      </c>
      <c r="E43" s="43">
        <v>52.803091000000002</v>
      </c>
      <c r="F43" s="57">
        <f t="shared" si="16"/>
        <v>0.60533052187399894</v>
      </c>
      <c r="G43" s="58">
        <f t="shared" si="17"/>
        <v>52.803091000000002</v>
      </c>
      <c r="H43" s="59" t="e">
        <f>(G43/C43)*100</f>
        <v>#DIV/0!</v>
      </c>
      <c r="I43" s="59"/>
      <c r="J43" s="43">
        <v>272.63993499999998</v>
      </c>
      <c r="K43" s="43">
        <v>52.803457999999999</v>
      </c>
      <c r="L43" s="57">
        <f t="shared" si="19"/>
        <v>9.3647492310673042E-2</v>
      </c>
    </row>
    <row r="44" spans="1:12" s="79" customFormat="1" ht="15" customHeight="1" x14ac:dyDescent="0.2">
      <c r="A44" s="122"/>
      <c r="B44" s="41" t="s">
        <v>78</v>
      </c>
      <c r="C44" s="43">
        <v>960.91355099999998</v>
      </c>
      <c r="D44" s="43">
        <v>1704.3458860000001</v>
      </c>
      <c r="E44" s="43">
        <v>2027.5245299999999</v>
      </c>
      <c r="F44" s="57">
        <f t="shared" si="16"/>
        <v>23.243383268173343</v>
      </c>
      <c r="G44" s="58">
        <f t="shared" si="17"/>
        <v>1066.610979</v>
      </c>
      <c r="H44" s="59">
        <f t="shared" si="18"/>
        <v>110.9996812814226</v>
      </c>
      <c r="I44" s="59"/>
      <c r="J44" s="43">
        <v>10534.290108999998</v>
      </c>
      <c r="K44" s="43">
        <v>10130.253535</v>
      </c>
      <c r="L44" s="57">
        <f t="shared" si="19"/>
        <v>17.966111992591109</v>
      </c>
    </row>
    <row r="45" spans="1:12" s="22" customFormat="1" ht="6" customHeight="1" x14ac:dyDescent="0.2">
      <c r="A45" s="122"/>
      <c r="B45" s="41"/>
      <c r="C45" s="109"/>
      <c r="D45" s="109"/>
      <c r="E45" s="109"/>
      <c r="F45" s="57"/>
      <c r="G45" s="58"/>
      <c r="H45" s="59"/>
      <c r="I45" s="59"/>
      <c r="J45" s="43"/>
      <c r="K45" s="43"/>
      <c r="L45" s="57"/>
    </row>
    <row r="46" spans="1:12" s="23" customFormat="1" ht="15" customHeight="1" x14ac:dyDescent="0.2">
      <c r="A46" s="60" t="s">
        <v>55</v>
      </c>
      <c r="B46" s="61"/>
      <c r="C46" s="135">
        <v>2078.5118900000007</v>
      </c>
      <c r="D46" s="135">
        <v>2158.2610229999996</v>
      </c>
      <c r="E46" s="135">
        <v>2829.9670599999995</v>
      </c>
      <c r="F46" s="136">
        <f>E46/$E$5*100</f>
        <v>1.653612870902518</v>
      </c>
      <c r="G46" s="137">
        <f>E46-C46</f>
        <v>751.45516999999882</v>
      </c>
      <c r="H46" s="138">
        <f>(G46/C46)*100</f>
        <v>36.15351798637046</v>
      </c>
      <c r="I46" s="138"/>
      <c r="J46" s="135">
        <v>16322.672440000004</v>
      </c>
      <c r="K46" s="135">
        <v>19395.671019000009</v>
      </c>
      <c r="L46" s="62">
        <f>K46/$K$5*100</f>
        <v>1.9498724872095825</v>
      </c>
    </row>
    <row r="49" spans="3:11" x14ac:dyDescent="0.2">
      <c r="C49" s="142"/>
      <c r="D49" s="142"/>
      <c r="E49" s="142"/>
    </row>
    <row r="50" spans="3:11" x14ac:dyDescent="0.2">
      <c r="C50" s="142"/>
      <c r="D50" s="142"/>
      <c r="E50" s="142"/>
      <c r="J50" s="142"/>
      <c r="K50" s="142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1"/>
  <sheetViews>
    <sheetView view="pageBreakPreview" zoomScaleNormal="100" zoomScaleSheetLayoutView="100" workbookViewId="0">
      <pane xSplit="2" ySplit="4" topLeftCell="C5" activePane="bottomRight" state="frozen"/>
      <selection activeCell="R24" sqref="R24"/>
      <selection pane="topRight" activeCell="R24" sqref="R24"/>
      <selection pane="bottomLeft" activeCell="R24" sqref="R24"/>
      <selection pane="bottomRight" activeCell="R24" sqref="R24"/>
    </sheetView>
  </sheetViews>
  <sheetFormatPr defaultColWidth="9.140625" defaultRowHeight="12.75" x14ac:dyDescent="0.2"/>
  <cols>
    <col min="1" max="1" width="1.42578125" style="21" customWidth="1"/>
    <col min="2" max="2" width="33.85546875" style="21" customWidth="1"/>
    <col min="3" max="5" width="10.28515625" style="21" bestFit="1" customWidth="1"/>
    <col min="6" max="6" width="6.5703125" style="21" bestFit="1" customWidth="1"/>
    <col min="7" max="7" width="11.85546875" style="21" customWidth="1"/>
    <col min="8" max="8" width="8.140625" style="21" bestFit="1" customWidth="1"/>
    <col min="9" max="9" width="0.85546875" style="21" customWidth="1"/>
    <col min="10" max="10" width="11" style="21" bestFit="1" customWidth="1"/>
    <col min="11" max="11" width="10" style="21" bestFit="1" customWidth="1"/>
    <col min="12" max="12" width="8.28515625" style="21" customWidth="1"/>
    <col min="13" max="26" width="9.140625" style="139"/>
    <col min="27" max="16384" width="9.140625" style="21"/>
  </cols>
  <sheetData>
    <row r="1" spans="1:26" x14ac:dyDescent="0.2">
      <c r="A1" s="94" t="s">
        <v>130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26" x14ac:dyDescent="0.2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26" s="1" customFormat="1" ht="12" x14ac:dyDescent="0.2">
      <c r="A3" s="27"/>
      <c r="B3" s="13"/>
      <c r="C3" s="151" t="s">
        <v>121</v>
      </c>
      <c r="D3" s="151"/>
      <c r="E3" s="151"/>
      <c r="F3" s="13"/>
      <c r="G3" s="152" t="s">
        <v>106</v>
      </c>
      <c r="H3" s="152"/>
      <c r="I3" s="14"/>
      <c r="J3" s="151" t="s">
        <v>121</v>
      </c>
      <c r="K3" s="151"/>
      <c r="L3" s="151"/>
      <c r="M3" s="139"/>
    </row>
    <row r="4" spans="1:26" s="22" customFormat="1" ht="24" x14ac:dyDescent="0.2">
      <c r="A4" s="28"/>
      <c r="B4" s="28" t="s">
        <v>81</v>
      </c>
      <c r="C4" s="17" t="s">
        <v>182</v>
      </c>
      <c r="D4" s="17" t="s">
        <v>178</v>
      </c>
      <c r="E4" s="17" t="s">
        <v>183</v>
      </c>
      <c r="F4" s="18" t="s">
        <v>116</v>
      </c>
      <c r="G4" s="17" t="s">
        <v>122</v>
      </c>
      <c r="H4" s="17" t="s">
        <v>2</v>
      </c>
      <c r="I4" s="20"/>
      <c r="J4" s="17" t="s">
        <v>184</v>
      </c>
      <c r="K4" s="17" t="s">
        <v>185</v>
      </c>
      <c r="L4" s="18" t="s">
        <v>116</v>
      </c>
      <c r="M4" s="13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22" customFormat="1" ht="15" customHeight="1" x14ac:dyDescent="0.2">
      <c r="A5" s="89" t="s">
        <v>109</v>
      </c>
      <c r="B5" s="82"/>
      <c r="C5" s="90">
        <v>125458.24908199999</v>
      </c>
      <c r="D5" s="90">
        <v>162140.087784</v>
      </c>
      <c r="E5" s="90">
        <v>171138.42724600001</v>
      </c>
      <c r="F5" s="91">
        <f>E5/E$5*100</f>
        <v>100</v>
      </c>
      <c r="G5" s="91">
        <f t="shared" ref="G5" si="0">E5-C5</f>
        <v>45680.178164000012</v>
      </c>
      <c r="H5" s="91">
        <f t="shared" ref="H5" si="1">G5/C5*100</f>
        <v>36.410661314221969</v>
      </c>
      <c r="I5" s="92"/>
      <c r="J5" s="90">
        <v>830604.94512299995</v>
      </c>
      <c r="K5" s="90">
        <v>994714.84141800005</v>
      </c>
      <c r="L5" s="90">
        <f>K5/K$5*100</f>
        <v>100</v>
      </c>
      <c r="M5" s="139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22" customFormat="1" ht="6" customHeight="1" x14ac:dyDescent="0.2">
      <c r="A6" s="123"/>
      <c r="B6" s="123"/>
      <c r="C6" s="113"/>
      <c r="D6" s="113"/>
      <c r="E6" s="113"/>
      <c r="F6" s="114"/>
      <c r="G6" s="113"/>
      <c r="H6" s="113"/>
      <c r="I6" s="116"/>
      <c r="J6" s="113"/>
      <c r="K6" s="113"/>
      <c r="L6" s="114"/>
      <c r="M6" s="139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22" customFormat="1" ht="15" customHeight="1" x14ac:dyDescent="0.2">
      <c r="A7" s="36" t="s">
        <v>115</v>
      </c>
      <c r="B7" s="38"/>
      <c r="C7" s="38">
        <f>SUM(C8:C9)</f>
        <v>18156.434365999998</v>
      </c>
      <c r="D7" s="38">
        <f t="shared" ref="D7:E7" si="2">SUM(D8:D9)</f>
        <v>23371.619762999999</v>
      </c>
      <c r="E7" s="38">
        <f t="shared" si="2"/>
        <v>22522.532603</v>
      </c>
      <c r="F7" s="39">
        <f>E7/E$5*100</f>
        <v>13.160418127850019</v>
      </c>
      <c r="G7" s="40">
        <f>E7-C7</f>
        <v>4366.098237000002</v>
      </c>
      <c r="H7" s="40">
        <f>G7/C7*100</f>
        <v>24.047112714906298</v>
      </c>
      <c r="I7" s="40">
        <v>91343.749976999999</v>
      </c>
      <c r="J7" s="38">
        <f t="shared" ref="J7" si="3">SUM(J8:J9)</f>
        <v>125711.85432999999</v>
      </c>
      <c r="K7" s="38">
        <f t="shared" ref="K7" si="4">SUM(K8:K9)</f>
        <v>130920.25327500001</v>
      </c>
      <c r="L7" s="39">
        <f>K7/K$5*100</f>
        <v>13.161586398808398</v>
      </c>
      <c r="M7" s="139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22" customFormat="1" x14ac:dyDescent="0.2">
      <c r="A8" s="41"/>
      <c r="B8" s="155" t="s">
        <v>83</v>
      </c>
      <c r="C8" s="43">
        <v>17060.349150999999</v>
      </c>
      <c r="D8" s="43">
        <v>22062.787082999999</v>
      </c>
      <c r="E8" s="43">
        <v>20772.32892</v>
      </c>
      <c r="F8" s="44">
        <f>E8/E$5*100</f>
        <v>12.137735080468614</v>
      </c>
      <c r="G8" s="45">
        <f>E8-C8</f>
        <v>3711.9797690000014</v>
      </c>
      <c r="H8" s="45">
        <f t="shared" ref="H8:H37" si="5">G8/C8*100</f>
        <v>21.757935527259843</v>
      </c>
      <c r="I8" s="45">
        <v>-610.72689200000002</v>
      </c>
      <c r="J8" s="43">
        <v>117641.30996699999</v>
      </c>
      <c r="K8" s="43">
        <v>123238.492876</v>
      </c>
      <c r="L8" s="44">
        <f>K8/K$5*100</f>
        <v>12.389328855324941</v>
      </c>
      <c r="M8" s="13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22" customFormat="1" ht="15" customHeight="1" x14ac:dyDescent="0.2">
      <c r="A9" s="41"/>
      <c r="B9" s="42" t="s">
        <v>84</v>
      </c>
      <c r="C9" s="43">
        <v>1096.0852150000001</v>
      </c>
      <c r="D9" s="43">
        <v>1308.83268</v>
      </c>
      <c r="E9" s="43">
        <v>1750.203683</v>
      </c>
      <c r="F9" s="44">
        <f>E9/E$5*100</f>
        <v>1.0226830473814041</v>
      </c>
      <c r="G9" s="45">
        <f t="shared" ref="G9:G37" si="6">E9-C9</f>
        <v>654.11846799999989</v>
      </c>
      <c r="H9" s="45">
        <f t="shared" si="5"/>
        <v>59.677701975023886</v>
      </c>
      <c r="I9" s="45">
        <v>90733.023084999993</v>
      </c>
      <c r="J9" s="43">
        <v>8070.544363</v>
      </c>
      <c r="K9" s="43">
        <v>7681.7603989999998</v>
      </c>
      <c r="L9" s="58">
        <f>K9/K$5*100</f>
        <v>0.77225754348345577</v>
      </c>
      <c r="M9" s="139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22" customFormat="1" ht="8.1" customHeight="1" x14ac:dyDescent="0.2">
      <c r="A10" s="41"/>
      <c r="B10" s="42"/>
      <c r="C10" s="74"/>
      <c r="D10" s="74"/>
      <c r="E10" s="74"/>
      <c r="F10" s="58"/>
      <c r="G10" s="45"/>
      <c r="H10" s="45"/>
      <c r="I10" s="45"/>
      <c r="J10" s="46"/>
      <c r="K10" s="75"/>
      <c r="L10" s="58"/>
      <c r="M10" s="139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22" customFormat="1" ht="15" customHeight="1" x14ac:dyDescent="0.2">
      <c r="A11" s="36" t="s">
        <v>114</v>
      </c>
      <c r="B11" s="37"/>
      <c r="C11" s="38">
        <f>SUM(C12:C17)</f>
        <v>10433.397530000002</v>
      </c>
      <c r="D11" s="38">
        <f t="shared" ref="D11:E11" si="7">SUM(D12:D17)</f>
        <v>11015.637919000001</v>
      </c>
      <c r="E11" s="38">
        <f t="shared" si="7"/>
        <v>10975.050326999999</v>
      </c>
      <c r="F11" s="39">
        <f>E11/E$5*100</f>
        <v>6.4129666864497361</v>
      </c>
      <c r="G11" s="40">
        <f t="shared" si="6"/>
        <v>541.65279699999701</v>
      </c>
      <c r="H11" s="40">
        <f t="shared" si="5"/>
        <v>5.1915284109757955</v>
      </c>
      <c r="I11" s="40"/>
      <c r="J11" s="38">
        <f t="shared" ref="J11" si="8">SUM(J12:J17)</f>
        <v>68506.389039000002</v>
      </c>
      <c r="K11" s="38">
        <f t="shared" ref="K11" si="9">SUM(K12:K17)</f>
        <v>71542.198447999996</v>
      </c>
      <c r="L11" s="39">
        <f>K11/K$5*100</f>
        <v>7.1922319311144634</v>
      </c>
      <c r="M11" s="139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22" customFormat="1" ht="15" customHeight="1" x14ac:dyDescent="0.2">
      <c r="A12" s="41"/>
      <c r="B12" s="42" t="s">
        <v>85</v>
      </c>
      <c r="C12" s="43">
        <v>1693.0331040000001</v>
      </c>
      <c r="D12" s="43">
        <v>2143.5093120000001</v>
      </c>
      <c r="E12" s="43">
        <v>2162.4104219999999</v>
      </c>
      <c r="F12" s="44">
        <f>E12/E$5*100</f>
        <v>1.2635446385700859</v>
      </c>
      <c r="G12" s="45">
        <f t="shared" si="6"/>
        <v>469.37731799999983</v>
      </c>
      <c r="H12" s="45">
        <f t="shared" si="5"/>
        <v>27.724048448375747</v>
      </c>
      <c r="I12" s="45"/>
      <c r="J12" s="43">
        <v>11245.837352</v>
      </c>
      <c r="K12" s="43">
        <v>13421.282966999999</v>
      </c>
      <c r="L12" s="44">
        <f>K12/K$5*100</f>
        <v>1.3492593463135125</v>
      </c>
      <c r="M12" s="13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22" customFormat="1" ht="24" x14ac:dyDescent="0.2">
      <c r="A13" s="41"/>
      <c r="B13" s="42" t="s">
        <v>86</v>
      </c>
      <c r="C13" s="43">
        <v>1199.729431</v>
      </c>
      <c r="D13" s="43">
        <v>1202.8495760000001</v>
      </c>
      <c r="E13" s="43">
        <v>1204.533216</v>
      </c>
      <c r="F13" s="44">
        <f t="shared" ref="F13:F16" si="10">E13/E$5*100</f>
        <v>0.70383562323414617</v>
      </c>
      <c r="G13" s="45">
        <f t="shared" si="6"/>
        <v>4.8037850000000617</v>
      </c>
      <c r="H13" s="45">
        <f t="shared" si="5"/>
        <v>0.40040569780771357</v>
      </c>
      <c r="I13" s="45"/>
      <c r="J13" s="43">
        <v>8703.4855079999998</v>
      </c>
      <c r="K13" s="43">
        <v>8795.8777869999994</v>
      </c>
      <c r="L13" s="44">
        <f t="shared" ref="L13:L17" si="11">K13/K$5*100</f>
        <v>0.88426123957909142</v>
      </c>
      <c r="M13" s="139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22" customFormat="1" ht="24" x14ac:dyDescent="0.2">
      <c r="A14" s="41"/>
      <c r="B14" s="42" t="s">
        <v>87</v>
      </c>
      <c r="C14" s="43">
        <v>3364.1444409999999</v>
      </c>
      <c r="D14" s="43">
        <v>3061.3699280000001</v>
      </c>
      <c r="E14" s="43">
        <v>3112.981342</v>
      </c>
      <c r="F14" s="44">
        <f t="shared" si="10"/>
        <v>1.818984428041575</v>
      </c>
      <c r="G14" s="45">
        <f t="shared" si="6"/>
        <v>-251.16309899999987</v>
      </c>
      <c r="H14" s="45">
        <f t="shared" si="5"/>
        <v>-7.4658833294726499</v>
      </c>
      <c r="I14" s="45"/>
      <c r="J14" s="43">
        <v>22123.096625999999</v>
      </c>
      <c r="K14" s="43">
        <v>20561.985993999999</v>
      </c>
      <c r="L14" s="44">
        <f t="shared" si="11"/>
        <v>2.0671236758353966</v>
      </c>
      <c r="M14" s="13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22" customFormat="1" ht="15" customHeight="1" x14ac:dyDescent="0.2">
      <c r="A15" s="41"/>
      <c r="B15" s="42" t="s">
        <v>88</v>
      </c>
      <c r="C15" s="43">
        <v>2155.09854</v>
      </c>
      <c r="D15" s="43">
        <v>2431.2576119999999</v>
      </c>
      <c r="E15" s="43">
        <v>2522.3115069999999</v>
      </c>
      <c r="F15" s="44">
        <f t="shared" si="10"/>
        <v>1.4738428695352834</v>
      </c>
      <c r="G15" s="45">
        <f t="shared" si="6"/>
        <v>367.21296699999994</v>
      </c>
      <c r="H15" s="45">
        <f t="shared" si="5"/>
        <v>17.039265731208744</v>
      </c>
      <c r="I15" s="45"/>
      <c r="J15" s="43">
        <v>13990.342412</v>
      </c>
      <c r="K15" s="43">
        <v>15907.497454</v>
      </c>
      <c r="L15" s="44">
        <f t="shared" si="11"/>
        <v>1.5992017804141052</v>
      </c>
      <c r="M15" s="13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22" customFormat="1" ht="15" customHeight="1" x14ac:dyDescent="0.2">
      <c r="A16" s="41"/>
      <c r="B16" s="42" t="s">
        <v>89</v>
      </c>
      <c r="C16" s="43">
        <v>1810.9021130000001</v>
      </c>
      <c r="D16" s="43">
        <v>1972.77863</v>
      </c>
      <c r="E16" s="43">
        <v>1783.8676419999999</v>
      </c>
      <c r="F16" s="44">
        <f t="shared" si="10"/>
        <v>1.0423536494441485</v>
      </c>
      <c r="G16" s="45">
        <f t="shared" si="6"/>
        <v>-27.034471000000167</v>
      </c>
      <c r="H16" s="45">
        <f t="shared" si="5"/>
        <v>-1.4928731269308628</v>
      </c>
      <c r="I16" s="45"/>
      <c r="J16" s="43">
        <v>11330.103411</v>
      </c>
      <c r="K16" s="43">
        <v>11756.366226</v>
      </c>
      <c r="L16" s="44">
        <f t="shared" si="11"/>
        <v>1.1818830620080925</v>
      </c>
      <c r="M16" s="139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22" customFormat="1" ht="15" customHeight="1" x14ac:dyDescent="0.2">
      <c r="A17" s="41"/>
      <c r="B17" s="42" t="s">
        <v>90</v>
      </c>
      <c r="C17" s="43">
        <v>210.489901</v>
      </c>
      <c r="D17" s="43">
        <v>203.872861</v>
      </c>
      <c r="E17" s="43">
        <v>188.94619800000001</v>
      </c>
      <c r="F17" s="44">
        <f>E17/E$5*100</f>
        <v>0.11040547762449782</v>
      </c>
      <c r="G17" s="45">
        <f t="shared" ref="G17" si="12">E17-C17</f>
        <v>-21.543702999999994</v>
      </c>
      <c r="H17" s="45">
        <f t="shared" ref="H17" si="13">G17/C17*100</f>
        <v>-10.235029280573416</v>
      </c>
      <c r="I17" s="45">
        <v>26.627193808311965</v>
      </c>
      <c r="J17" s="43">
        <v>1113.5237299999999</v>
      </c>
      <c r="K17" s="43">
        <v>1099.1880200000001</v>
      </c>
      <c r="L17" s="44">
        <f t="shared" si="11"/>
        <v>0.11050282696426544</v>
      </c>
      <c r="M17" s="139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22" customFormat="1" ht="8.1" customHeight="1" x14ac:dyDescent="0.2">
      <c r="A18" s="41"/>
      <c r="B18" s="42"/>
      <c r="C18" s="109"/>
      <c r="D18" s="109"/>
      <c r="E18" s="109"/>
      <c r="F18" s="44"/>
      <c r="G18" s="45"/>
      <c r="H18" s="45"/>
      <c r="I18" s="45"/>
      <c r="J18" s="46"/>
      <c r="K18" s="46"/>
      <c r="L18" s="44"/>
      <c r="M18" s="139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22" customFormat="1" ht="15" customHeight="1" x14ac:dyDescent="0.2">
      <c r="A19" s="36" t="s">
        <v>113</v>
      </c>
      <c r="B19" s="37"/>
      <c r="C19" s="38">
        <f>SUM(C20:C21)</f>
        <v>2383.3738870000002</v>
      </c>
      <c r="D19" s="40">
        <f t="shared" ref="D19:E19" si="14">SUM(D20:D21)</f>
        <v>2717.642992</v>
      </c>
      <c r="E19" s="40">
        <f t="shared" si="14"/>
        <v>4907.6085149999999</v>
      </c>
      <c r="F19" s="40">
        <f>E19/E$5*100</f>
        <v>2.8676251114226043</v>
      </c>
      <c r="G19" s="40">
        <f t="shared" si="6"/>
        <v>2524.2346279999997</v>
      </c>
      <c r="H19" s="40">
        <f t="shared" si="5"/>
        <v>105.91014031698165</v>
      </c>
      <c r="I19" s="40"/>
      <c r="J19" s="38">
        <f t="shared" ref="J19" si="15">SUM(J20:J21)</f>
        <v>16516.955366000002</v>
      </c>
      <c r="K19" s="38">
        <f t="shared" ref="K19" si="16">SUM(K20:K21)</f>
        <v>19205.552298000002</v>
      </c>
      <c r="L19" s="39">
        <f>K19/K$5*100</f>
        <v>1.9307596004722145</v>
      </c>
      <c r="M19" s="139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22" customFormat="1" ht="15" customHeight="1" x14ac:dyDescent="0.2">
      <c r="A20" s="41"/>
      <c r="B20" s="42" t="s">
        <v>91</v>
      </c>
      <c r="C20" s="43">
        <v>1543.1722930000001</v>
      </c>
      <c r="D20" s="45">
        <v>1940.14248</v>
      </c>
      <c r="E20" s="43">
        <v>3549.204776</v>
      </c>
      <c r="F20" s="45">
        <f>E20/E$5*100</f>
        <v>2.0738795097714999</v>
      </c>
      <c r="G20" s="45">
        <f t="shared" si="6"/>
        <v>2006.032483</v>
      </c>
      <c r="H20" s="45">
        <f>G20/C20*100</f>
        <v>129.99407079167923</v>
      </c>
      <c r="I20" s="45">
        <f t="shared" ref="I20" si="17">H20/D20*100</f>
        <v>6.700233211309266</v>
      </c>
      <c r="J20" s="43">
        <v>10342.360112</v>
      </c>
      <c r="K20" s="43">
        <v>14174.198888000001</v>
      </c>
      <c r="L20" s="44">
        <f>K20/K$5*100</f>
        <v>1.4249509807046001</v>
      </c>
      <c r="M20" s="139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22" customFormat="1" ht="24" x14ac:dyDescent="0.2">
      <c r="A21" s="41"/>
      <c r="B21" s="42" t="s">
        <v>92</v>
      </c>
      <c r="C21" s="43">
        <v>840.201594</v>
      </c>
      <c r="D21" s="43">
        <v>777.50051199999996</v>
      </c>
      <c r="E21" s="43">
        <v>1358.4037390000001</v>
      </c>
      <c r="F21" s="44">
        <f t="shared" ref="F21" si="18">E21/E$5*100</f>
        <v>0.7937456016511043</v>
      </c>
      <c r="G21" s="45">
        <f t="shared" si="6"/>
        <v>518.20214500000009</v>
      </c>
      <c r="H21" s="45">
        <f t="shared" si="5"/>
        <v>61.675929765017813</v>
      </c>
      <c r="I21" s="45"/>
      <c r="J21" s="43">
        <v>6174.5952539999998</v>
      </c>
      <c r="K21" s="43">
        <v>5031.3534099999997</v>
      </c>
      <c r="L21" s="44">
        <f>K21/K$5*100</f>
        <v>0.50580861976761438</v>
      </c>
      <c r="M21" s="139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22" customFormat="1" ht="8.1" customHeight="1" x14ac:dyDescent="0.2">
      <c r="A22" s="41"/>
      <c r="B22" s="42"/>
      <c r="C22" s="43"/>
      <c r="D22" s="43"/>
      <c r="E22" s="44"/>
      <c r="F22" s="43"/>
      <c r="G22" s="45"/>
      <c r="H22" s="45"/>
      <c r="I22" s="45"/>
      <c r="J22" s="46"/>
      <c r="K22" s="46"/>
      <c r="L22" s="44"/>
      <c r="M22" s="139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22" customFormat="1" ht="15" customHeight="1" x14ac:dyDescent="0.2">
      <c r="A23" s="36" t="s">
        <v>82</v>
      </c>
      <c r="B23" s="38"/>
      <c r="C23" s="133">
        <v>635.226043</v>
      </c>
      <c r="D23" s="133">
        <v>407.11918800000001</v>
      </c>
      <c r="E23" s="133">
        <v>426.44656400000002</v>
      </c>
      <c r="F23" s="140">
        <f>E23/E$5*100</f>
        <v>0.24918223853197605</v>
      </c>
      <c r="G23" s="141">
        <f t="shared" si="6"/>
        <v>-208.77947899999998</v>
      </c>
      <c r="H23" s="141">
        <f t="shared" si="5"/>
        <v>-32.866958352965383</v>
      </c>
      <c r="I23" s="141"/>
      <c r="J23" s="133">
        <v>3714.92805</v>
      </c>
      <c r="K23" s="133">
        <v>3388.4950589999999</v>
      </c>
      <c r="L23" s="39">
        <f>K23/K$5*100</f>
        <v>0.34064989461397643</v>
      </c>
      <c r="M23" s="139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22" customFormat="1" ht="8.1" customHeight="1" x14ac:dyDescent="0.2">
      <c r="A24" s="128"/>
      <c r="B24" s="129"/>
      <c r="C24" s="129"/>
      <c r="D24" s="129"/>
      <c r="E24" s="129"/>
      <c r="F24" s="130"/>
      <c r="G24" s="131"/>
      <c r="H24" s="131"/>
      <c r="I24" s="131"/>
      <c r="J24" s="132"/>
      <c r="K24" s="132"/>
      <c r="L24" s="130"/>
      <c r="M24" s="139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22" customFormat="1" ht="15" customHeight="1" x14ac:dyDescent="0.2">
      <c r="A25" s="36" t="s">
        <v>112</v>
      </c>
      <c r="B25" s="38"/>
      <c r="C25" s="38">
        <f>SUM(C26:C33)</f>
        <v>56836.321230000001</v>
      </c>
      <c r="D25" s="38">
        <f t="shared" ref="D25:E25" si="19">SUM(D26:D33)</f>
        <v>85304.983854999999</v>
      </c>
      <c r="E25" s="38">
        <f t="shared" si="19"/>
        <v>80043.756163000013</v>
      </c>
      <c r="F25" s="39">
        <f>E25/E$5*100</f>
        <v>46.771351969912921</v>
      </c>
      <c r="G25" s="40">
        <f t="shared" si="6"/>
        <v>23207.434933000011</v>
      </c>
      <c r="H25" s="40">
        <f t="shared" si="5"/>
        <v>40.832049701257574</v>
      </c>
      <c r="I25" s="40"/>
      <c r="J25" s="38">
        <f t="shared" ref="J25" si="20">SUM(J26:J33)</f>
        <v>418876.85960099997</v>
      </c>
      <c r="K25" s="38">
        <f t="shared" ref="K25" si="21">SUM(K26:K33)</f>
        <v>462993.65324099996</v>
      </c>
      <c r="L25" s="39">
        <f>K25/K$5*100</f>
        <v>46.54536495916625</v>
      </c>
      <c r="M25" s="139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22" customFormat="1" ht="24" x14ac:dyDescent="0.2">
      <c r="A26" s="41"/>
      <c r="B26" s="42" t="s">
        <v>93</v>
      </c>
      <c r="C26" s="43">
        <v>1382.9726250000001</v>
      </c>
      <c r="D26" s="43">
        <v>1074.3129899999999</v>
      </c>
      <c r="E26" s="43">
        <v>1435.3152009999999</v>
      </c>
      <c r="F26" s="44">
        <f>E26/E$5*100</f>
        <v>0.83868668428092463</v>
      </c>
      <c r="G26" s="45">
        <f t="shared" si="6"/>
        <v>52.342575999999781</v>
      </c>
      <c r="H26" s="45">
        <f t="shared" si="5"/>
        <v>3.7847875694574777</v>
      </c>
      <c r="I26" s="45"/>
      <c r="J26" s="43">
        <v>14500.878736000001</v>
      </c>
      <c r="K26" s="43">
        <v>9388.8787599999996</v>
      </c>
      <c r="L26" s="44">
        <f>K26/K$5*100</f>
        <v>0.94387641252198784</v>
      </c>
      <c r="M26" s="139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22" customFormat="1" ht="24" x14ac:dyDescent="0.2">
      <c r="A27" s="41"/>
      <c r="B27" s="42" t="s">
        <v>94</v>
      </c>
      <c r="C27" s="43">
        <v>931.68420600000002</v>
      </c>
      <c r="D27" s="43">
        <v>1285.5615720000001</v>
      </c>
      <c r="E27" s="43">
        <v>1656.415706</v>
      </c>
      <c r="F27" s="44">
        <f t="shared" ref="F27:F33" si="22">E27/E$5*100</f>
        <v>0.96788064063427059</v>
      </c>
      <c r="G27" s="45">
        <f t="shared" si="6"/>
        <v>724.73149999999998</v>
      </c>
      <c r="H27" s="45">
        <f t="shared" si="5"/>
        <v>77.787247581612434</v>
      </c>
      <c r="I27" s="45"/>
      <c r="J27" s="43">
        <v>8207.1820210000005</v>
      </c>
      <c r="K27" s="43">
        <v>7800.7111439999999</v>
      </c>
      <c r="L27" s="44">
        <f t="shared" ref="L27:L33" si="23">K27/K$5*100</f>
        <v>0.78421581936787221</v>
      </c>
      <c r="M27" s="139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22" customFormat="1" ht="15" customHeight="1" x14ac:dyDescent="0.2">
      <c r="A28" s="41"/>
      <c r="B28" s="42" t="s">
        <v>95</v>
      </c>
      <c r="C28" s="43">
        <v>6015.3346499999998</v>
      </c>
      <c r="D28" s="43">
        <v>6187.7896300000002</v>
      </c>
      <c r="E28" s="43">
        <v>5037.0659610000002</v>
      </c>
      <c r="F28" s="44">
        <f t="shared" si="22"/>
        <v>2.9432699844550729</v>
      </c>
      <c r="G28" s="45">
        <f t="shared" si="6"/>
        <v>-978.26868899999954</v>
      </c>
      <c r="H28" s="45">
        <f t="shared" si="5"/>
        <v>-16.262913801479016</v>
      </c>
      <c r="I28" s="45"/>
      <c r="J28" s="43">
        <v>39991.194577000002</v>
      </c>
      <c r="K28" s="43">
        <v>30821.028646999999</v>
      </c>
      <c r="L28" s="44">
        <f t="shared" si="23"/>
        <v>3.0984788166087447</v>
      </c>
      <c r="M28" s="139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s="22" customFormat="1" ht="15" customHeight="1" x14ac:dyDescent="0.2">
      <c r="A29" s="41"/>
      <c r="B29" s="42" t="s">
        <v>96</v>
      </c>
      <c r="C29" s="43">
        <v>2398.8972779999999</v>
      </c>
      <c r="D29" s="43">
        <v>2761.1223930000001</v>
      </c>
      <c r="E29" s="43">
        <v>3982.4363010000002</v>
      </c>
      <c r="F29" s="44">
        <f t="shared" si="22"/>
        <v>2.3270263523431329</v>
      </c>
      <c r="G29" s="45">
        <f t="shared" si="6"/>
        <v>1583.5390230000003</v>
      </c>
      <c r="H29" s="45">
        <f t="shared" si="5"/>
        <v>66.011122590468858</v>
      </c>
      <c r="I29" s="45"/>
      <c r="J29" s="43">
        <v>16558.794476999999</v>
      </c>
      <c r="K29" s="43">
        <v>16849.410756000001</v>
      </c>
      <c r="L29" s="44">
        <f t="shared" si="23"/>
        <v>1.693893571747717</v>
      </c>
      <c r="M29" s="139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22" customFormat="1" ht="15" customHeight="1" x14ac:dyDescent="0.2">
      <c r="A30" s="41"/>
      <c r="B30" s="42" t="s">
        <v>97</v>
      </c>
      <c r="C30" s="43">
        <v>3293.6170790000001</v>
      </c>
      <c r="D30" s="43">
        <v>3352.676406</v>
      </c>
      <c r="E30" s="43">
        <v>2924.3854550000001</v>
      </c>
      <c r="F30" s="44">
        <f t="shared" si="22"/>
        <v>1.7087836449474858</v>
      </c>
      <c r="G30" s="45">
        <f t="shared" si="6"/>
        <v>-369.23162400000001</v>
      </c>
      <c r="H30" s="45">
        <f t="shared" si="5"/>
        <v>-11.21052068724714</v>
      </c>
      <c r="I30" s="45"/>
      <c r="J30" s="43">
        <v>24361.546609000001</v>
      </c>
      <c r="K30" s="43">
        <v>21945.208425000001</v>
      </c>
      <c r="L30" s="44">
        <f t="shared" si="23"/>
        <v>2.2061808581961393</v>
      </c>
      <c r="M30" s="139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22" customFormat="1" ht="15" customHeight="1" x14ac:dyDescent="0.2">
      <c r="A31" s="41"/>
      <c r="B31" s="42" t="s">
        <v>98</v>
      </c>
      <c r="C31" s="43">
        <v>20527.050133000001</v>
      </c>
      <c r="D31" s="43">
        <v>24843.798372000001</v>
      </c>
      <c r="E31" s="43">
        <v>25604.956847000001</v>
      </c>
      <c r="F31" s="44">
        <f t="shared" si="22"/>
        <v>14.961547362004557</v>
      </c>
      <c r="G31" s="45">
        <f t="shared" si="6"/>
        <v>5077.9067140000006</v>
      </c>
      <c r="H31" s="45">
        <f t="shared" si="5"/>
        <v>24.737634882259975</v>
      </c>
      <c r="I31" s="45"/>
      <c r="J31" s="43">
        <v>142249.45850800001</v>
      </c>
      <c r="K31" s="43">
        <v>158648.380947</v>
      </c>
      <c r="L31" s="44">
        <f t="shared" si="23"/>
        <v>15.94913178543122</v>
      </c>
      <c r="M31" s="139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22" customFormat="1" ht="24" x14ac:dyDescent="0.2">
      <c r="A32" s="41"/>
      <c r="B32" s="42" t="s">
        <v>99</v>
      </c>
      <c r="C32" s="43">
        <v>17087.881788999999</v>
      </c>
      <c r="D32" s="43">
        <v>40258.453972000003</v>
      </c>
      <c r="E32" s="43">
        <v>33452.398283000002</v>
      </c>
      <c r="F32" s="44">
        <f t="shared" si="22"/>
        <v>19.546982417288682</v>
      </c>
      <c r="G32" s="45">
        <f t="shared" si="6"/>
        <v>16364.516494000003</v>
      </c>
      <c r="H32" s="45">
        <f t="shared" si="5"/>
        <v>95.766793661542948</v>
      </c>
      <c r="I32" s="45"/>
      <c r="J32" s="43">
        <v>141752.66089999999</v>
      </c>
      <c r="K32" s="43">
        <v>181972.123047</v>
      </c>
      <c r="L32" s="44">
        <f t="shared" si="23"/>
        <v>18.293898459139555</v>
      </c>
      <c r="M32" s="139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22" customFormat="1" ht="24" x14ac:dyDescent="0.2">
      <c r="A33" s="41"/>
      <c r="B33" s="42" t="s">
        <v>100</v>
      </c>
      <c r="C33" s="43">
        <v>5198.8834699999998</v>
      </c>
      <c r="D33" s="43">
        <v>5541.2685199999996</v>
      </c>
      <c r="E33" s="43">
        <v>5950.7824090000004</v>
      </c>
      <c r="F33" s="44">
        <f t="shared" si="22"/>
        <v>3.4771748839587913</v>
      </c>
      <c r="G33" s="45">
        <f t="shared" si="6"/>
        <v>751.89893900000061</v>
      </c>
      <c r="H33" s="45">
        <f t="shared" si="5"/>
        <v>14.462700372855263</v>
      </c>
      <c r="I33" s="45"/>
      <c r="J33" s="43">
        <v>31255.143773</v>
      </c>
      <c r="K33" s="43">
        <v>35567.911515</v>
      </c>
      <c r="L33" s="44">
        <f t="shared" si="23"/>
        <v>3.5756892361530186</v>
      </c>
      <c r="M33" s="139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22" customFormat="1" ht="8.1" customHeight="1" x14ac:dyDescent="0.2">
      <c r="A34" s="41"/>
      <c r="B34" s="42"/>
      <c r="C34" s="43"/>
      <c r="D34" s="43"/>
      <c r="E34" s="43"/>
      <c r="F34" s="44"/>
      <c r="G34" s="45"/>
      <c r="H34" s="45"/>
      <c r="I34" s="45"/>
      <c r="J34" s="43"/>
      <c r="K34" s="43"/>
      <c r="L34" s="44"/>
      <c r="M34" s="139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22" customFormat="1" ht="15" customHeight="1" x14ac:dyDescent="0.2">
      <c r="A35" s="36" t="s">
        <v>111</v>
      </c>
      <c r="B35" s="38"/>
      <c r="C35" s="133">
        <v>0</v>
      </c>
      <c r="D35" s="47">
        <v>0</v>
      </c>
      <c r="E35" s="47">
        <v>0</v>
      </c>
      <c r="F35" s="47">
        <f>E35/E$5*100</f>
        <v>0</v>
      </c>
      <c r="G35" s="40">
        <f>E35-C35</f>
        <v>0</v>
      </c>
      <c r="H35" s="47" t="e">
        <f>G35/C35*100</f>
        <v>#DIV/0!</v>
      </c>
      <c r="I35" s="47"/>
      <c r="J35" s="133">
        <v>0</v>
      </c>
      <c r="K35" s="47">
        <v>0</v>
      </c>
      <c r="L35" s="47">
        <f>K35/K$5*100</f>
        <v>0</v>
      </c>
      <c r="M35" s="139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22" customFormat="1" ht="15" customHeight="1" x14ac:dyDescent="0.2">
      <c r="A36" s="48" t="s">
        <v>110</v>
      </c>
      <c r="B36" s="49"/>
      <c r="C36" s="148">
        <f>+C35+C25+C23+C19+C11+C7</f>
        <v>88444.753056000016</v>
      </c>
      <c r="D36" s="50">
        <f>+D35+D25+D23+D19+D11+D7</f>
        <v>122817.00371699999</v>
      </c>
      <c r="E36" s="50">
        <f>+E35+E25+E23+E19+E11+E7</f>
        <v>118875.39417200001</v>
      </c>
      <c r="F36" s="51">
        <f>E36/E$5*100</f>
        <v>69.461544134167255</v>
      </c>
      <c r="G36" s="52">
        <f t="shared" si="6"/>
        <v>30430.641115999999</v>
      </c>
      <c r="H36" s="52">
        <f t="shared" si="5"/>
        <v>34.406383719260788</v>
      </c>
      <c r="I36" s="52"/>
      <c r="J36" s="50">
        <f>+J35+J25+J23+J19+J11+J7</f>
        <v>633326.98638599995</v>
      </c>
      <c r="K36" s="50">
        <f>+K35+K25+K23+K19+K11+K7</f>
        <v>688050.152321</v>
      </c>
      <c r="L36" s="51">
        <f>K36/K$5*100</f>
        <v>69.170592784175312</v>
      </c>
      <c r="M36" s="139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22" customFormat="1" ht="15" customHeight="1" x14ac:dyDescent="0.2">
      <c r="A37" s="48" t="s">
        <v>108</v>
      </c>
      <c r="B37" s="49"/>
      <c r="C37" s="134">
        <v>37013.496026000001</v>
      </c>
      <c r="D37" s="134">
        <v>39323.084067000003</v>
      </c>
      <c r="E37" s="134">
        <v>52263.033073999999</v>
      </c>
      <c r="F37" s="51">
        <f>E37/E$5*100</f>
        <v>30.538455865832749</v>
      </c>
      <c r="G37" s="52">
        <f t="shared" si="6"/>
        <v>15249.537047999998</v>
      </c>
      <c r="H37" s="52">
        <f t="shared" si="5"/>
        <v>41.199937010240845</v>
      </c>
      <c r="I37" s="52"/>
      <c r="J37" s="134">
        <v>197277.95873700001</v>
      </c>
      <c r="K37" s="134">
        <v>306664.68909699999</v>
      </c>
      <c r="L37" s="51">
        <f>K37/K$5*100</f>
        <v>30.829407215824688</v>
      </c>
      <c r="M37" s="139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22" customFormat="1" x14ac:dyDescent="0.2">
      <c r="C38" s="93"/>
      <c r="D38" s="93"/>
      <c r="E38" s="93"/>
      <c r="K38" s="53"/>
      <c r="M38" s="139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22" customFormat="1" x14ac:dyDescent="0.2">
      <c r="C39" s="93"/>
      <c r="D39" s="93"/>
      <c r="E39" s="93"/>
      <c r="F39" s="53"/>
      <c r="G39" s="54"/>
      <c r="H39" s="54"/>
      <c r="J39" s="53"/>
      <c r="K39" s="53"/>
      <c r="L39" s="54"/>
      <c r="M39" s="139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22" customFormat="1" x14ac:dyDescent="0.2">
      <c r="A40" s="23"/>
      <c r="B40" s="23"/>
      <c r="C40" s="55"/>
      <c r="D40" s="55"/>
      <c r="E40" s="55"/>
      <c r="G40" s="53"/>
      <c r="H40" s="53"/>
      <c r="J40" s="55"/>
      <c r="K40" s="55"/>
      <c r="M40" s="139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s="22" customFormat="1" x14ac:dyDescent="0.2">
      <c r="C41" s="55"/>
      <c r="D41" s="55"/>
      <c r="E41" s="55"/>
      <c r="J41" s="55"/>
      <c r="K41" s="55"/>
      <c r="M41" s="139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</sheetData>
  <mergeCells count="3">
    <mergeCell ref="C3:E3"/>
    <mergeCell ref="J3:L3"/>
    <mergeCell ref="G3:H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Appendix i</vt:lpstr>
      <vt:lpstr>Appendix ii-iii</vt:lpstr>
      <vt:lpstr>Appendix iv</vt:lpstr>
      <vt:lpstr>Appendix v</vt:lpstr>
      <vt:lpstr>Appendix vi</vt:lpstr>
      <vt:lpstr>'Appendix i'!Print_Area</vt:lpstr>
      <vt:lpstr>'Appendix ii-iii'!Print_Area</vt:lpstr>
      <vt:lpstr>'Appendix iv'!Print_Area</vt:lpstr>
      <vt:lpstr>'Appendix v'!Print_Area</vt:lpstr>
      <vt:lpstr>'Appendix vi'!Print_Area</vt:lpstr>
      <vt:lpstr>'Appendix 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Ainie Hamid</dc:creator>
  <cp:lastModifiedBy>Nurafizah Paumil</cp:lastModifiedBy>
  <cp:lastPrinted>2026-08-19T10:02:47Z</cp:lastPrinted>
  <dcterms:created xsi:type="dcterms:W3CDTF">2020-06-23T08:33:49Z</dcterms:created>
  <dcterms:modified xsi:type="dcterms:W3CDTF">2026-08-19T10:03:17Z</dcterms:modified>
</cp:coreProperties>
</file>