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faidah.ilyas\Desktop\DRAF PENERBITAN_DIS2025\7. Jadual Final\"/>
    </mc:Choice>
  </mc:AlternateContent>
  <xr:revisionPtr revIDLastSave="0" documentId="13_ncr:1_{447F4EE7-438C-49EA-B0BF-062F130C70EE}" xr6:coauthVersionLast="36" xr6:coauthVersionMax="36" xr10:uidLastSave="{00000000-0000-0000-0000-000000000000}"/>
  <bookViews>
    <workbookView xWindow="0" yWindow="0" windowWidth="28800" windowHeight="12225" tabRatio="731" xr2:uid="{E8599ED9-8597-427C-88A2-77C6326F7D07}"/>
  </bookViews>
  <sheets>
    <sheet name="Jadual 10" sheetId="1" r:id="rId1"/>
  </sheets>
  <definedNames>
    <definedName name="_xlnm.Print_Area" localSheetId="0">'Jadual 10'!$A$1:$J$1048</definedName>
    <definedName name="_xlnm.Print_Titles" localSheetId="0">'Jadual 10'!$54:$58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" i="1" l="1"/>
  <c r="B1032" i="1" l="1"/>
  <c r="C1032" i="1"/>
  <c r="D1032" i="1"/>
  <c r="E1032" i="1"/>
  <c r="F1032" i="1"/>
  <c r="G1032" i="1"/>
  <c r="H1032" i="1"/>
  <c r="I1032" i="1"/>
  <c r="J1032" i="1"/>
  <c r="B1038" i="1"/>
  <c r="C1038" i="1"/>
  <c r="D1038" i="1"/>
  <c r="E1038" i="1"/>
  <c r="F1038" i="1"/>
  <c r="G1038" i="1"/>
  <c r="H1038" i="1"/>
  <c r="I1038" i="1"/>
  <c r="J1038" i="1"/>
  <c r="B1044" i="1"/>
  <c r="C1044" i="1"/>
  <c r="D1044" i="1"/>
  <c r="E1044" i="1"/>
  <c r="F1044" i="1"/>
  <c r="G1044" i="1"/>
  <c r="H1044" i="1"/>
  <c r="I1044" i="1"/>
  <c r="J1044" i="1"/>
  <c r="B787" i="1"/>
  <c r="C787" i="1"/>
  <c r="D787" i="1"/>
  <c r="E787" i="1"/>
  <c r="F787" i="1"/>
  <c r="G787" i="1"/>
  <c r="H787" i="1"/>
  <c r="I787" i="1"/>
  <c r="J787" i="1"/>
  <c r="B788" i="1"/>
  <c r="C788" i="1"/>
  <c r="D788" i="1"/>
  <c r="E788" i="1"/>
  <c r="F788" i="1"/>
  <c r="G788" i="1"/>
  <c r="H788" i="1"/>
  <c r="I788" i="1"/>
  <c r="J788" i="1"/>
  <c r="B789" i="1"/>
  <c r="C789" i="1"/>
  <c r="D789" i="1"/>
  <c r="E789" i="1"/>
  <c r="F789" i="1"/>
  <c r="G789" i="1"/>
  <c r="H789" i="1"/>
  <c r="I789" i="1"/>
  <c r="J789" i="1"/>
  <c r="B792" i="1"/>
  <c r="C792" i="1"/>
  <c r="D792" i="1"/>
  <c r="E792" i="1"/>
  <c r="F792" i="1"/>
  <c r="G792" i="1"/>
  <c r="H792" i="1"/>
  <c r="I792" i="1"/>
  <c r="J792" i="1"/>
  <c r="B798" i="1"/>
  <c r="C798" i="1"/>
  <c r="D798" i="1"/>
  <c r="E798" i="1"/>
  <c r="F798" i="1"/>
  <c r="G798" i="1"/>
  <c r="H798" i="1"/>
  <c r="I798" i="1"/>
  <c r="J798" i="1"/>
  <c r="B804" i="1"/>
  <c r="C804" i="1"/>
  <c r="D804" i="1"/>
  <c r="E804" i="1"/>
  <c r="F804" i="1"/>
  <c r="G804" i="1"/>
  <c r="H804" i="1"/>
  <c r="I804" i="1"/>
  <c r="J804" i="1"/>
  <c r="B810" i="1"/>
  <c r="C810" i="1"/>
  <c r="D810" i="1"/>
  <c r="E810" i="1"/>
  <c r="F810" i="1"/>
  <c r="G810" i="1"/>
  <c r="H810" i="1"/>
  <c r="I810" i="1"/>
  <c r="J810" i="1"/>
  <c r="B816" i="1"/>
  <c r="C816" i="1"/>
  <c r="D816" i="1"/>
  <c r="E816" i="1"/>
  <c r="F816" i="1"/>
  <c r="G816" i="1"/>
  <c r="H816" i="1"/>
  <c r="I816" i="1"/>
  <c r="J816" i="1"/>
  <c r="B822" i="1"/>
  <c r="C822" i="1"/>
  <c r="D822" i="1"/>
  <c r="E822" i="1"/>
  <c r="F822" i="1"/>
  <c r="G822" i="1"/>
  <c r="H822" i="1"/>
  <c r="I822" i="1"/>
  <c r="J822" i="1"/>
  <c r="B828" i="1"/>
  <c r="C828" i="1"/>
  <c r="D828" i="1"/>
  <c r="E828" i="1"/>
  <c r="F828" i="1"/>
  <c r="G828" i="1"/>
  <c r="H828" i="1"/>
  <c r="I828" i="1"/>
  <c r="J828" i="1"/>
  <c r="B834" i="1"/>
  <c r="C834" i="1"/>
  <c r="D834" i="1"/>
  <c r="E834" i="1"/>
  <c r="F834" i="1"/>
  <c r="G834" i="1"/>
  <c r="H834" i="1"/>
  <c r="I834" i="1"/>
  <c r="J834" i="1"/>
  <c r="B840" i="1"/>
  <c r="C840" i="1"/>
  <c r="D840" i="1"/>
  <c r="E840" i="1"/>
  <c r="F840" i="1"/>
  <c r="G840" i="1"/>
  <c r="H840" i="1"/>
  <c r="I840" i="1"/>
  <c r="J840" i="1"/>
  <c r="B846" i="1"/>
  <c r="C846" i="1"/>
  <c r="D846" i="1"/>
  <c r="E846" i="1"/>
  <c r="F846" i="1"/>
  <c r="G846" i="1"/>
  <c r="H846" i="1"/>
  <c r="I846" i="1"/>
  <c r="J846" i="1"/>
  <c r="B852" i="1"/>
  <c r="C852" i="1"/>
  <c r="D852" i="1"/>
  <c r="E852" i="1"/>
  <c r="F852" i="1"/>
  <c r="G852" i="1"/>
  <c r="H852" i="1"/>
  <c r="I852" i="1"/>
  <c r="J852" i="1"/>
  <c r="B858" i="1"/>
  <c r="C858" i="1"/>
  <c r="D858" i="1"/>
  <c r="E858" i="1"/>
  <c r="F858" i="1"/>
  <c r="G858" i="1"/>
  <c r="H858" i="1"/>
  <c r="I858" i="1"/>
  <c r="J858" i="1"/>
  <c r="B864" i="1"/>
  <c r="C864" i="1"/>
  <c r="D864" i="1"/>
  <c r="E864" i="1"/>
  <c r="F864" i="1"/>
  <c r="G864" i="1"/>
  <c r="H864" i="1"/>
  <c r="I864" i="1"/>
  <c r="J864" i="1"/>
  <c r="B870" i="1"/>
  <c r="C870" i="1"/>
  <c r="D870" i="1"/>
  <c r="E870" i="1"/>
  <c r="F870" i="1"/>
  <c r="G870" i="1"/>
  <c r="H870" i="1"/>
  <c r="I870" i="1"/>
  <c r="J870" i="1"/>
  <c r="B876" i="1"/>
  <c r="C876" i="1"/>
  <c r="D876" i="1"/>
  <c r="E876" i="1"/>
  <c r="F876" i="1"/>
  <c r="G876" i="1"/>
  <c r="H876" i="1"/>
  <c r="I876" i="1"/>
  <c r="J876" i="1"/>
  <c r="B882" i="1"/>
  <c r="C882" i="1"/>
  <c r="D882" i="1"/>
  <c r="E882" i="1"/>
  <c r="F882" i="1"/>
  <c r="G882" i="1"/>
  <c r="H882" i="1"/>
  <c r="I882" i="1"/>
  <c r="J882" i="1"/>
  <c r="B888" i="1"/>
  <c r="C888" i="1"/>
  <c r="D888" i="1"/>
  <c r="E888" i="1"/>
  <c r="F888" i="1"/>
  <c r="G888" i="1"/>
  <c r="H888" i="1"/>
  <c r="I888" i="1"/>
  <c r="J888" i="1"/>
  <c r="B894" i="1"/>
  <c r="C894" i="1"/>
  <c r="D894" i="1"/>
  <c r="E894" i="1"/>
  <c r="F894" i="1"/>
  <c r="G894" i="1"/>
  <c r="H894" i="1"/>
  <c r="I894" i="1"/>
  <c r="J894" i="1"/>
  <c r="B900" i="1"/>
  <c r="C900" i="1"/>
  <c r="D900" i="1"/>
  <c r="E900" i="1"/>
  <c r="F900" i="1"/>
  <c r="G900" i="1"/>
  <c r="H900" i="1"/>
  <c r="I900" i="1"/>
  <c r="J900" i="1"/>
  <c r="B906" i="1"/>
  <c r="C906" i="1"/>
  <c r="D906" i="1"/>
  <c r="E906" i="1"/>
  <c r="F906" i="1"/>
  <c r="G906" i="1"/>
  <c r="H906" i="1"/>
  <c r="I906" i="1"/>
  <c r="J906" i="1"/>
  <c r="B912" i="1"/>
  <c r="C912" i="1"/>
  <c r="D912" i="1"/>
  <c r="E912" i="1"/>
  <c r="F912" i="1"/>
  <c r="G912" i="1"/>
  <c r="H912" i="1"/>
  <c r="I912" i="1"/>
  <c r="J912" i="1"/>
  <c r="B918" i="1"/>
  <c r="C918" i="1"/>
  <c r="D918" i="1"/>
  <c r="E918" i="1"/>
  <c r="F918" i="1"/>
  <c r="G918" i="1"/>
  <c r="H918" i="1"/>
  <c r="I918" i="1"/>
  <c r="J918" i="1"/>
  <c r="B924" i="1"/>
  <c r="C924" i="1"/>
  <c r="D924" i="1"/>
  <c r="F924" i="1"/>
  <c r="G924" i="1"/>
  <c r="H924" i="1"/>
  <c r="I924" i="1"/>
  <c r="J924" i="1"/>
  <c r="B930" i="1"/>
  <c r="C930" i="1"/>
  <c r="D930" i="1"/>
  <c r="E930" i="1"/>
  <c r="F930" i="1"/>
  <c r="G930" i="1"/>
  <c r="H930" i="1"/>
  <c r="I930" i="1"/>
  <c r="J930" i="1"/>
  <c r="B936" i="1"/>
  <c r="C936" i="1"/>
  <c r="D936" i="1"/>
  <c r="E936" i="1"/>
  <c r="F936" i="1"/>
  <c r="H936" i="1"/>
  <c r="I936" i="1"/>
  <c r="J936" i="1"/>
  <c r="B942" i="1"/>
  <c r="C942" i="1"/>
  <c r="D942" i="1"/>
  <c r="E942" i="1"/>
  <c r="F942" i="1"/>
  <c r="G942" i="1"/>
  <c r="H942" i="1"/>
  <c r="I942" i="1"/>
  <c r="J942" i="1"/>
  <c r="B948" i="1"/>
  <c r="C948" i="1"/>
  <c r="D948" i="1"/>
  <c r="E948" i="1"/>
  <c r="F948" i="1"/>
  <c r="G948" i="1"/>
  <c r="H948" i="1"/>
  <c r="I948" i="1"/>
  <c r="J948" i="1"/>
  <c r="B954" i="1"/>
  <c r="C954" i="1"/>
  <c r="D954" i="1"/>
  <c r="E954" i="1"/>
  <c r="F954" i="1"/>
  <c r="G954" i="1"/>
  <c r="H954" i="1"/>
  <c r="I954" i="1"/>
  <c r="J954" i="1"/>
  <c r="B960" i="1"/>
  <c r="C960" i="1"/>
  <c r="D960" i="1"/>
  <c r="E960" i="1"/>
  <c r="F960" i="1"/>
  <c r="G960" i="1"/>
  <c r="H960" i="1"/>
  <c r="I960" i="1"/>
  <c r="J960" i="1"/>
  <c r="B966" i="1"/>
  <c r="C966" i="1"/>
  <c r="D966" i="1"/>
  <c r="E966" i="1"/>
  <c r="F966" i="1"/>
  <c r="G966" i="1"/>
  <c r="H966" i="1"/>
  <c r="I966" i="1"/>
  <c r="J966" i="1"/>
  <c r="B972" i="1"/>
  <c r="C972" i="1"/>
  <c r="D972" i="1"/>
  <c r="E972" i="1"/>
  <c r="F972" i="1"/>
  <c r="G972" i="1"/>
  <c r="H972" i="1"/>
  <c r="I972" i="1"/>
  <c r="J972" i="1"/>
  <c r="B978" i="1"/>
  <c r="C978" i="1"/>
  <c r="D978" i="1"/>
  <c r="E978" i="1"/>
  <c r="F978" i="1"/>
  <c r="G978" i="1"/>
  <c r="H978" i="1"/>
  <c r="I978" i="1"/>
  <c r="J978" i="1"/>
  <c r="B984" i="1"/>
  <c r="C984" i="1"/>
  <c r="D984" i="1"/>
  <c r="F984" i="1"/>
  <c r="G984" i="1"/>
  <c r="H984" i="1"/>
  <c r="I984" i="1"/>
  <c r="J984" i="1"/>
  <c r="B990" i="1"/>
  <c r="C990" i="1"/>
  <c r="D990" i="1"/>
  <c r="E990" i="1"/>
  <c r="F990" i="1"/>
  <c r="G990" i="1"/>
  <c r="H990" i="1"/>
  <c r="I990" i="1"/>
  <c r="J990" i="1"/>
  <c r="B996" i="1"/>
  <c r="C996" i="1"/>
  <c r="D996" i="1"/>
  <c r="E996" i="1"/>
  <c r="F996" i="1"/>
  <c r="G996" i="1"/>
  <c r="H996" i="1"/>
  <c r="I996" i="1"/>
  <c r="J996" i="1"/>
  <c r="B1002" i="1"/>
  <c r="C1002" i="1"/>
  <c r="D1002" i="1"/>
  <c r="E1002" i="1"/>
  <c r="F1002" i="1"/>
  <c r="G1002" i="1"/>
  <c r="H1002" i="1"/>
  <c r="I1002" i="1"/>
  <c r="J1002" i="1"/>
  <c r="B1008" i="1"/>
  <c r="C1008" i="1"/>
  <c r="D1008" i="1"/>
  <c r="E1008" i="1"/>
  <c r="F1008" i="1"/>
  <c r="G1008" i="1"/>
  <c r="H1008" i="1"/>
  <c r="I1008" i="1"/>
  <c r="J1008" i="1"/>
  <c r="B1014" i="1"/>
  <c r="C1014" i="1"/>
  <c r="D1014" i="1"/>
  <c r="E1014" i="1"/>
  <c r="F1014" i="1"/>
  <c r="H1014" i="1"/>
  <c r="I1014" i="1"/>
  <c r="J1014" i="1"/>
  <c r="B1020" i="1"/>
  <c r="C1020" i="1"/>
  <c r="D1020" i="1"/>
  <c r="E1020" i="1"/>
  <c r="F1020" i="1"/>
  <c r="G1020" i="1"/>
  <c r="H1020" i="1"/>
  <c r="I1020" i="1"/>
  <c r="J1020" i="1"/>
  <c r="B1026" i="1"/>
  <c r="C1026" i="1"/>
  <c r="D1026" i="1"/>
  <c r="E1026" i="1"/>
  <c r="F1026" i="1"/>
  <c r="G1026" i="1"/>
  <c r="H1026" i="1"/>
  <c r="I1026" i="1"/>
  <c r="J1026" i="1"/>
  <c r="C619" i="1"/>
  <c r="D619" i="1"/>
  <c r="E619" i="1"/>
  <c r="F619" i="1"/>
  <c r="G619" i="1"/>
  <c r="H619" i="1"/>
  <c r="I619" i="1"/>
  <c r="J619" i="1"/>
  <c r="C620" i="1"/>
  <c r="D620" i="1"/>
  <c r="E620" i="1"/>
  <c r="F620" i="1"/>
  <c r="G620" i="1"/>
  <c r="H620" i="1"/>
  <c r="I620" i="1"/>
  <c r="J620" i="1"/>
  <c r="C621" i="1"/>
  <c r="D621" i="1"/>
  <c r="E621" i="1"/>
  <c r="F621" i="1"/>
  <c r="G621" i="1"/>
  <c r="H621" i="1"/>
  <c r="I621" i="1"/>
  <c r="J621" i="1"/>
  <c r="C624" i="1"/>
  <c r="D624" i="1"/>
  <c r="E624" i="1"/>
  <c r="F624" i="1"/>
  <c r="G624" i="1"/>
  <c r="H624" i="1"/>
  <c r="I624" i="1"/>
  <c r="J624" i="1"/>
  <c r="B625" i="1"/>
  <c r="B626" i="1"/>
  <c r="B627" i="1"/>
  <c r="C630" i="1"/>
  <c r="D630" i="1"/>
  <c r="E630" i="1"/>
  <c r="F630" i="1"/>
  <c r="G630" i="1"/>
  <c r="H630" i="1"/>
  <c r="I630" i="1"/>
  <c r="J630" i="1"/>
  <c r="B631" i="1"/>
  <c r="B632" i="1"/>
  <c r="B633" i="1"/>
  <c r="C636" i="1"/>
  <c r="D636" i="1"/>
  <c r="E636" i="1"/>
  <c r="F636" i="1"/>
  <c r="G636" i="1"/>
  <c r="H636" i="1"/>
  <c r="I636" i="1"/>
  <c r="J636" i="1"/>
  <c r="B637" i="1"/>
  <c r="B638" i="1"/>
  <c r="B639" i="1"/>
  <c r="C642" i="1"/>
  <c r="D642" i="1"/>
  <c r="E642" i="1"/>
  <c r="F642" i="1"/>
  <c r="G642" i="1"/>
  <c r="H642" i="1"/>
  <c r="I642" i="1"/>
  <c r="J642" i="1"/>
  <c r="B643" i="1"/>
  <c r="B644" i="1"/>
  <c r="B645" i="1"/>
  <c r="C648" i="1"/>
  <c r="D648" i="1"/>
  <c r="E648" i="1"/>
  <c r="F648" i="1"/>
  <c r="G648" i="1"/>
  <c r="H648" i="1"/>
  <c r="I648" i="1"/>
  <c r="J648" i="1"/>
  <c r="B649" i="1"/>
  <c r="B650" i="1"/>
  <c r="B651" i="1"/>
  <c r="C654" i="1"/>
  <c r="D654" i="1"/>
  <c r="E654" i="1"/>
  <c r="F654" i="1"/>
  <c r="G654" i="1"/>
  <c r="H654" i="1"/>
  <c r="I654" i="1"/>
  <c r="J654" i="1"/>
  <c r="B655" i="1"/>
  <c r="B656" i="1"/>
  <c r="B657" i="1"/>
  <c r="C660" i="1"/>
  <c r="D660" i="1"/>
  <c r="E660" i="1"/>
  <c r="F660" i="1"/>
  <c r="G660" i="1"/>
  <c r="H660" i="1"/>
  <c r="I660" i="1"/>
  <c r="J660" i="1"/>
  <c r="B661" i="1"/>
  <c r="B662" i="1"/>
  <c r="B663" i="1"/>
  <c r="C666" i="1"/>
  <c r="D666" i="1"/>
  <c r="E666" i="1"/>
  <c r="F666" i="1"/>
  <c r="G666" i="1"/>
  <c r="H666" i="1"/>
  <c r="I666" i="1"/>
  <c r="J666" i="1"/>
  <c r="B667" i="1"/>
  <c r="B668" i="1"/>
  <c r="B669" i="1"/>
  <c r="C672" i="1"/>
  <c r="D672" i="1"/>
  <c r="E672" i="1"/>
  <c r="F672" i="1"/>
  <c r="G672" i="1"/>
  <c r="H672" i="1"/>
  <c r="I672" i="1"/>
  <c r="J672" i="1"/>
  <c r="B673" i="1"/>
  <c r="B674" i="1"/>
  <c r="B675" i="1"/>
  <c r="C678" i="1"/>
  <c r="D678" i="1"/>
  <c r="E678" i="1"/>
  <c r="F678" i="1"/>
  <c r="G678" i="1"/>
  <c r="H678" i="1"/>
  <c r="I678" i="1"/>
  <c r="J678" i="1"/>
  <c r="B679" i="1"/>
  <c r="B680" i="1"/>
  <c r="B681" i="1"/>
  <c r="C684" i="1"/>
  <c r="D684" i="1"/>
  <c r="E684" i="1"/>
  <c r="F684" i="1"/>
  <c r="G684" i="1"/>
  <c r="H684" i="1"/>
  <c r="I684" i="1"/>
  <c r="J684" i="1"/>
  <c r="B685" i="1"/>
  <c r="B686" i="1"/>
  <c r="B687" i="1"/>
  <c r="C690" i="1"/>
  <c r="D690" i="1"/>
  <c r="E690" i="1"/>
  <c r="F690" i="1"/>
  <c r="G690" i="1"/>
  <c r="H690" i="1"/>
  <c r="I690" i="1"/>
  <c r="J690" i="1"/>
  <c r="B691" i="1"/>
  <c r="B692" i="1"/>
  <c r="B693" i="1"/>
  <c r="C696" i="1"/>
  <c r="D696" i="1"/>
  <c r="E696" i="1"/>
  <c r="F696" i="1"/>
  <c r="G696" i="1"/>
  <c r="H696" i="1"/>
  <c r="I696" i="1"/>
  <c r="J696" i="1"/>
  <c r="B697" i="1"/>
  <c r="B698" i="1"/>
  <c r="B699" i="1"/>
  <c r="C702" i="1"/>
  <c r="D702" i="1"/>
  <c r="E702" i="1"/>
  <c r="F702" i="1"/>
  <c r="G702" i="1"/>
  <c r="H702" i="1"/>
  <c r="I702" i="1"/>
  <c r="J702" i="1"/>
  <c r="B703" i="1"/>
  <c r="B704" i="1"/>
  <c r="B705" i="1"/>
  <c r="C708" i="1"/>
  <c r="D708" i="1"/>
  <c r="E708" i="1"/>
  <c r="F708" i="1"/>
  <c r="G708" i="1"/>
  <c r="H708" i="1"/>
  <c r="I708" i="1"/>
  <c r="J708" i="1"/>
  <c r="B709" i="1"/>
  <c r="B710" i="1"/>
  <c r="B711" i="1"/>
  <c r="C714" i="1"/>
  <c r="D714" i="1"/>
  <c r="E714" i="1"/>
  <c r="F714" i="1"/>
  <c r="G714" i="1"/>
  <c r="H714" i="1"/>
  <c r="I714" i="1"/>
  <c r="J714" i="1"/>
  <c r="B715" i="1"/>
  <c r="B716" i="1"/>
  <c r="B717" i="1"/>
  <c r="C720" i="1"/>
  <c r="D720" i="1"/>
  <c r="E720" i="1"/>
  <c r="F720" i="1"/>
  <c r="G720" i="1"/>
  <c r="H720" i="1"/>
  <c r="I720" i="1"/>
  <c r="J720" i="1"/>
  <c r="B721" i="1"/>
  <c r="B722" i="1"/>
  <c r="B723" i="1"/>
  <c r="C726" i="1"/>
  <c r="D726" i="1"/>
  <c r="E726" i="1"/>
  <c r="F726" i="1"/>
  <c r="G726" i="1"/>
  <c r="H726" i="1"/>
  <c r="I726" i="1"/>
  <c r="J726" i="1"/>
  <c r="B727" i="1"/>
  <c r="B728" i="1"/>
  <c r="B729" i="1"/>
  <c r="C732" i="1"/>
  <c r="D732" i="1"/>
  <c r="I732" i="1"/>
  <c r="J732" i="1"/>
  <c r="B733" i="1"/>
  <c r="B734" i="1"/>
  <c r="B735" i="1"/>
  <c r="C738" i="1"/>
  <c r="D738" i="1"/>
  <c r="E738" i="1"/>
  <c r="F738" i="1"/>
  <c r="G738" i="1"/>
  <c r="H738" i="1"/>
  <c r="I738" i="1"/>
  <c r="J738" i="1"/>
  <c r="B739" i="1"/>
  <c r="B740" i="1"/>
  <c r="B741" i="1"/>
  <c r="C744" i="1"/>
  <c r="D744" i="1"/>
  <c r="E744" i="1"/>
  <c r="F744" i="1"/>
  <c r="G744" i="1"/>
  <c r="H744" i="1"/>
  <c r="I744" i="1"/>
  <c r="J744" i="1"/>
  <c r="B745" i="1"/>
  <c r="B746" i="1"/>
  <c r="B747" i="1"/>
  <c r="C750" i="1"/>
  <c r="D750" i="1"/>
  <c r="E750" i="1"/>
  <c r="F750" i="1"/>
  <c r="G750" i="1"/>
  <c r="H750" i="1"/>
  <c r="I750" i="1"/>
  <c r="J750" i="1"/>
  <c r="B751" i="1"/>
  <c r="B752" i="1"/>
  <c r="B753" i="1"/>
  <c r="C756" i="1"/>
  <c r="D756" i="1"/>
  <c r="E756" i="1"/>
  <c r="F756" i="1"/>
  <c r="G756" i="1"/>
  <c r="H756" i="1"/>
  <c r="I756" i="1"/>
  <c r="J756" i="1"/>
  <c r="B757" i="1"/>
  <c r="B758" i="1"/>
  <c r="B759" i="1"/>
  <c r="C762" i="1"/>
  <c r="D762" i="1"/>
  <c r="E762" i="1"/>
  <c r="F762" i="1"/>
  <c r="G762" i="1"/>
  <c r="H762" i="1"/>
  <c r="I762" i="1"/>
  <c r="J762" i="1"/>
  <c r="B763" i="1"/>
  <c r="B764" i="1"/>
  <c r="B765" i="1"/>
  <c r="C768" i="1"/>
  <c r="D768" i="1"/>
  <c r="E768" i="1"/>
  <c r="F768" i="1"/>
  <c r="G768" i="1"/>
  <c r="H768" i="1"/>
  <c r="I768" i="1"/>
  <c r="J768" i="1"/>
  <c r="B769" i="1"/>
  <c r="B770" i="1"/>
  <c r="B771" i="1"/>
  <c r="C774" i="1"/>
  <c r="D774" i="1"/>
  <c r="E774" i="1"/>
  <c r="F774" i="1"/>
  <c r="G774" i="1"/>
  <c r="H774" i="1"/>
  <c r="I774" i="1"/>
  <c r="J774" i="1"/>
  <c r="B775" i="1"/>
  <c r="B776" i="1"/>
  <c r="B777" i="1"/>
  <c r="C780" i="1"/>
  <c r="D780" i="1"/>
  <c r="E780" i="1"/>
  <c r="F780" i="1"/>
  <c r="G780" i="1"/>
  <c r="H780" i="1"/>
  <c r="I780" i="1"/>
  <c r="J780" i="1"/>
  <c r="B781" i="1"/>
  <c r="B782" i="1"/>
  <c r="B783" i="1"/>
  <c r="C565" i="1"/>
  <c r="D565" i="1"/>
  <c r="E565" i="1"/>
  <c r="F565" i="1"/>
  <c r="G565" i="1"/>
  <c r="H565" i="1"/>
  <c r="I565" i="1"/>
  <c r="J565" i="1"/>
  <c r="C566" i="1"/>
  <c r="D566" i="1"/>
  <c r="E566" i="1"/>
  <c r="F566" i="1"/>
  <c r="G566" i="1"/>
  <c r="H566" i="1"/>
  <c r="I566" i="1"/>
  <c r="J566" i="1"/>
  <c r="C567" i="1"/>
  <c r="D567" i="1"/>
  <c r="E567" i="1"/>
  <c r="F567" i="1"/>
  <c r="G567" i="1"/>
  <c r="H567" i="1"/>
  <c r="I567" i="1"/>
  <c r="J567" i="1"/>
  <c r="C570" i="1"/>
  <c r="D570" i="1"/>
  <c r="E570" i="1"/>
  <c r="F570" i="1"/>
  <c r="G570" i="1"/>
  <c r="H570" i="1"/>
  <c r="I570" i="1"/>
  <c r="J570" i="1"/>
  <c r="B571" i="1"/>
  <c r="B572" i="1"/>
  <c r="B573" i="1"/>
  <c r="C576" i="1"/>
  <c r="D576" i="1"/>
  <c r="E576" i="1"/>
  <c r="F576" i="1"/>
  <c r="G576" i="1"/>
  <c r="H576" i="1"/>
  <c r="I576" i="1"/>
  <c r="J576" i="1"/>
  <c r="B577" i="1"/>
  <c r="B578" i="1"/>
  <c r="B579" i="1"/>
  <c r="C582" i="1"/>
  <c r="D582" i="1"/>
  <c r="E582" i="1"/>
  <c r="F582" i="1"/>
  <c r="G582" i="1"/>
  <c r="H582" i="1"/>
  <c r="I582" i="1"/>
  <c r="J582" i="1"/>
  <c r="B583" i="1"/>
  <c r="B584" i="1"/>
  <c r="B585" i="1"/>
  <c r="C588" i="1"/>
  <c r="D588" i="1"/>
  <c r="E588" i="1"/>
  <c r="F588" i="1"/>
  <c r="G588" i="1"/>
  <c r="H588" i="1"/>
  <c r="I588" i="1"/>
  <c r="J588" i="1"/>
  <c r="B589" i="1"/>
  <c r="B590" i="1"/>
  <c r="B591" i="1"/>
  <c r="C594" i="1"/>
  <c r="D594" i="1"/>
  <c r="E594" i="1"/>
  <c r="F594" i="1"/>
  <c r="G594" i="1"/>
  <c r="H594" i="1"/>
  <c r="I594" i="1"/>
  <c r="J594" i="1"/>
  <c r="B595" i="1"/>
  <c r="B596" i="1"/>
  <c r="B597" i="1"/>
  <c r="C600" i="1"/>
  <c r="D600" i="1"/>
  <c r="E600" i="1"/>
  <c r="F600" i="1"/>
  <c r="G600" i="1"/>
  <c r="H600" i="1"/>
  <c r="I600" i="1"/>
  <c r="J600" i="1"/>
  <c r="B601" i="1"/>
  <c r="B602" i="1"/>
  <c r="B603" i="1"/>
  <c r="C606" i="1"/>
  <c r="D606" i="1"/>
  <c r="E606" i="1"/>
  <c r="F606" i="1"/>
  <c r="G606" i="1"/>
  <c r="H606" i="1"/>
  <c r="I606" i="1"/>
  <c r="J606" i="1"/>
  <c r="B607" i="1"/>
  <c r="B608" i="1"/>
  <c r="B609" i="1"/>
  <c r="C612" i="1"/>
  <c r="D612" i="1"/>
  <c r="E612" i="1"/>
  <c r="F612" i="1"/>
  <c r="G612" i="1"/>
  <c r="H612" i="1"/>
  <c r="I612" i="1"/>
  <c r="J612" i="1"/>
  <c r="B613" i="1"/>
  <c r="B614" i="1"/>
  <c r="B615" i="1"/>
  <c r="B505" i="1"/>
  <c r="C505" i="1"/>
  <c r="D505" i="1"/>
  <c r="E505" i="1"/>
  <c r="F505" i="1"/>
  <c r="G505" i="1"/>
  <c r="H505" i="1"/>
  <c r="I505" i="1"/>
  <c r="J505" i="1"/>
  <c r="B506" i="1"/>
  <c r="C506" i="1"/>
  <c r="D506" i="1"/>
  <c r="E506" i="1"/>
  <c r="F506" i="1"/>
  <c r="G506" i="1"/>
  <c r="H506" i="1"/>
  <c r="I506" i="1"/>
  <c r="J506" i="1"/>
  <c r="B507" i="1"/>
  <c r="C507" i="1"/>
  <c r="D507" i="1"/>
  <c r="E507" i="1"/>
  <c r="F507" i="1"/>
  <c r="G507" i="1"/>
  <c r="H507" i="1"/>
  <c r="I507" i="1"/>
  <c r="J507" i="1"/>
  <c r="B510" i="1"/>
  <c r="C510" i="1"/>
  <c r="D510" i="1"/>
  <c r="E510" i="1"/>
  <c r="F510" i="1"/>
  <c r="G510" i="1"/>
  <c r="H510" i="1"/>
  <c r="I510" i="1"/>
  <c r="J510" i="1"/>
  <c r="B516" i="1"/>
  <c r="C516" i="1"/>
  <c r="D516" i="1"/>
  <c r="E516" i="1"/>
  <c r="F516" i="1"/>
  <c r="G516" i="1"/>
  <c r="H516" i="1"/>
  <c r="I516" i="1"/>
  <c r="J516" i="1"/>
  <c r="B522" i="1"/>
  <c r="C522" i="1"/>
  <c r="D522" i="1"/>
  <c r="E522" i="1"/>
  <c r="F522" i="1"/>
  <c r="G522" i="1"/>
  <c r="H522" i="1"/>
  <c r="I522" i="1"/>
  <c r="J522" i="1"/>
  <c r="B528" i="1"/>
  <c r="C528" i="1"/>
  <c r="D528" i="1"/>
  <c r="E528" i="1"/>
  <c r="F528" i="1"/>
  <c r="G528" i="1"/>
  <c r="H528" i="1"/>
  <c r="I528" i="1"/>
  <c r="J528" i="1"/>
  <c r="B534" i="1"/>
  <c r="C534" i="1"/>
  <c r="D534" i="1"/>
  <c r="E534" i="1"/>
  <c r="F534" i="1"/>
  <c r="G534" i="1"/>
  <c r="H534" i="1"/>
  <c r="I534" i="1"/>
  <c r="J534" i="1"/>
  <c r="B540" i="1"/>
  <c r="C540" i="1"/>
  <c r="D540" i="1"/>
  <c r="E540" i="1"/>
  <c r="F540" i="1"/>
  <c r="G540" i="1"/>
  <c r="H540" i="1"/>
  <c r="I540" i="1"/>
  <c r="J540" i="1"/>
  <c r="B546" i="1"/>
  <c r="C546" i="1"/>
  <c r="D546" i="1"/>
  <c r="E546" i="1"/>
  <c r="F546" i="1"/>
  <c r="G546" i="1"/>
  <c r="H546" i="1"/>
  <c r="I546" i="1"/>
  <c r="J546" i="1"/>
  <c r="B552" i="1"/>
  <c r="C552" i="1"/>
  <c r="D552" i="1"/>
  <c r="E552" i="1"/>
  <c r="F552" i="1"/>
  <c r="G552" i="1"/>
  <c r="H552" i="1"/>
  <c r="I552" i="1"/>
  <c r="J552" i="1"/>
  <c r="B558" i="1"/>
  <c r="C558" i="1"/>
  <c r="D558" i="1"/>
  <c r="E558" i="1"/>
  <c r="F558" i="1"/>
  <c r="G558" i="1"/>
  <c r="H558" i="1"/>
  <c r="I558" i="1"/>
  <c r="J558" i="1"/>
  <c r="B498" i="1"/>
  <c r="C498" i="1"/>
  <c r="D498" i="1"/>
  <c r="E498" i="1"/>
  <c r="F498" i="1"/>
  <c r="G498" i="1"/>
  <c r="H498" i="1"/>
  <c r="I498" i="1"/>
  <c r="J498" i="1"/>
  <c r="C415" i="1"/>
  <c r="D415" i="1"/>
  <c r="E415" i="1"/>
  <c r="F415" i="1"/>
  <c r="G415" i="1"/>
  <c r="H415" i="1"/>
  <c r="I415" i="1"/>
  <c r="J415" i="1"/>
  <c r="C416" i="1"/>
  <c r="E416" i="1"/>
  <c r="F416" i="1"/>
  <c r="G416" i="1"/>
  <c r="H416" i="1"/>
  <c r="I416" i="1"/>
  <c r="J416" i="1"/>
  <c r="C417" i="1"/>
  <c r="D417" i="1"/>
  <c r="F417" i="1"/>
  <c r="G417" i="1"/>
  <c r="H417" i="1"/>
  <c r="I417" i="1"/>
  <c r="J417" i="1"/>
  <c r="C420" i="1"/>
  <c r="E420" i="1"/>
  <c r="F420" i="1"/>
  <c r="G420" i="1"/>
  <c r="H420" i="1"/>
  <c r="I420" i="1"/>
  <c r="J420" i="1"/>
  <c r="B421" i="1"/>
  <c r="D422" i="1"/>
  <c r="D416" i="1" s="1"/>
  <c r="B423" i="1"/>
  <c r="C426" i="1"/>
  <c r="D426" i="1"/>
  <c r="F426" i="1"/>
  <c r="G426" i="1"/>
  <c r="H426" i="1"/>
  <c r="I426" i="1"/>
  <c r="J426" i="1"/>
  <c r="B427" i="1"/>
  <c r="B428" i="1"/>
  <c r="E429" i="1"/>
  <c r="E426" i="1" s="1"/>
  <c r="C432" i="1"/>
  <c r="D432" i="1"/>
  <c r="F432" i="1"/>
  <c r="G432" i="1"/>
  <c r="H432" i="1"/>
  <c r="I432" i="1"/>
  <c r="J432" i="1"/>
  <c r="B433" i="1"/>
  <c r="B434" i="1"/>
  <c r="E435" i="1"/>
  <c r="E432" i="1" s="1"/>
  <c r="C438" i="1"/>
  <c r="D438" i="1"/>
  <c r="E438" i="1"/>
  <c r="F438" i="1"/>
  <c r="G438" i="1"/>
  <c r="H438" i="1"/>
  <c r="I438" i="1"/>
  <c r="J438" i="1"/>
  <c r="B439" i="1"/>
  <c r="B440" i="1"/>
  <c r="B441" i="1"/>
  <c r="C444" i="1"/>
  <c r="D444" i="1"/>
  <c r="F444" i="1"/>
  <c r="G444" i="1"/>
  <c r="H444" i="1"/>
  <c r="I444" i="1"/>
  <c r="J444" i="1"/>
  <c r="B445" i="1"/>
  <c r="B446" i="1"/>
  <c r="E447" i="1"/>
  <c r="E444" i="1" s="1"/>
  <c r="C450" i="1"/>
  <c r="D450" i="1"/>
  <c r="F450" i="1"/>
  <c r="G450" i="1"/>
  <c r="H450" i="1"/>
  <c r="I450" i="1"/>
  <c r="J450" i="1"/>
  <c r="B451" i="1"/>
  <c r="B452" i="1"/>
  <c r="E453" i="1"/>
  <c r="E450" i="1" s="1"/>
  <c r="C456" i="1"/>
  <c r="D456" i="1"/>
  <c r="E456" i="1"/>
  <c r="F456" i="1"/>
  <c r="G456" i="1"/>
  <c r="H456" i="1"/>
  <c r="I456" i="1"/>
  <c r="J456" i="1"/>
  <c r="B457" i="1"/>
  <c r="B458" i="1"/>
  <c r="B459" i="1"/>
  <c r="C462" i="1"/>
  <c r="D462" i="1"/>
  <c r="F462" i="1"/>
  <c r="G462" i="1"/>
  <c r="H462" i="1"/>
  <c r="I462" i="1"/>
  <c r="J462" i="1"/>
  <c r="B463" i="1"/>
  <c r="B464" i="1"/>
  <c r="E465" i="1"/>
  <c r="E462" i="1" s="1"/>
  <c r="C468" i="1"/>
  <c r="D468" i="1"/>
  <c r="E468" i="1"/>
  <c r="F468" i="1"/>
  <c r="G468" i="1"/>
  <c r="H468" i="1"/>
  <c r="I468" i="1"/>
  <c r="J468" i="1"/>
  <c r="B469" i="1"/>
  <c r="B470" i="1"/>
  <c r="B471" i="1"/>
  <c r="C474" i="1"/>
  <c r="D474" i="1"/>
  <c r="E474" i="1"/>
  <c r="F474" i="1"/>
  <c r="G474" i="1"/>
  <c r="H474" i="1"/>
  <c r="I474" i="1"/>
  <c r="J474" i="1"/>
  <c r="B475" i="1"/>
  <c r="B476" i="1"/>
  <c r="B477" i="1"/>
  <c r="C480" i="1"/>
  <c r="D480" i="1"/>
  <c r="F480" i="1"/>
  <c r="G480" i="1"/>
  <c r="H480" i="1"/>
  <c r="I480" i="1"/>
  <c r="J480" i="1"/>
  <c r="B481" i="1"/>
  <c r="B482" i="1"/>
  <c r="E483" i="1"/>
  <c r="E480" i="1" s="1"/>
  <c r="C486" i="1"/>
  <c r="D486" i="1"/>
  <c r="F486" i="1"/>
  <c r="G486" i="1"/>
  <c r="H486" i="1"/>
  <c r="I486" i="1"/>
  <c r="J486" i="1"/>
  <c r="B487" i="1"/>
  <c r="B488" i="1"/>
  <c r="E489" i="1"/>
  <c r="E486" i="1" s="1"/>
  <c r="C492" i="1"/>
  <c r="D492" i="1"/>
  <c r="E492" i="1"/>
  <c r="F492" i="1"/>
  <c r="G492" i="1"/>
  <c r="H492" i="1"/>
  <c r="I492" i="1"/>
  <c r="J492" i="1"/>
  <c r="B493" i="1"/>
  <c r="B494" i="1"/>
  <c r="B495" i="1"/>
  <c r="C379" i="1"/>
  <c r="D379" i="1"/>
  <c r="E379" i="1"/>
  <c r="F379" i="1"/>
  <c r="G379" i="1"/>
  <c r="H379" i="1"/>
  <c r="I379" i="1"/>
  <c r="J379" i="1"/>
  <c r="C380" i="1"/>
  <c r="D380" i="1"/>
  <c r="E380" i="1"/>
  <c r="F380" i="1"/>
  <c r="G380" i="1"/>
  <c r="H380" i="1"/>
  <c r="I380" i="1"/>
  <c r="J380" i="1"/>
  <c r="C381" i="1"/>
  <c r="D381" i="1"/>
  <c r="E381" i="1"/>
  <c r="F381" i="1"/>
  <c r="G381" i="1"/>
  <c r="H381" i="1"/>
  <c r="I381" i="1"/>
  <c r="J381" i="1"/>
  <c r="C384" i="1"/>
  <c r="D384" i="1"/>
  <c r="E384" i="1"/>
  <c r="F384" i="1"/>
  <c r="G384" i="1"/>
  <c r="H384" i="1"/>
  <c r="I384" i="1"/>
  <c r="J384" i="1"/>
  <c r="B385" i="1"/>
  <c r="B386" i="1"/>
  <c r="B387" i="1"/>
  <c r="C390" i="1"/>
  <c r="D390" i="1"/>
  <c r="E390" i="1"/>
  <c r="F390" i="1"/>
  <c r="G390" i="1"/>
  <c r="H390" i="1"/>
  <c r="I390" i="1"/>
  <c r="J390" i="1"/>
  <c r="B391" i="1"/>
  <c r="B392" i="1"/>
  <c r="B393" i="1"/>
  <c r="C396" i="1"/>
  <c r="D396" i="1"/>
  <c r="E396" i="1"/>
  <c r="F396" i="1"/>
  <c r="G396" i="1"/>
  <c r="H396" i="1"/>
  <c r="I396" i="1"/>
  <c r="J396" i="1"/>
  <c r="B397" i="1"/>
  <c r="B398" i="1"/>
  <c r="B399" i="1"/>
  <c r="C402" i="1"/>
  <c r="D402" i="1"/>
  <c r="E402" i="1"/>
  <c r="F402" i="1"/>
  <c r="G402" i="1"/>
  <c r="H402" i="1"/>
  <c r="I402" i="1"/>
  <c r="J402" i="1"/>
  <c r="B403" i="1"/>
  <c r="B404" i="1"/>
  <c r="B405" i="1"/>
  <c r="C408" i="1"/>
  <c r="D408" i="1"/>
  <c r="E408" i="1"/>
  <c r="F408" i="1"/>
  <c r="G408" i="1"/>
  <c r="H408" i="1"/>
  <c r="I408" i="1"/>
  <c r="J408" i="1"/>
  <c r="B409" i="1"/>
  <c r="B410" i="1"/>
  <c r="B411" i="1"/>
  <c r="B307" i="1"/>
  <c r="C307" i="1"/>
  <c r="D307" i="1"/>
  <c r="F307" i="1"/>
  <c r="G307" i="1"/>
  <c r="H307" i="1"/>
  <c r="I307" i="1"/>
  <c r="J307" i="1"/>
  <c r="B308" i="1"/>
  <c r="C308" i="1"/>
  <c r="D308" i="1"/>
  <c r="F308" i="1"/>
  <c r="G308" i="1"/>
  <c r="H308" i="1"/>
  <c r="I308" i="1"/>
  <c r="J308" i="1"/>
  <c r="B309" i="1"/>
  <c r="C309" i="1"/>
  <c r="D309" i="1"/>
  <c r="F309" i="1"/>
  <c r="G309" i="1"/>
  <c r="H309" i="1"/>
  <c r="I309" i="1"/>
  <c r="J309" i="1"/>
  <c r="B312" i="1"/>
  <c r="C312" i="1"/>
  <c r="D312" i="1"/>
  <c r="F312" i="1"/>
  <c r="G312" i="1"/>
  <c r="H312" i="1"/>
  <c r="I312" i="1"/>
  <c r="J312" i="1"/>
  <c r="E315" i="1"/>
  <c r="E312" i="1" s="1"/>
  <c r="B318" i="1"/>
  <c r="C318" i="1"/>
  <c r="D318" i="1"/>
  <c r="F318" i="1"/>
  <c r="G318" i="1"/>
  <c r="H318" i="1"/>
  <c r="I318" i="1"/>
  <c r="J318" i="1"/>
  <c r="E321" i="1"/>
  <c r="E318" i="1" s="1"/>
  <c r="B324" i="1"/>
  <c r="C324" i="1"/>
  <c r="D324" i="1"/>
  <c r="F324" i="1"/>
  <c r="G324" i="1"/>
  <c r="H324" i="1"/>
  <c r="I324" i="1"/>
  <c r="J324" i="1"/>
  <c r="E325" i="1"/>
  <c r="E307" i="1" s="1"/>
  <c r="E326" i="1"/>
  <c r="B330" i="1"/>
  <c r="C330" i="1"/>
  <c r="D330" i="1"/>
  <c r="F330" i="1"/>
  <c r="G330" i="1"/>
  <c r="H330" i="1"/>
  <c r="I330" i="1"/>
  <c r="J330" i="1"/>
  <c r="E333" i="1"/>
  <c r="E330" i="1" s="1"/>
  <c r="B336" i="1"/>
  <c r="C336" i="1"/>
  <c r="D336" i="1"/>
  <c r="F336" i="1"/>
  <c r="G336" i="1"/>
  <c r="H336" i="1"/>
  <c r="I336" i="1"/>
  <c r="J336" i="1"/>
  <c r="E338" i="1"/>
  <c r="E336" i="1" s="1"/>
  <c r="B342" i="1"/>
  <c r="C342" i="1"/>
  <c r="D342" i="1"/>
  <c r="E342" i="1"/>
  <c r="F342" i="1"/>
  <c r="G342" i="1"/>
  <c r="H342" i="1"/>
  <c r="I342" i="1"/>
  <c r="J342" i="1"/>
  <c r="B348" i="1"/>
  <c r="C348" i="1"/>
  <c r="D348" i="1"/>
  <c r="F348" i="1"/>
  <c r="G348" i="1"/>
  <c r="H348" i="1"/>
  <c r="I348" i="1"/>
  <c r="J348" i="1"/>
  <c r="E350" i="1"/>
  <c r="E351" i="1"/>
  <c r="B354" i="1"/>
  <c r="C354" i="1"/>
  <c r="D354" i="1"/>
  <c r="E354" i="1"/>
  <c r="F354" i="1"/>
  <c r="G354" i="1"/>
  <c r="H354" i="1"/>
  <c r="I354" i="1"/>
  <c r="J354" i="1"/>
  <c r="B360" i="1"/>
  <c r="C360" i="1"/>
  <c r="D360" i="1"/>
  <c r="E360" i="1"/>
  <c r="F360" i="1"/>
  <c r="G360" i="1"/>
  <c r="H360" i="1"/>
  <c r="I360" i="1"/>
  <c r="J360" i="1"/>
  <c r="B366" i="1"/>
  <c r="C366" i="1"/>
  <c r="D366" i="1"/>
  <c r="F366" i="1"/>
  <c r="G366" i="1"/>
  <c r="H366" i="1"/>
  <c r="I366" i="1"/>
  <c r="J366" i="1"/>
  <c r="E369" i="1"/>
  <c r="E366" i="1" s="1"/>
  <c r="B372" i="1"/>
  <c r="C372" i="1"/>
  <c r="D372" i="1"/>
  <c r="E372" i="1"/>
  <c r="F372" i="1"/>
  <c r="G372" i="1"/>
  <c r="H372" i="1"/>
  <c r="I372" i="1"/>
  <c r="J372" i="1"/>
  <c r="C259" i="1"/>
  <c r="D259" i="1"/>
  <c r="G259" i="1"/>
  <c r="H259" i="1"/>
  <c r="I259" i="1"/>
  <c r="J259" i="1"/>
  <c r="C260" i="1"/>
  <c r="G260" i="1"/>
  <c r="H260" i="1"/>
  <c r="I260" i="1"/>
  <c r="J260" i="1"/>
  <c r="C261" i="1"/>
  <c r="E261" i="1"/>
  <c r="F261" i="1"/>
  <c r="G261" i="1"/>
  <c r="H261" i="1"/>
  <c r="I261" i="1"/>
  <c r="J261" i="1"/>
  <c r="C264" i="1"/>
  <c r="F264" i="1"/>
  <c r="G264" i="1"/>
  <c r="H264" i="1"/>
  <c r="I264" i="1"/>
  <c r="J264" i="1"/>
  <c r="E265" i="1"/>
  <c r="E259" i="1" s="1"/>
  <c r="D266" i="1"/>
  <c r="B267" i="1"/>
  <c r="C270" i="1"/>
  <c r="E270" i="1"/>
  <c r="F270" i="1"/>
  <c r="G270" i="1"/>
  <c r="H270" i="1"/>
  <c r="I270" i="1"/>
  <c r="J270" i="1"/>
  <c r="B271" i="1"/>
  <c r="D272" i="1"/>
  <c r="B272" i="1" s="1"/>
  <c r="D273" i="1"/>
  <c r="B273" i="1" s="1"/>
  <c r="C276" i="1"/>
  <c r="D276" i="1"/>
  <c r="E276" i="1"/>
  <c r="G276" i="1"/>
  <c r="H276" i="1"/>
  <c r="I276" i="1"/>
  <c r="J276" i="1"/>
  <c r="B277" i="1"/>
  <c r="F278" i="1"/>
  <c r="B278" i="1" s="1"/>
  <c r="B279" i="1"/>
  <c r="C282" i="1"/>
  <c r="E282" i="1"/>
  <c r="F282" i="1"/>
  <c r="G282" i="1"/>
  <c r="H282" i="1"/>
  <c r="I282" i="1"/>
  <c r="J282" i="1"/>
  <c r="B283" i="1"/>
  <c r="B284" i="1"/>
  <c r="D285" i="1"/>
  <c r="B285" i="1" s="1"/>
  <c r="C288" i="1"/>
  <c r="D288" i="1"/>
  <c r="E288" i="1"/>
  <c r="F288" i="1"/>
  <c r="G288" i="1"/>
  <c r="H288" i="1"/>
  <c r="I288" i="1"/>
  <c r="J288" i="1"/>
  <c r="B289" i="1"/>
  <c r="B290" i="1"/>
  <c r="B291" i="1"/>
  <c r="C294" i="1"/>
  <c r="D294" i="1"/>
  <c r="G294" i="1"/>
  <c r="H294" i="1"/>
  <c r="I294" i="1"/>
  <c r="J294" i="1"/>
  <c r="F295" i="1"/>
  <c r="F294" i="1" s="1"/>
  <c r="E296" i="1"/>
  <c r="E260" i="1" s="1"/>
  <c r="B297" i="1"/>
  <c r="C300" i="1"/>
  <c r="E300" i="1"/>
  <c r="F300" i="1"/>
  <c r="G300" i="1"/>
  <c r="H300" i="1"/>
  <c r="I300" i="1"/>
  <c r="J300" i="1"/>
  <c r="B301" i="1"/>
  <c r="B302" i="1"/>
  <c r="D303" i="1"/>
  <c r="D300" i="1" s="1"/>
  <c r="B235" i="1"/>
  <c r="C235" i="1"/>
  <c r="D235" i="1"/>
  <c r="E235" i="1"/>
  <c r="F235" i="1"/>
  <c r="G235" i="1"/>
  <c r="H235" i="1"/>
  <c r="I235" i="1"/>
  <c r="J235" i="1"/>
  <c r="B236" i="1"/>
  <c r="C236" i="1"/>
  <c r="D236" i="1"/>
  <c r="E236" i="1"/>
  <c r="F236" i="1"/>
  <c r="G236" i="1"/>
  <c r="H236" i="1"/>
  <c r="I236" i="1"/>
  <c r="J236" i="1"/>
  <c r="B237" i="1"/>
  <c r="C237" i="1"/>
  <c r="D237" i="1"/>
  <c r="E237" i="1"/>
  <c r="F237" i="1"/>
  <c r="G237" i="1"/>
  <c r="H237" i="1"/>
  <c r="I237" i="1"/>
  <c r="J237" i="1"/>
  <c r="B240" i="1"/>
  <c r="C240" i="1"/>
  <c r="D240" i="1"/>
  <c r="E240" i="1"/>
  <c r="F240" i="1"/>
  <c r="G240" i="1"/>
  <c r="H240" i="1"/>
  <c r="I240" i="1"/>
  <c r="J240" i="1"/>
  <c r="B246" i="1"/>
  <c r="C246" i="1"/>
  <c r="D246" i="1"/>
  <c r="E246" i="1"/>
  <c r="F246" i="1"/>
  <c r="G246" i="1"/>
  <c r="H246" i="1"/>
  <c r="I246" i="1"/>
  <c r="J246" i="1"/>
  <c r="B252" i="1"/>
  <c r="C252" i="1"/>
  <c r="D252" i="1"/>
  <c r="E252" i="1"/>
  <c r="F252" i="1"/>
  <c r="G252" i="1"/>
  <c r="H252" i="1"/>
  <c r="I252" i="1"/>
  <c r="J252" i="1"/>
  <c r="B163" i="1"/>
  <c r="C163" i="1"/>
  <c r="D163" i="1"/>
  <c r="E163" i="1"/>
  <c r="F163" i="1"/>
  <c r="G163" i="1"/>
  <c r="H163" i="1"/>
  <c r="I163" i="1"/>
  <c r="J163" i="1"/>
  <c r="B164" i="1"/>
  <c r="C164" i="1"/>
  <c r="D164" i="1"/>
  <c r="E164" i="1"/>
  <c r="F164" i="1"/>
  <c r="G164" i="1"/>
  <c r="H164" i="1"/>
  <c r="I164" i="1"/>
  <c r="J164" i="1"/>
  <c r="B165" i="1"/>
  <c r="C165" i="1"/>
  <c r="D165" i="1"/>
  <c r="E165" i="1"/>
  <c r="F165" i="1"/>
  <c r="G165" i="1"/>
  <c r="H165" i="1"/>
  <c r="I165" i="1"/>
  <c r="J165" i="1"/>
  <c r="B168" i="1"/>
  <c r="C168" i="1"/>
  <c r="D168" i="1"/>
  <c r="E168" i="1"/>
  <c r="F168" i="1"/>
  <c r="G168" i="1"/>
  <c r="H168" i="1"/>
  <c r="I168" i="1"/>
  <c r="J168" i="1"/>
  <c r="B174" i="1"/>
  <c r="C174" i="1"/>
  <c r="D174" i="1"/>
  <c r="E174" i="1"/>
  <c r="F174" i="1"/>
  <c r="G174" i="1"/>
  <c r="H174" i="1"/>
  <c r="I174" i="1"/>
  <c r="J174" i="1"/>
  <c r="B180" i="1"/>
  <c r="C180" i="1"/>
  <c r="D180" i="1"/>
  <c r="E180" i="1"/>
  <c r="F180" i="1"/>
  <c r="G180" i="1"/>
  <c r="H180" i="1"/>
  <c r="I180" i="1"/>
  <c r="J180" i="1"/>
  <c r="B186" i="1"/>
  <c r="C186" i="1"/>
  <c r="D186" i="1"/>
  <c r="E186" i="1"/>
  <c r="F186" i="1"/>
  <c r="G186" i="1"/>
  <c r="H186" i="1"/>
  <c r="I186" i="1"/>
  <c r="J186" i="1"/>
  <c r="B192" i="1"/>
  <c r="C192" i="1"/>
  <c r="D192" i="1"/>
  <c r="E192" i="1"/>
  <c r="F192" i="1"/>
  <c r="G192" i="1"/>
  <c r="H192" i="1"/>
  <c r="I192" i="1"/>
  <c r="J192" i="1"/>
  <c r="B198" i="1"/>
  <c r="C198" i="1"/>
  <c r="D198" i="1"/>
  <c r="E198" i="1"/>
  <c r="F198" i="1"/>
  <c r="G198" i="1"/>
  <c r="H198" i="1"/>
  <c r="I198" i="1"/>
  <c r="J198" i="1"/>
  <c r="B204" i="1"/>
  <c r="C204" i="1"/>
  <c r="D204" i="1"/>
  <c r="E204" i="1"/>
  <c r="F204" i="1"/>
  <c r="G204" i="1"/>
  <c r="H204" i="1"/>
  <c r="I204" i="1"/>
  <c r="J204" i="1"/>
  <c r="B210" i="1"/>
  <c r="C210" i="1"/>
  <c r="D210" i="1"/>
  <c r="E210" i="1"/>
  <c r="F210" i="1"/>
  <c r="G210" i="1"/>
  <c r="H210" i="1"/>
  <c r="I210" i="1"/>
  <c r="J210" i="1"/>
  <c r="B216" i="1"/>
  <c r="C216" i="1"/>
  <c r="D216" i="1"/>
  <c r="E216" i="1"/>
  <c r="F216" i="1"/>
  <c r="G216" i="1"/>
  <c r="H216" i="1"/>
  <c r="I216" i="1"/>
  <c r="J216" i="1"/>
  <c r="B222" i="1"/>
  <c r="C222" i="1"/>
  <c r="D222" i="1"/>
  <c r="E222" i="1"/>
  <c r="F222" i="1"/>
  <c r="G222" i="1"/>
  <c r="H222" i="1"/>
  <c r="I222" i="1"/>
  <c r="J222" i="1"/>
  <c r="B228" i="1"/>
  <c r="C228" i="1"/>
  <c r="D228" i="1"/>
  <c r="E228" i="1"/>
  <c r="F228" i="1"/>
  <c r="G228" i="1"/>
  <c r="H228" i="1"/>
  <c r="I228" i="1"/>
  <c r="J228" i="1"/>
  <c r="C85" i="1"/>
  <c r="D85" i="1"/>
  <c r="F85" i="1"/>
  <c r="G85" i="1"/>
  <c r="H85" i="1"/>
  <c r="I85" i="1"/>
  <c r="J85" i="1"/>
  <c r="C86" i="1"/>
  <c r="D86" i="1"/>
  <c r="F86" i="1"/>
  <c r="G86" i="1"/>
  <c r="H86" i="1"/>
  <c r="I86" i="1"/>
  <c r="J86" i="1"/>
  <c r="C87" i="1"/>
  <c r="D87" i="1"/>
  <c r="F87" i="1"/>
  <c r="G87" i="1"/>
  <c r="H87" i="1"/>
  <c r="I87" i="1"/>
  <c r="J87" i="1"/>
  <c r="C90" i="1"/>
  <c r="D90" i="1"/>
  <c r="E90" i="1"/>
  <c r="F90" i="1"/>
  <c r="G90" i="1"/>
  <c r="H90" i="1"/>
  <c r="I90" i="1"/>
  <c r="J90" i="1"/>
  <c r="B91" i="1"/>
  <c r="B92" i="1"/>
  <c r="B93" i="1"/>
  <c r="C96" i="1"/>
  <c r="D96" i="1"/>
  <c r="F96" i="1"/>
  <c r="G96" i="1"/>
  <c r="H96" i="1"/>
  <c r="I96" i="1"/>
  <c r="J96" i="1"/>
  <c r="B97" i="1"/>
  <c r="B98" i="1"/>
  <c r="E99" i="1"/>
  <c r="E96" i="1" s="1"/>
  <c r="C102" i="1"/>
  <c r="D102" i="1"/>
  <c r="E102" i="1"/>
  <c r="F102" i="1"/>
  <c r="G102" i="1"/>
  <c r="H102" i="1"/>
  <c r="I102" i="1"/>
  <c r="J102" i="1"/>
  <c r="B103" i="1"/>
  <c r="B104" i="1"/>
  <c r="B105" i="1"/>
  <c r="C108" i="1"/>
  <c r="D108" i="1"/>
  <c r="F108" i="1"/>
  <c r="G108" i="1"/>
  <c r="H108" i="1"/>
  <c r="I108" i="1"/>
  <c r="J108" i="1"/>
  <c r="B109" i="1"/>
  <c r="B110" i="1"/>
  <c r="E111" i="1"/>
  <c r="E108" i="1" s="1"/>
  <c r="C114" i="1"/>
  <c r="D114" i="1"/>
  <c r="F114" i="1"/>
  <c r="G114" i="1"/>
  <c r="H114" i="1"/>
  <c r="I114" i="1"/>
  <c r="J114" i="1"/>
  <c r="B115" i="1"/>
  <c r="B116" i="1"/>
  <c r="E117" i="1"/>
  <c r="E114" i="1" s="1"/>
  <c r="C120" i="1"/>
  <c r="D120" i="1"/>
  <c r="E120" i="1"/>
  <c r="F120" i="1"/>
  <c r="G120" i="1"/>
  <c r="H120" i="1"/>
  <c r="I120" i="1"/>
  <c r="J120" i="1"/>
  <c r="B121" i="1"/>
  <c r="B122" i="1"/>
  <c r="B123" i="1"/>
  <c r="C126" i="1"/>
  <c r="D126" i="1"/>
  <c r="F126" i="1"/>
  <c r="G126" i="1"/>
  <c r="H126" i="1"/>
  <c r="I126" i="1"/>
  <c r="J126" i="1"/>
  <c r="B127" i="1"/>
  <c r="B128" i="1"/>
  <c r="E129" i="1"/>
  <c r="E126" i="1" s="1"/>
  <c r="C132" i="1"/>
  <c r="D132" i="1"/>
  <c r="F132" i="1"/>
  <c r="G132" i="1"/>
  <c r="H132" i="1"/>
  <c r="I132" i="1"/>
  <c r="J132" i="1"/>
  <c r="E133" i="1"/>
  <c r="E132" i="1" s="1"/>
  <c r="B134" i="1"/>
  <c r="B135" i="1"/>
  <c r="C138" i="1"/>
  <c r="D138" i="1"/>
  <c r="F138" i="1"/>
  <c r="G138" i="1"/>
  <c r="H138" i="1"/>
  <c r="I138" i="1"/>
  <c r="J138" i="1"/>
  <c r="E139" i="1"/>
  <c r="B139" i="1" s="1"/>
  <c r="B140" i="1"/>
  <c r="E141" i="1"/>
  <c r="C144" i="1"/>
  <c r="D144" i="1"/>
  <c r="F144" i="1"/>
  <c r="G144" i="1"/>
  <c r="H144" i="1"/>
  <c r="I144" i="1"/>
  <c r="J144" i="1"/>
  <c r="E145" i="1"/>
  <c r="B145" i="1" s="1"/>
  <c r="B146" i="1"/>
  <c r="B147" i="1"/>
  <c r="C150" i="1"/>
  <c r="D150" i="1"/>
  <c r="E150" i="1"/>
  <c r="F150" i="1"/>
  <c r="G150" i="1"/>
  <c r="H150" i="1"/>
  <c r="I150" i="1"/>
  <c r="J150" i="1"/>
  <c r="B151" i="1"/>
  <c r="B152" i="1"/>
  <c r="B153" i="1"/>
  <c r="C156" i="1"/>
  <c r="D156" i="1"/>
  <c r="F156" i="1"/>
  <c r="G156" i="1"/>
  <c r="H156" i="1"/>
  <c r="I156" i="1"/>
  <c r="J156" i="1"/>
  <c r="B157" i="1"/>
  <c r="E158" i="1"/>
  <c r="E156" i="1" s="1"/>
  <c r="B159" i="1"/>
  <c r="I786" i="1" l="1"/>
  <c r="E786" i="1"/>
  <c r="C786" i="1"/>
  <c r="J786" i="1"/>
  <c r="B786" i="1"/>
  <c r="F786" i="1"/>
  <c r="D786" i="1"/>
  <c r="B619" i="1"/>
  <c r="G786" i="1"/>
  <c r="H786" i="1"/>
  <c r="B780" i="1"/>
  <c r="B732" i="1"/>
  <c r="B708" i="1"/>
  <c r="B660" i="1"/>
  <c r="E618" i="1"/>
  <c r="B774" i="1"/>
  <c r="B702" i="1"/>
  <c r="B738" i="1"/>
  <c r="B714" i="1"/>
  <c r="B666" i="1"/>
  <c r="B594" i="1"/>
  <c r="I618" i="1"/>
  <c r="B654" i="1"/>
  <c r="H618" i="1"/>
  <c r="B744" i="1"/>
  <c r="B720" i="1"/>
  <c r="B672" i="1"/>
  <c r="B768" i="1"/>
  <c r="B696" i="1"/>
  <c r="B648" i="1"/>
  <c r="B620" i="1"/>
  <c r="G618" i="1"/>
  <c r="B582" i="1"/>
  <c r="I564" i="1"/>
  <c r="B750" i="1"/>
  <c r="B726" i="1"/>
  <c r="B678" i="1"/>
  <c r="B630" i="1"/>
  <c r="F618" i="1"/>
  <c r="B621" i="1"/>
  <c r="B402" i="1"/>
  <c r="B465" i="1"/>
  <c r="B462" i="1" s="1"/>
  <c r="B576" i="1"/>
  <c r="B762" i="1"/>
  <c r="B690" i="1"/>
  <c r="B642" i="1"/>
  <c r="D618" i="1"/>
  <c r="C618" i="1"/>
  <c r="J618" i="1"/>
  <c r="D564" i="1"/>
  <c r="B756" i="1"/>
  <c r="B684" i="1"/>
  <c r="B636" i="1"/>
  <c r="B435" i="1"/>
  <c r="B432" i="1" s="1"/>
  <c r="B600" i="1"/>
  <c r="B565" i="1"/>
  <c r="C564" i="1"/>
  <c r="I504" i="1"/>
  <c r="J564" i="1"/>
  <c r="B612" i="1"/>
  <c r="B624" i="1"/>
  <c r="H564" i="1"/>
  <c r="G564" i="1"/>
  <c r="F564" i="1"/>
  <c r="D504" i="1"/>
  <c r="B606" i="1"/>
  <c r="B588" i="1"/>
  <c r="B567" i="1"/>
  <c r="E564" i="1"/>
  <c r="D260" i="1"/>
  <c r="J504" i="1"/>
  <c r="B504" i="1"/>
  <c r="B468" i="1"/>
  <c r="B570" i="1"/>
  <c r="G504" i="1"/>
  <c r="H504" i="1"/>
  <c r="B566" i="1"/>
  <c r="F504" i="1"/>
  <c r="I414" i="1"/>
  <c r="C504" i="1"/>
  <c r="E504" i="1"/>
  <c r="G258" i="1"/>
  <c r="B492" i="1"/>
  <c r="I378" i="1"/>
  <c r="H414" i="1"/>
  <c r="B408" i="1"/>
  <c r="G414" i="1"/>
  <c r="B381" i="1"/>
  <c r="B474" i="1"/>
  <c r="B456" i="1"/>
  <c r="B429" i="1"/>
  <c r="B426" i="1" s="1"/>
  <c r="B306" i="1"/>
  <c r="I258" i="1"/>
  <c r="B303" i="1"/>
  <c r="B300" i="1" s="1"/>
  <c r="F414" i="1"/>
  <c r="E417" i="1"/>
  <c r="E414" i="1" s="1"/>
  <c r="F378" i="1"/>
  <c r="B438" i="1"/>
  <c r="C414" i="1"/>
  <c r="B415" i="1"/>
  <c r="B396" i="1"/>
  <c r="B453" i="1"/>
  <c r="B450" i="1" s="1"/>
  <c r="J414" i="1"/>
  <c r="B380" i="1"/>
  <c r="B483" i="1"/>
  <c r="B480" i="1" s="1"/>
  <c r="D414" i="1"/>
  <c r="H378" i="1"/>
  <c r="B422" i="1"/>
  <c r="D420" i="1"/>
  <c r="F306" i="1"/>
  <c r="B390" i="1"/>
  <c r="G378" i="1"/>
  <c r="E378" i="1"/>
  <c r="F276" i="1"/>
  <c r="C258" i="1"/>
  <c r="D378" i="1"/>
  <c r="B489" i="1"/>
  <c r="B486" i="1" s="1"/>
  <c r="B447" i="1"/>
  <c r="H306" i="1"/>
  <c r="B384" i="1"/>
  <c r="C378" i="1"/>
  <c r="J378" i="1"/>
  <c r="E308" i="1"/>
  <c r="E324" i="1"/>
  <c r="G306" i="1"/>
  <c r="D282" i="1"/>
  <c r="E264" i="1"/>
  <c r="E348" i="1"/>
  <c r="E309" i="1"/>
  <c r="C306" i="1"/>
  <c r="D306" i="1"/>
  <c r="C162" i="1"/>
  <c r="B296" i="1"/>
  <c r="J306" i="1"/>
  <c r="B379" i="1"/>
  <c r="B295" i="1"/>
  <c r="F260" i="1"/>
  <c r="I306" i="1"/>
  <c r="J258" i="1"/>
  <c r="J234" i="1"/>
  <c r="B266" i="1"/>
  <c r="D264" i="1"/>
  <c r="B276" i="1"/>
  <c r="H258" i="1"/>
  <c r="G234" i="1"/>
  <c r="B288" i="1"/>
  <c r="D270" i="1"/>
  <c r="E234" i="1"/>
  <c r="B234" i="1"/>
  <c r="E294" i="1"/>
  <c r="E258" i="1"/>
  <c r="B282" i="1"/>
  <c r="B270" i="1"/>
  <c r="E162" i="1"/>
  <c r="C234" i="1"/>
  <c r="B265" i="1"/>
  <c r="D261" i="1"/>
  <c r="F259" i="1"/>
  <c r="I84" i="1"/>
  <c r="I234" i="1"/>
  <c r="I162" i="1"/>
  <c r="J162" i="1"/>
  <c r="B162" i="1"/>
  <c r="H234" i="1"/>
  <c r="D84" i="1"/>
  <c r="D234" i="1"/>
  <c r="F234" i="1"/>
  <c r="B111" i="1"/>
  <c r="H162" i="1"/>
  <c r="G162" i="1"/>
  <c r="F162" i="1"/>
  <c r="D162" i="1"/>
  <c r="B126" i="1"/>
  <c r="B90" i="1"/>
  <c r="J84" i="1"/>
  <c r="B108" i="1"/>
  <c r="E138" i="1"/>
  <c r="B138" i="1" s="1"/>
  <c r="H84" i="1"/>
  <c r="B120" i="1"/>
  <c r="G84" i="1"/>
  <c r="B102" i="1"/>
  <c r="B132" i="1"/>
  <c r="B150" i="1"/>
  <c r="E85" i="1"/>
  <c r="B85" i="1" s="1"/>
  <c r="F84" i="1"/>
  <c r="C84" i="1"/>
  <c r="B156" i="1"/>
  <c r="B114" i="1"/>
  <c r="B96" i="1"/>
  <c r="E87" i="1"/>
  <c r="B87" i="1" s="1"/>
  <c r="B141" i="1"/>
  <c r="B133" i="1"/>
  <c r="E86" i="1"/>
  <c r="B99" i="1"/>
  <c r="B158" i="1"/>
  <c r="E144" i="1"/>
  <c r="B144" i="1" s="1"/>
  <c r="B129" i="1"/>
  <c r="B117" i="1"/>
  <c r="B618" i="1" l="1"/>
  <c r="B260" i="1"/>
  <c r="B294" i="1"/>
  <c r="B564" i="1"/>
  <c r="D258" i="1"/>
  <c r="F258" i="1"/>
  <c r="B378" i="1"/>
  <c r="B417" i="1"/>
  <c r="B444" i="1"/>
  <c r="B416" i="1"/>
  <c r="B420" i="1"/>
  <c r="E306" i="1"/>
  <c r="B264" i="1"/>
  <c r="B261" i="1"/>
  <c r="B259" i="1"/>
  <c r="E84" i="1"/>
  <c r="B84" i="1" s="1"/>
  <c r="B86" i="1"/>
  <c r="B258" i="1" l="1"/>
  <c r="B414" i="1"/>
  <c r="J78" i="1" l="1"/>
  <c r="I78" i="1"/>
  <c r="H78" i="1"/>
  <c r="G78" i="1"/>
  <c r="F78" i="1"/>
  <c r="E78" i="1"/>
  <c r="D78" i="1"/>
  <c r="C78" i="1"/>
  <c r="B78" i="1"/>
  <c r="J72" i="1"/>
  <c r="I72" i="1"/>
  <c r="H72" i="1"/>
  <c r="G72" i="1"/>
  <c r="F72" i="1"/>
  <c r="E72" i="1"/>
  <c r="D72" i="1"/>
  <c r="C72" i="1"/>
  <c r="B72" i="1"/>
  <c r="J66" i="1"/>
  <c r="I66" i="1"/>
  <c r="H66" i="1"/>
  <c r="G66" i="1"/>
  <c r="F66" i="1"/>
  <c r="E66" i="1"/>
  <c r="D66" i="1"/>
  <c r="C66" i="1"/>
  <c r="B66" i="1"/>
  <c r="J60" i="1"/>
  <c r="I60" i="1"/>
  <c r="H60" i="1"/>
  <c r="G60" i="1"/>
  <c r="F60" i="1"/>
  <c r="E60" i="1"/>
  <c r="D60" i="1"/>
  <c r="C60" i="1"/>
  <c r="B60" i="1"/>
  <c r="J49" i="1"/>
  <c r="I49" i="1"/>
  <c r="H49" i="1"/>
  <c r="G49" i="1"/>
  <c r="F49" i="1"/>
  <c r="E49" i="1"/>
  <c r="D49" i="1"/>
  <c r="C49" i="1"/>
  <c r="B49" i="1"/>
  <c r="J43" i="1"/>
  <c r="I43" i="1"/>
  <c r="H43" i="1"/>
  <c r="G43" i="1"/>
  <c r="F43" i="1"/>
  <c r="E43" i="1"/>
  <c r="D43" i="1"/>
  <c r="C43" i="1"/>
  <c r="B43" i="1"/>
  <c r="J37" i="1"/>
  <c r="I37" i="1"/>
  <c r="H37" i="1"/>
  <c r="G37" i="1"/>
  <c r="F37" i="1"/>
  <c r="E37" i="1"/>
  <c r="D37" i="1"/>
  <c r="C37" i="1"/>
  <c r="B37" i="1"/>
  <c r="J31" i="1"/>
  <c r="I31" i="1"/>
  <c r="H31" i="1"/>
  <c r="G31" i="1"/>
  <c r="F31" i="1"/>
  <c r="E31" i="1"/>
  <c r="D31" i="1"/>
  <c r="C31" i="1"/>
  <c r="B31" i="1"/>
  <c r="J25" i="1"/>
  <c r="I25" i="1"/>
  <c r="H25" i="1"/>
  <c r="G25" i="1"/>
  <c r="F25" i="1"/>
  <c r="E25" i="1"/>
  <c r="D25" i="1"/>
  <c r="C25" i="1"/>
  <c r="B25" i="1"/>
  <c r="J19" i="1"/>
  <c r="I19" i="1"/>
  <c r="H19" i="1"/>
  <c r="G19" i="1"/>
  <c r="F19" i="1"/>
  <c r="E19" i="1"/>
  <c r="D19" i="1"/>
  <c r="C19" i="1"/>
  <c r="B19" i="1"/>
  <c r="J16" i="1"/>
  <c r="J10" i="1" s="1"/>
  <c r="I16" i="1"/>
  <c r="I10" i="1" s="1"/>
  <c r="H16" i="1"/>
  <c r="H10" i="1" s="1"/>
  <c r="G10" i="1"/>
  <c r="F16" i="1"/>
  <c r="F10" i="1" s="1"/>
  <c r="E16" i="1"/>
  <c r="E10" i="1" s="1"/>
  <c r="D16" i="1"/>
  <c r="D10" i="1" s="1"/>
  <c r="C16" i="1"/>
  <c r="C10" i="1" s="1"/>
  <c r="B16" i="1"/>
  <c r="B10" i="1" s="1"/>
  <c r="J15" i="1"/>
  <c r="J9" i="1" s="1"/>
  <c r="I15" i="1"/>
  <c r="I9" i="1" s="1"/>
  <c r="H15" i="1"/>
  <c r="H9" i="1" s="1"/>
  <c r="G15" i="1"/>
  <c r="G9" i="1" s="1"/>
  <c r="F15" i="1"/>
  <c r="F9" i="1" s="1"/>
  <c r="E15" i="1"/>
  <c r="E9" i="1" s="1"/>
  <c r="D15" i="1"/>
  <c r="D9" i="1" s="1"/>
  <c r="C15" i="1"/>
  <c r="C9" i="1" s="1"/>
  <c r="B15" i="1"/>
  <c r="B9" i="1" s="1"/>
  <c r="J14" i="1"/>
  <c r="I14" i="1"/>
  <c r="H14" i="1"/>
  <c r="H8" i="1" s="1"/>
  <c r="G14" i="1"/>
  <c r="G8" i="1" s="1"/>
  <c r="F14" i="1"/>
  <c r="E14" i="1"/>
  <c r="D14" i="1"/>
  <c r="C14" i="1"/>
  <c r="B14" i="1"/>
  <c r="I13" i="1" l="1"/>
  <c r="I7" i="1" s="1"/>
  <c r="I8" i="1"/>
  <c r="B13" i="1"/>
  <c r="B7" i="1" s="1"/>
  <c r="B8" i="1"/>
  <c r="J13" i="1"/>
  <c r="J7" i="1" s="1"/>
  <c r="J8" i="1"/>
  <c r="E13" i="1"/>
  <c r="E7" i="1" s="1"/>
  <c r="E8" i="1"/>
  <c r="C13" i="1"/>
  <c r="C7" i="1" s="1"/>
  <c r="C8" i="1"/>
  <c r="D13" i="1"/>
  <c r="D7" i="1" s="1"/>
  <c r="D8" i="1"/>
  <c r="F13" i="1"/>
  <c r="F7" i="1" s="1"/>
  <c r="F8" i="1"/>
  <c r="H13" i="1"/>
  <c r="H7" i="1" s="1"/>
  <c r="G13" i="1"/>
  <c r="G7" i="1" s="1"/>
</calcChain>
</file>

<file path=xl/sharedStrings.xml><?xml version="1.0" encoding="utf-8"?>
<sst xmlns="http://schemas.openxmlformats.org/spreadsheetml/2006/main" count="891" uniqueCount="193">
  <si>
    <t>RM501 - RM999</t>
  </si>
  <si>
    <t>RM1,000 - RM1,499</t>
  </si>
  <si>
    <t>RM1,500 - RM1,999</t>
  </si>
  <si>
    <t>RM2,000 - RM2,499</t>
  </si>
  <si>
    <t>RM2,500 - RM2,999</t>
  </si>
  <si>
    <t>JOHOR</t>
  </si>
  <si>
    <t>Landed</t>
  </si>
  <si>
    <t>High-rise</t>
  </si>
  <si>
    <t>Lain-lain</t>
  </si>
  <si>
    <t>KEDAH</t>
  </si>
  <si>
    <t>KELANTAN</t>
  </si>
  <si>
    <t>MELAKA</t>
  </si>
  <si>
    <t>NEGERI SEMBILAN</t>
  </si>
  <si>
    <t>PAHANG</t>
  </si>
  <si>
    <t>PULAU PINANG</t>
  </si>
  <si>
    <t>PERAK</t>
  </si>
  <si>
    <t>PERLIS</t>
  </si>
  <si>
    <t>SELANGOR</t>
  </si>
  <si>
    <t>TERENGGANU</t>
  </si>
  <si>
    <t>SABAH</t>
  </si>
  <si>
    <t>SARAWAK</t>
  </si>
  <si>
    <t>W.P. KUALA LUMPUR</t>
  </si>
  <si>
    <t>W.P. LABUAN</t>
  </si>
  <si>
    <t>W.P. PUTRAJAYA</t>
  </si>
  <si>
    <t>MALAYSIA</t>
  </si>
  <si>
    <t>Batu Pahat</t>
  </si>
  <si>
    <t>Johor Bahru</t>
  </si>
  <si>
    <t>Kluang</t>
  </si>
  <si>
    <t>Kota Tinggi</t>
  </si>
  <si>
    <t>Mersing</t>
  </si>
  <si>
    <t>Muar</t>
  </si>
  <si>
    <t>Pontian</t>
  </si>
  <si>
    <t>Segamat</t>
  </si>
  <si>
    <t>Kulai</t>
  </si>
  <si>
    <t>Tangkak</t>
  </si>
  <si>
    <t>Baling</t>
  </si>
  <si>
    <t>Bandar Baharu</t>
  </si>
  <si>
    <t>Kota Setar</t>
  </si>
  <si>
    <t>Kuala Muda</t>
  </si>
  <si>
    <t>Kubang Pasu</t>
  </si>
  <si>
    <t>Kulim</t>
  </si>
  <si>
    <t>Langkawi</t>
  </si>
  <si>
    <t>Padang Terap</t>
  </si>
  <si>
    <t>Sik</t>
  </si>
  <si>
    <t>Yan</t>
  </si>
  <si>
    <t>Pendang</t>
  </si>
  <si>
    <t>Pokok Sena</t>
  </si>
  <si>
    <t>Bachok</t>
  </si>
  <si>
    <t>Kota Bharu</t>
  </si>
  <si>
    <t>Machang</t>
  </si>
  <si>
    <t>Pasir Mas</t>
  </si>
  <si>
    <t>Pasir Puteh</t>
  </si>
  <si>
    <t>Tanah Merah</t>
  </si>
  <si>
    <t>Tumpat</t>
  </si>
  <si>
    <t>Gua Musang</t>
  </si>
  <si>
    <t>Kuala Krai</t>
  </si>
  <si>
    <t>Jeli</t>
  </si>
  <si>
    <t>Kecil Lojing</t>
  </si>
  <si>
    <t>Alor Gajah</t>
  </si>
  <si>
    <t>Jasin</t>
  </si>
  <si>
    <t>Melaka Tengah</t>
  </si>
  <si>
    <t>Jelebu</t>
  </si>
  <si>
    <t>Kuala Pilah</t>
  </si>
  <si>
    <t>Port Dickson</t>
  </si>
  <si>
    <t>Rembau</t>
  </si>
  <si>
    <t>Seremban</t>
  </si>
  <si>
    <t>Tampin</t>
  </si>
  <si>
    <t>Jempol</t>
  </si>
  <si>
    <t>Bentong</t>
  </si>
  <si>
    <t>Cameron Highlands</t>
  </si>
  <si>
    <t>Jerantut</t>
  </si>
  <si>
    <t>Kuantan</t>
  </si>
  <si>
    <t>Lipis</t>
  </si>
  <si>
    <t>Pekan</t>
  </si>
  <si>
    <t>Raub</t>
  </si>
  <si>
    <t>Temerloh</t>
  </si>
  <si>
    <t>Rompin</t>
  </si>
  <si>
    <t>Maran</t>
  </si>
  <si>
    <t>Bera</t>
  </si>
  <si>
    <t>Seberang Perai Tengah</t>
  </si>
  <si>
    <t>Seberang Perai Utara</t>
  </si>
  <si>
    <t>Seberang Perai Selatan</t>
  </si>
  <si>
    <t>Timur Laut</t>
  </si>
  <si>
    <t>Barat Daya</t>
  </si>
  <si>
    <t>Batang Padang</t>
  </si>
  <si>
    <t>Manjung (Dinding)</t>
  </si>
  <si>
    <t>Kinta</t>
  </si>
  <si>
    <t>Kerian</t>
  </si>
  <si>
    <t>Kuala Kangsar</t>
  </si>
  <si>
    <t>Larut &amp; Matang</t>
  </si>
  <si>
    <t>Hilir Perak</t>
  </si>
  <si>
    <t>Ulu Perak</t>
  </si>
  <si>
    <t>Perak Tengah</t>
  </si>
  <si>
    <t>Kampar</t>
  </si>
  <si>
    <t>Muallim</t>
  </si>
  <si>
    <t>Bagan Datuk</t>
  </si>
  <si>
    <t>Selama</t>
  </si>
  <si>
    <t>Gombak</t>
  </si>
  <si>
    <t>Klang</t>
  </si>
  <si>
    <t>Kuala Langat</t>
  </si>
  <si>
    <t>Kuala Selangor</t>
  </si>
  <si>
    <t>Petaling</t>
  </si>
  <si>
    <t>Sabak Bernam</t>
  </si>
  <si>
    <t>Sepang</t>
  </si>
  <si>
    <t>Ulu Langat</t>
  </si>
  <si>
    <t>Ulu Selangor</t>
  </si>
  <si>
    <t>Besut</t>
  </si>
  <si>
    <t>Dungun</t>
  </si>
  <si>
    <t>Kemaman</t>
  </si>
  <si>
    <t>Kuala Terengganu</t>
  </si>
  <si>
    <t>Marang</t>
  </si>
  <si>
    <t>Hulu Terengganu</t>
  </si>
  <si>
    <t>Setiu</t>
  </si>
  <si>
    <t>Kuala Nerus</t>
  </si>
  <si>
    <t>Tawau</t>
  </si>
  <si>
    <t>Lahad Datu</t>
  </si>
  <si>
    <t>Semporna</t>
  </si>
  <si>
    <t>Sandakan</t>
  </si>
  <si>
    <t>Kinabatangan</t>
  </si>
  <si>
    <t>Beluran</t>
  </si>
  <si>
    <t>Kota Kinabalu</t>
  </si>
  <si>
    <t>Ranau</t>
  </si>
  <si>
    <t>Kota Belud</t>
  </si>
  <si>
    <t>Tuaran</t>
  </si>
  <si>
    <t>Penampang</t>
  </si>
  <si>
    <t>Papar</t>
  </si>
  <si>
    <t>Kudat</t>
  </si>
  <si>
    <t>Kota Marudu</t>
  </si>
  <si>
    <t>Pitas</t>
  </si>
  <si>
    <t>Beaufort</t>
  </si>
  <si>
    <t>Kuala Penyu</t>
  </si>
  <si>
    <t>Sipitang</t>
  </si>
  <si>
    <t>Tenom</t>
  </si>
  <si>
    <t>Nabawan</t>
  </si>
  <si>
    <t>Keningau</t>
  </si>
  <si>
    <t>Tambunan</t>
  </si>
  <si>
    <t>Kunak</t>
  </si>
  <si>
    <t>Tongod</t>
  </si>
  <si>
    <t>Putatan</t>
  </si>
  <si>
    <t>Telupid</t>
  </si>
  <si>
    <t>Kalabakan</t>
  </si>
  <si>
    <t>Kuching</t>
  </si>
  <si>
    <t>Bau</t>
  </si>
  <si>
    <t>Lundu</t>
  </si>
  <si>
    <t>Samarahan</t>
  </si>
  <si>
    <t>Serian</t>
  </si>
  <si>
    <t>Simunjan</t>
  </si>
  <si>
    <t>Sri Aman</t>
  </si>
  <si>
    <t>Lubok Antu</t>
  </si>
  <si>
    <t>Betong</t>
  </si>
  <si>
    <t>Saratok</t>
  </si>
  <si>
    <t>Sarikei</t>
  </si>
  <si>
    <t>Maradong</t>
  </si>
  <si>
    <t>Daro</t>
  </si>
  <si>
    <t>Julau</t>
  </si>
  <si>
    <t>Sibu</t>
  </si>
  <si>
    <t>Dalat</t>
  </si>
  <si>
    <t>Mukah</t>
  </si>
  <si>
    <t>Kanowit</t>
  </si>
  <si>
    <t>Bintulu</t>
  </si>
  <si>
    <t>Tatau</t>
  </si>
  <si>
    <t>Kapit</t>
  </si>
  <si>
    <t>Song</t>
  </si>
  <si>
    <t>Belaga</t>
  </si>
  <si>
    <t>Miri</t>
  </si>
  <si>
    <t>Marudi</t>
  </si>
  <si>
    <t>Limbang</t>
  </si>
  <si>
    <t>Lawas</t>
  </si>
  <si>
    <t>Matu</t>
  </si>
  <si>
    <t>Asajaya</t>
  </si>
  <si>
    <t>Pakan</t>
  </si>
  <si>
    <t>Selangau</t>
  </si>
  <si>
    <t>Tebedu</t>
  </si>
  <si>
    <t>Pusa</t>
  </si>
  <si>
    <t>Kabong</t>
  </si>
  <si>
    <t>Tanjung Manis</t>
  </si>
  <si>
    <t>Sebauh</t>
  </si>
  <si>
    <t>Bukit Mabong</t>
  </si>
  <si>
    <t>Subis</t>
  </si>
  <si>
    <t>Beluru</t>
  </si>
  <si>
    <t>Telang Usan</t>
  </si>
  <si>
    <r>
      <t xml:space="preserve">Negeri/
Daerah Pentadbiran
</t>
    </r>
    <r>
      <rPr>
        <i/>
        <sz val="11.5"/>
        <rFont val="Arial"/>
        <family val="2"/>
      </rPr>
      <t>State/
Administrative District</t>
    </r>
  </si>
  <si>
    <r>
      <t xml:space="preserve">Jumlah
 </t>
    </r>
    <r>
      <rPr>
        <i/>
        <sz val="11.5"/>
        <rFont val="Arial"/>
        <family val="2"/>
      </rPr>
      <t>Total</t>
    </r>
  </si>
  <si>
    <r>
      <t xml:space="preserve">Tidak diketahui
</t>
    </r>
    <r>
      <rPr>
        <i/>
        <sz val="11.5"/>
        <rFont val="Arial"/>
        <family val="2"/>
      </rPr>
      <t>Unknown</t>
    </r>
  </si>
  <si>
    <r>
      <t xml:space="preserve">Unit perumahan
</t>
    </r>
    <r>
      <rPr>
        <i/>
        <sz val="11.5"/>
        <rFont val="Arial"/>
        <family val="2"/>
      </rPr>
      <t xml:space="preserve">Housing unit </t>
    </r>
  </si>
  <si>
    <r>
      <t xml:space="preserve">Unit perumahan
</t>
    </r>
    <r>
      <rPr>
        <i/>
        <sz val="11.5"/>
        <color theme="1"/>
        <rFont val="Arial"/>
        <family val="2"/>
      </rPr>
      <t xml:space="preserve">Housing unit </t>
    </r>
  </si>
  <si>
    <r>
      <t xml:space="preserve">RM500 dan kurang/ 
</t>
    </r>
    <r>
      <rPr>
        <i/>
        <sz val="11.5"/>
        <rFont val="Arial"/>
        <family val="2"/>
      </rPr>
      <t>and below</t>
    </r>
  </si>
  <si>
    <r>
      <t xml:space="preserve">RM3,000 dan lebih/ 
</t>
    </r>
    <r>
      <rPr>
        <i/>
        <sz val="11.5"/>
        <rFont val="Arial"/>
        <family val="2"/>
      </rPr>
      <t>and over</t>
    </r>
  </si>
  <si>
    <t>Table 10:   Number of head of household who rent a living quarters by type of housing units, monthly rental rates, administrative district and state, Malaysia, 2020</t>
  </si>
  <si>
    <t>Jadual 10: Bilangan ketua isi rumah yang menyewa tempat kediaman mengikut jenis unit perumahan, kadar sewa bulanan, daerah pentadbiran dan
                  negeri, Malaysia, 2020</t>
  </si>
  <si>
    <t>Jadual 10: Bilangan ketua isi rumah yang menyewa tempat kediaman mengikut jenis unit perumahan, kadar sewa bulanan, daerah pentadbiran dan
                   negeri, Malaysia, 2020 (samb.)</t>
  </si>
  <si>
    <t>Table 10:   Number of head of household who rent a living quarters by type of housing units, monthly rental rates, administrative district and state, Malaysia, 2020 
                  (cont'd)</t>
  </si>
  <si>
    <r>
      <t xml:space="preserve">Kadar sewa bulanan tempat kediaman
</t>
    </r>
    <r>
      <rPr>
        <i/>
        <sz val="11.5"/>
        <rFont val="Arial"/>
        <family val="2"/>
      </rPr>
      <t>Monthly rental rates for living quarters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</si>
</sst>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_-* #,##0_-;\-* #,##0_-;_-* &quot;-&quot;??_-;_-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rebuchet MS"/>
      <family val="2"/>
    </font>
    <font>
      <b/>
      <sz val="11.5"/>
      <color theme="1"/>
      <name val="Arial"/>
      <family val="2"/>
    </font>
    <font>
      <sz val="11.5"/>
      <color theme="1"/>
      <name val="Arial"/>
      <family val="2"/>
    </font>
    <font>
      <b/>
      <sz val="11.5"/>
      <color rgb="FFFF0000"/>
      <name val="Arial"/>
      <family val="2"/>
    </font>
    <font>
      <i/>
      <sz val="11.5"/>
      <name val="Arial"/>
      <family val="2"/>
    </font>
    <font>
      <sz val="11.5"/>
      <name val="Arial"/>
      <family val="2"/>
    </font>
    <font>
      <b/>
      <sz val="11.5"/>
      <name val="Arial"/>
      <family val="2"/>
    </font>
    <font>
      <b/>
      <sz val="11.5"/>
      <color rgb="FF000000"/>
      <name val="Arial"/>
      <family val="2"/>
    </font>
    <font>
      <sz val="11.5"/>
      <color rgb="FFFF0000"/>
      <name val="Arial"/>
      <family val="2"/>
    </font>
    <font>
      <sz val="11.5"/>
      <color rgb="FF000000"/>
      <name val="Arial"/>
      <family val="2"/>
    </font>
    <font>
      <i/>
      <sz val="11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84">
    <xf numFmtId="0" fontId="0" fillId="0" borderId="0" xfId="0"/>
    <xf numFmtId="0" fontId="4" fillId="0" borderId="0" xfId="0" applyFont="1" applyFill="1"/>
    <xf numFmtId="0" fontId="5" fillId="0" borderId="0" xfId="2" applyFont="1" applyFill="1" applyAlignment="1">
      <alignment horizontal="left" vertical="center"/>
    </xf>
    <xf numFmtId="0" fontId="7" fillId="0" borderId="1" xfId="3" applyFont="1" applyFill="1" applyBorder="1" applyAlignment="1">
      <alignment vertical="center"/>
    </xf>
    <xf numFmtId="0" fontId="7" fillId="0" borderId="1" xfId="3" applyFont="1" applyFill="1" applyBorder="1"/>
    <xf numFmtId="0" fontId="4" fillId="0" borderId="0" xfId="0" applyFont="1" applyFill="1" applyAlignment="1">
      <alignment horizontal="center"/>
    </xf>
    <xf numFmtId="0" fontId="8" fillId="0" borderId="0" xfId="0" applyFont="1" applyFill="1" applyAlignment="1">
      <alignment vertical="center" wrapText="1"/>
    </xf>
    <xf numFmtId="164" fontId="8" fillId="0" borderId="0" xfId="1" applyNumberFormat="1" applyFont="1" applyFill="1" applyAlignment="1">
      <alignment vertical="center"/>
    </xf>
    <xf numFmtId="0" fontId="8" fillId="0" borderId="0" xfId="0" applyFont="1" applyFill="1" applyAlignment="1">
      <alignment horizontal="left" vertical="center" wrapText="1" indent="4"/>
    </xf>
    <xf numFmtId="164" fontId="10" fillId="0" borderId="0" xfId="1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 indent="5"/>
    </xf>
    <xf numFmtId="0" fontId="7" fillId="0" borderId="0" xfId="0" applyFont="1" applyFill="1" applyAlignment="1">
      <alignment horizontal="left" vertical="center" wrapText="1" indent="5"/>
    </xf>
    <xf numFmtId="0" fontId="4" fillId="0" borderId="0" xfId="0" applyFont="1" applyFill="1" applyBorder="1"/>
    <xf numFmtId="0" fontId="8" fillId="0" borderId="0" xfId="0" applyFont="1" applyFill="1" applyAlignment="1">
      <alignment horizontal="left" vertical="center" wrapText="1" indent="2"/>
    </xf>
    <xf numFmtId="0" fontId="7" fillId="0" borderId="0" xfId="0" applyFont="1" applyFill="1" applyAlignment="1">
      <alignment horizontal="left" vertical="center" wrapText="1" indent="2"/>
    </xf>
    <xf numFmtId="0" fontId="8" fillId="0" borderId="0" xfId="0" applyFont="1" applyFill="1" applyAlignment="1">
      <alignment horizontal="left" vertical="center" wrapText="1" indent="3"/>
    </xf>
    <xf numFmtId="0" fontId="3" fillId="0" borderId="0" xfId="0" applyFont="1" applyFill="1"/>
    <xf numFmtId="0" fontId="3" fillId="0" borderId="0" xfId="2" applyFont="1" applyFill="1" applyAlignment="1">
      <alignment vertical="center" wrapText="1"/>
    </xf>
    <xf numFmtId="0" fontId="6" fillId="0" borderId="0" xfId="2" applyFont="1" applyFill="1" applyAlignment="1">
      <alignment vertical="center" wrapText="1"/>
    </xf>
    <xf numFmtId="164" fontId="4" fillId="0" borderId="0" xfId="1" applyNumberFormat="1" applyFont="1" applyFill="1" applyAlignment="1">
      <alignment vertical="center"/>
    </xf>
    <xf numFmtId="0" fontId="4" fillId="0" borderId="0" xfId="0" applyFont="1"/>
    <xf numFmtId="0" fontId="3" fillId="0" borderId="0" xfId="0" applyFont="1"/>
    <xf numFmtId="0" fontId="7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wrapText="1"/>
    </xf>
    <xf numFmtId="164" fontId="4" fillId="0" borderId="0" xfId="1" applyNumberFormat="1" applyFont="1" applyAlignment="1">
      <alignment vertical="center"/>
    </xf>
    <xf numFmtId="0" fontId="8" fillId="0" borderId="0" xfId="0" applyFont="1" applyFill="1" applyAlignment="1">
      <alignment horizontal="left" vertical="center" wrapText="1" indent="1"/>
    </xf>
    <xf numFmtId="165" fontId="3" fillId="0" borderId="0" xfId="0" applyNumberFormat="1" applyFont="1" applyAlignment="1">
      <alignment vertical="center"/>
    </xf>
    <xf numFmtId="0" fontId="7" fillId="0" borderId="0" xfId="0" applyFont="1" applyAlignment="1">
      <alignment horizontal="left" vertical="center" wrapText="1" indent="2"/>
    </xf>
    <xf numFmtId="165" fontId="3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horizontal="left" vertical="center" indent="3"/>
    </xf>
    <xf numFmtId="0" fontId="7" fillId="0" borderId="0" xfId="0" applyFont="1" applyAlignment="1">
      <alignment horizontal="left" vertical="center" wrapText="1" indent="3"/>
    </xf>
    <xf numFmtId="0" fontId="4" fillId="0" borderId="0" xfId="0" applyFont="1" applyFill="1" applyBorder="1" applyAlignment="1">
      <alignment horizontal="left" indent="1"/>
    </xf>
    <xf numFmtId="0" fontId="4" fillId="0" borderId="0" xfId="0" applyFont="1" applyFill="1" applyAlignment="1">
      <alignment horizontal="left" indent="1"/>
    </xf>
    <xf numFmtId="0" fontId="4" fillId="0" borderId="1" xfId="0" applyFont="1" applyFill="1" applyBorder="1"/>
    <xf numFmtId="0" fontId="7" fillId="0" borderId="1" xfId="0" applyFont="1" applyFill="1" applyBorder="1" applyAlignment="1">
      <alignment horizontal="left" vertical="center" wrapText="1" indent="2"/>
    </xf>
    <xf numFmtId="164" fontId="11" fillId="0" borderId="1" xfId="1" applyNumberFormat="1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left" vertical="center" wrapText="1" indent="1"/>
    </xf>
    <xf numFmtId="0" fontId="4" fillId="0" borderId="1" xfId="0" applyFont="1" applyBorder="1"/>
    <xf numFmtId="164" fontId="4" fillId="0" borderId="1" xfId="1" applyNumberFormat="1" applyFont="1" applyBorder="1" applyAlignment="1">
      <alignment vertical="center"/>
    </xf>
    <xf numFmtId="165" fontId="11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 indent="2"/>
    </xf>
    <xf numFmtId="164" fontId="7" fillId="0" borderId="1" xfId="1" applyNumberFormat="1" applyFont="1" applyFill="1" applyBorder="1" applyAlignment="1">
      <alignment horizontal="right" vertical="center"/>
    </xf>
    <xf numFmtId="165" fontId="11" fillId="0" borderId="1" xfId="0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 indent="3"/>
    </xf>
    <xf numFmtId="164" fontId="4" fillId="0" borderId="1" xfId="1" applyNumberFormat="1" applyFont="1" applyFill="1" applyBorder="1" applyAlignment="1">
      <alignment vertical="center"/>
    </xf>
    <xf numFmtId="0" fontId="8" fillId="0" borderId="4" xfId="2" applyFont="1" applyFill="1" applyBorder="1" applyAlignment="1">
      <alignment horizontal="center" vertical="center" wrapText="1"/>
    </xf>
    <xf numFmtId="41" fontId="11" fillId="0" borderId="0" xfId="1" applyNumberFormat="1" applyFont="1" applyFill="1" applyAlignment="1">
      <alignment horizontal="right" vertical="center"/>
    </xf>
    <xf numFmtId="41" fontId="9" fillId="0" borderId="0" xfId="1" applyNumberFormat="1" applyFont="1" applyFill="1" applyAlignment="1">
      <alignment horizontal="right" vertical="center"/>
    </xf>
    <xf numFmtId="41" fontId="4" fillId="0" borderId="0" xfId="0" applyNumberFormat="1" applyFont="1" applyFill="1" applyBorder="1"/>
    <xf numFmtId="41" fontId="8" fillId="0" borderId="0" xfId="1" applyNumberFormat="1" applyFont="1" applyFill="1" applyAlignment="1">
      <alignment vertical="center"/>
    </xf>
    <xf numFmtId="41" fontId="11" fillId="0" borderId="0" xfId="1" applyNumberFormat="1" applyFont="1" applyFill="1" applyAlignment="1">
      <alignment vertical="center"/>
    </xf>
    <xf numFmtId="41" fontId="4" fillId="0" borderId="0" xfId="1" applyNumberFormat="1" applyFont="1" applyFill="1" applyAlignment="1">
      <alignment vertical="center"/>
    </xf>
    <xf numFmtId="41" fontId="3" fillId="0" borderId="0" xfId="1" applyNumberFormat="1" applyFont="1" applyAlignment="1">
      <alignment vertical="center"/>
    </xf>
    <xf numFmtId="41" fontId="4" fillId="0" borderId="0" xfId="1" applyNumberFormat="1" applyFont="1" applyAlignment="1">
      <alignment vertical="center"/>
    </xf>
    <xf numFmtId="41" fontId="3" fillId="0" borderId="0" xfId="0" applyNumberFormat="1" applyFont="1" applyAlignment="1">
      <alignment vertical="center"/>
    </xf>
    <xf numFmtId="41" fontId="11" fillId="0" borderId="0" xfId="0" applyNumberFormat="1" applyFont="1" applyAlignment="1">
      <alignment horizontal="right" vertical="center"/>
    </xf>
    <xf numFmtId="41" fontId="4" fillId="0" borderId="0" xfId="0" applyNumberFormat="1" applyFont="1" applyAlignment="1">
      <alignment vertical="center"/>
    </xf>
    <xf numFmtId="41" fontId="4" fillId="0" borderId="0" xfId="0" applyNumberFormat="1" applyFont="1"/>
    <xf numFmtId="41" fontId="8" fillId="0" borderId="0" xfId="1" applyNumberFormat="1" applyFont="1" applyFill="1" applyAlignment="1">
      <alignment horizontal="right" vertical="center"/>
    </xf>
    <xf numFmtId="41" fontId="7" fillId="0" borderId="0" xfId="1" applyNumberFormat="1" applyFont="1" applyFill="1" applyAlignment="1">
      <alignment horizontal="right" vertical="center"/>
    </xf>
    <xf numFmtId="41" fontId="3" fillId="0" borderId="0" xfId="0" applyNumberFormat="1" applyFont="1" applyFill="1"/>
    <xf numFmtId="41" fontId="4" fillId="0" borderId="0" xfId="0" applyNumberFormat="1" applyFont="1" applyFill="1"/>
    <xf numFmtId="41" fontId="3" fillId="0" borderId="0" xfId="1" applyNumberFormat="1" applyFont="1" applyFill="1" applyAlignment="1">
      <alignment vertical="center"/>
    </xf>
    <xf numFmtId="41" fontId="3" fillId="0" borderId="0" xfId="0" applyNumberFormat="1" applyFont="1" applyFill="1" applyAlignment="1">
      <alignment vertical="center"/>
    </xf>
    <xf numFmtId="41" fontId="9" fillId="0" borderId="0" xfId="0" applyNumberFormat="1" applyFont="1" applyFill="1" applyAlignment="1">
      <alignment horizontal="right" vertical="center"/>
    </xf>
    <xf numFmtId="41" fontId="11" fillId="0" borderId="0" xfId="0" applyNumberFormat="1" applyFont="1" applyFill="1" applyAlignment="1">
      <alignment horizontal="right" vertical="center"/>
    </xf>
    <xf numFmtId="41" fontId="11" fillId="0" borderId="0" xfId="0" applyNumberFormat="1" applyFont="1" applyFill="1" applyBorder="1" applyAlignment="1">
      <alignment horizontal="right" vertical="center"/>
    </xf>
    <xf numFmtId="41" fontId="4" fillId="0" borderId="0" xfId="1" applyNumberFormat="1" applyFont="1" applyFill="1" applyAlignment="1">
      <alignment horizontal="right" vertical="center"/>
    </xf>
    <xf numFmtId="41" fontId="9" fillId="0" borderId="0" xfId="0" applyNumberFormat="1" applyFont="1" applyAlignment="1">
      <alignment horizontal="right" vertical="center"/>
    </xf>
    <xf numFmtId="41" fontId="4" fillId="0" borderId="0" xfId="0" applyNumberFormat="1" applyFont="1" applyFill="1" applyAlignment="1">
      <alignment horizontal="right" vertical="center"/>
    </xf>
    <xf numFmtId="41" fontId="8" fillId="0" borderId="0" xfId="0" applyNumberFormat="1" applyFont="1" applyFill="1" applyAlignment="1">
      <alignment vertical="center"/>
    </xf>
    <xf numFmtId="41" fontId="8" fillId="0" borderId="0" xfId="0" applyNumberFormat="1" applyFont="1" applyFill="1" applyAlignment="1">
      <alignment horizontal="right" vertical="center"/>
    </xf>
    <xf numFmtId="41" fontId="7" fillId="0" borderId="0" xfId="0" applyNumberFormat="1" applyFont="1" applyFill="1" applyAlignment="1">
      <alignment horizontal="right" vertical="center"/>
    </xf>
    <xf numFmtId="41" fontId="7" fillId="0" borderId="0" xfId="0" applyNumberFormat="1" applyFont="1" applyFill="1" applyBorder="1"/>
    <xf numFmtId="0" fontId="8" fillId="0" borderId="4" xfId="2" applyFont="1" applyFill="1" applyBorder="1" applyAlignment="1">
      <alignment horizontal="center" vertical="center" wrapText="1"/>
    </xf>
    <xf numFmtId="41" fontId="3" fillId="0" borderId="0" xfId="0" applyNumberFormat="1" applyFont="1" applyFill="1" applyAlignment="1">
      <alignment horizontal="right" vertical="center"/>
    </xf>
    <xf numFmtId="0" fontId="3" fillId="0" borderId="0" xfId="2" applyFont="1" applyFill="1" applyAlignment="1">
      <alignment horizontal="left" vertical="center" wrapText="1"/>
    </xf>
    <xf numFmtId="0" fontId="8" fillId="0" borderId="2" xfId="3" applyFont="1" applyFill="1" applyBorder="1" applyAlignment="1">
      <alignment horizontal="center" vertical="center" wrapText="1"/>
    </xf>
    <xf numFmtId="0" fontId="8" fillId="0" borderId="4" xfId="3" applyFont="1" applyFill="1" applyBorder="1" applyAlignment="1">
      <alignment horizontal="center" vertical="center" wrapText="1"/>
    </xf>
    <xf numFmtId="0" fontId="8" fillId="0" borderId="2" xfId="2" applyFont="1" applyFill="1" applyBorder="1" applyAlignment="1">
      <alignment horizontal="center" vertical="center" wrapText="1"/>
    </xf>
    <xf numFmtId="0" fontId="8" fillId="0" borderId="4" xfId="2" applyFont="1" applyFill="1" applyBorder="1" applyAlignment="1">
      <alignment horizontal="center" vertical="center" wrapText="1"/>
    </xf>
    <xf numFmtId="0" fontId="8" fillId="0" borderId="3" xfId="3" applyFont="1" applyFill="1" applyBorder="1" applyAlignment="1">
      <alignment horizontal="center" vertical="center" wrapText="1"/>
    </xf>
    <xf numFmtId="0" fontId="8" fillId="0" borderId="3" xfId="3" applyFont="1" applyFill="1" applyBorder="1" applyAlignment="1">
      <alignment horizontal="center" vertical="center"/>
    </xf>
    <xf numFmtId="0" fontId="6" fillId="0" borderId="0" xfId="2" applyFont="1" applyFill="1" applyAlignment="1">
      <alignment horizontal="left" vertical="center" wrapText="1"/>
    </xf>
  </cellXfs>
  <cellStyles count="4">
    <cellStyle name="Comma" xfId="1" builtinId="3"/>
    <cellStyle name="Normal" xfId="0" builtinId="0"/>
    <cellStyle name="Normal 3" xfId="3" xr:uid="{221E9518-8621-433D-9417-CC99900C2D6D}"/>
    <cellStyle name="Normal 6" xfId="2" xr:uid="{6E32A5E3-37FB-4833-B2E2-363D57C521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9B649-ABC5-4224-808E-E90E02A71097}">
  <dimension ref="A1:M1048"/>
  <sheetViews>
    <sheetView tabSelected="1" view="pageBreakPreview" zoomScaleNormal="100" zoomScaleSheetLayoutView="100" workbookViewId="0">
      <pane xSplit="1" ySplit="5" topLeftCell="B6" activePane="bottomRight" state="frozen"/>
      <selection activeCell="Q7" sqref="Q7"/>
      <selection pane="topRight" activeCell="Q7" sqref="Q7"/>
      <selection pane="bottomLeft" activeCell="Q7" sqref="Q7"/>
      <selection pane="bottomRight" activeCell="C6" sqref="C6"/>
    </sheetView>
  </sheetViews>
  <sheetFormatPr defaultColWidth="9.140625" defaultRowHeight="14.25" x14ac:dyDescent="0.2"/>
  <cols>
    <col min="1" max="1" width="27.7109375" style="1" customWidth="1"/>
    <col min="2" max="10" width="13.7109375" style="1" customWidth="1"/>
    <col min="11" max="16384" width="9.140625" style="1"/>
  </cols>
  <sheetData>
    <row r="1" spans="1:12" ht="30" customHeight="1" x14ac:dyDescent="0.2">
      <c r="A1" s="76" t="s">
        <v>189</v>
      </c>
      <c r="B1" s="76"/>
      <c r="C1" s="76"/>
      <c r="D1" s="76"/>
      <c r="E1" s="76"/>
      <c r="F1" s="76"/>
      <c r="G1" s="76"/>
      <c r="H1" s="76"/>
      <c r="I1" s="76"/>
      <c r="J1" s="76"/>
      <c r="L1" s="2"/>
    </row>
    <row r="2" spans="1:12" ht="30" customHeight="1" x14ac:dyDescent="0.2">
      <c r="A2" s="83" t="s">
        <v>188</v>
      </c>
      <c r="B2" s="83"/>
      <c r="C2" s="83"/>
      <c r="D2" s="83"/>
      <c r="E2" s="83"/>
      <c r="F2" s="83"/>
      <c r="G2" s="83"/>
      <c r="H2" s="83"/>
      <c r="I2" s="83"/>
      <c r="J2" s="83"/>
    </row>
    <row r="3" spans="1:12" ht="15" thickBot="1" x14ac:dyDescent="0.25">
      <c r="A3" s="3"/>
      <c r="B3" s="4"/>
      <c r="C3" s="4"/>
      <c r="D3" s="4"/>
      <c r="E3" s="4"/>
      <c r="J3" s="4"/>
    </row>
    <row r="4" spans="1:12" ht="38.1" customHeight="1" x14ac:dyDescent="0.2">
      <c r="A4" s="77" t="s">
        <v>181</v>
      </c>
      <c r="B4" s="79" t="s">
        <v>182</v>
      </c>
      <c r="C4" s="81" t="s">
        <v>192</v>
      </c>
      <c r="D4" s="82"/>
      <c r="E4" s="82"/>
      <c r="F4" s="82"/>
      <c r="G4" s="82"/>
      <c r="H4" s="82"/>
      <c r="I4" s="82"/>
      <c r="J4" s="82"/>
    </row>
    <row r="5" spans="1:12" s="5" customFormat="1" ht="54.95" customHeight="1" thickBot="1" x14ac:dyDescent="0.25">
      <c r="A5" s="78"/>
      <c r="B5" s="80"/>
      <c r="C5" s="45" t="s">
        <v>186</v>
      </c>
      <c r="D5" s="45" t="s">
        <v>0</v>
      </c>
      <c r="E5" s="45" t="s">
        <v>1</v>
      </c>
      <c r="F5" s="45" t="s">
        <v>2</v>
      </c>
      <c r="G5" s="45" t="s">
        <v>3</v>
      </c>
      <c r="H5" s="45" t="s">
        <v>4</v>
      </c>
      <c r="I5" s="45" t="s">
        <v>187</v>
      </c>
      <c r="J5" s="45" t="s">
        <v>183</v>
      </c>
    </row>
    <row r="6" spans="1:12" ht="21.95" customHeight="1" thickTop="1" x14ac:dyDescent="0.2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2" ht="30" customHeight="1" x14ac:dyDescent="0.2">
      <c r="A7" s="8" t="s">
        <v>184</v>
      </c>
      <c r="B7" s="47">
        <f>'Jadual 10'!B13+'Jadual 10'!B84+'Jadual 10'!B162+'Jadual 10'!B234+'Jadual 10'!B258+'Jadual 10'!B306+'Jadual 10'!B378+'Jadual 10'!B414+'Jadual 10'!B498+'Jadual 10'!B504+'Jadual 10'!B564+'Jadual 10'!B618+'Jadual 10'!B786+'Jadual 10'!B1032+'Jadual 10'!B1038+'Jadual 10'!B1044</f>
        <v>1313798</v>
      </c>
      <c r="C7" s="47">
        <f>'Jadual 10'!C13+'Jadual 10'!C84+'Jadual 10'!C162+'Jadual 10'!C234+'Jadual 10'!C258+'Jadual 10'!C306+'Jadual 10'!C378+'Jadual 10'!C414+'Jadual 10'!C498+'Jadual 10'!C504+'Jadual 10'!C564+'Jadual 10'!C618+'Jadual 10'!C786+'Jadual 10'!C1032+'Jadual 10'!C1038+'Jadual 10'!C1044</f>
        <v>675146</v>
      </c>
      <c r="D7" s="47">
        <f>'Jadual 10'!D13+'Jadual 10'!D84+'Jadual 10'!D162+'Jadual 10'!D234+'Jadual 10'!D258+'Jadual 10'!D306+'Jadual 10'!D378+'Jadual 10'!D414+'Jadual 10'!D498+'Jadual 10'!D504+'Jadual 10'!D564+'Jadual 10'!D618+'Jadual 10'!D786+'Jadual 10'!D1032+'Jadual 10'!D1038+'Jadual 10'!D1044</f>
        <v>376533</v>
      </c>
      <c r="E7" s="47">
        <f>'Jadual 10'!E13+'Jadual 10'!E84+'Jadual 10'!E162+'Jadual 10'!E234+'Jadual 10'!E258+'Jadual 10'!E306+'Jadual 10'!E378+'Jadual 10'!E414+'Jadual 10'!E498+'Jadual 10'!E504+'Jadual 10'!E564+'Jadual 10'!E618+'Jadual 10'!E786+'Jadual 10'!E1032+'Jadual 10'!E1038+'Jadual 10'!E1044</f>
        <v>159088</v>
      </c>
      <c r="F7" s="47">
        <f>'Jadual 10'!F13+'Jadual 10'!F84+'Jadual 10'!F162+'Jadual 10'!F234+'Jadual 10'!F258+'Jadual 10'!F306+'Jadual 10'!F378+'Jadual 10'!F414+'Jadual 10'!F498+'Jadual 10'!F504+'Jadual 10'!F564+'Jadual 10'!F618+'Jadual 10'!F786+'Jadual 10'!F1032+'Jadual 10'!F1038+'Jadual 10'!F1044</f>
        <v>57165</v>
      </c>
      <c r="G7" s="47">
        <f>'Jadual 10'!G13+'Jadual 10'!G84+'Jadual 10'!G162+'Jadual 10'!G234+'Jadual 10'!G258+'Jadual 10'!G306+'Jadual 10'!G378+'Jadual 10'!G414+'Jadual 10'!G498+'Jadual 10'!G504+'Jadual 10'!G564+'Jadual 10'!G618+'Jadual 10'!G786+'Jadual 10'!G1032+'Jadual 10'!G1038+'Jadual 10'!G1044</f>
        <v>16652</v>
      </c>
      <c r="H7" s="47">
        <f>'Jadual 10'!H13+'Jadual 10'!H84+'Jadual 10'!H162+'Jadual 10'!H234+'Jadual 10'!H258+'Jadual 10'!H306+'Jadual 10'!H378+'Jadual 10'!H414+'Jadual 10'!H498+'Jadual 10'!H504+'Jadual 10'!H564+'Jadual 10'!H618+'Jadual 10'!H786+'Jadual 10'!H1032+'Jadual 10'!H1038+'Jadual 10'!H1044</f>
        <v>6665</v>
      </c>
      <c r="I7" s="47">
        <f>'Jadual 10'!I13+'Jadual 10'!I84+'Jadual 10'!I162+'Jadual 10'!I234+'Jadual 10'!I258+'Jadual 10'!I306+'Jadual 10'!I378+'Jadual 10'!I414+'Jadual 10'!I498+'Jadual 10'!I504+'Jadual 10'!I564+'Jadual 10'!I618+'Jadual 10'!I786+'Jadual 10'!I1032+'Jadual 10'!I1038+'Jadual 10'!I1044</f>
        <v>12787</v>
      </c>
      <c r="J7" s="47">
        <f>'Jadual 10'!J13+'Jadual 10'!J84+'Jadual 10'!J162+'Jadual 10'!J234+'Jadual 10'!J258+'Jadual 10'!J306+'Jadual 10'!J378+'Jadual 10'!J414+'Jadual 10'!J498+'Jadual 10'!J504+'Jadual 10'!J564+'Jadual 10'!J618+'Jadual 10'!J786+'Jadual 10'!J1032+'Jadual 10'!J1038+'Jadual 10'!J1044</f>
        <v>9762</v>
      </c>
      <c r="K7" s="9"/>
    </row>
    <row r="8" spans="1:12" ht="21.95" customHeight="1" x14ac:dyDescent="0.2">
      <c r="A8" s="10" t="s">
        <v>6</v>
      </c>
      <c r="B8" s="46">
        <f>'Jadual 10'!B14+'Jadual 10'!B85+'Jadual 10'!B163+'Jadual 10'!B235+'Jadual 10'!B259+'Jadual 10'!B307+'Jadual 10'!B379+'Jadual 10'!B415+'Jadual 10'!B499+'Jadual 10'!B505+'Jadual 10'!B565+'Jadual 10'!B619+'Jadual 10'!B787+'Jadual 10'!B1033+'Jadual 10'!B1039+'Jadual 10'!B1045</f>
        <v>745668</v>
      </c>
      <c r="C8" s="46">
        <f>'Jadual 10'!C14+'Jadual 10'!C85+'Jadual 10'!C163+'Jadual 10'!C235+'Jadual 10'!C259+'Jadual 10'!C307+'Jadual 10'!C379+'Jadual 10'!C415+'Jadual 10'!C499+'Jadual 10'!C505+'Jadual 10'!C565+'Jadual 10'!C619+'Jadual 10'!C787+'Jadual 10'!C1033+'Jadual 10'!C1039+'Jadual 10'!C1045</f>
        <v>450708</v>
      </c>
      <c r="D8" s="46">
        <f>'Jadual 10'!D14+'Jadual 10'!D85+'Jadual 10'!D163+'Jadual 10'!D235+'Jadual 10'!D259+'Jadual 10'!D307+'Jadual 10'!D379+'Jadual 10'!D415+'Jadual 10'!D499+'Jadual 10'!D505+'Jadual 10'!D565+'Jadual 10'!D619+'Jadual 10'!D787+'Jadual 10'!D1033+'Jadual 10'!D1039+'Jadual 10'!D1045</f>
        <v>203792</v>
      </c>
      <c r="E8" s="46">
        <f>'Jadual 10'!E14+'Jadual 10'!E85+'Jadual 10'!E163+'Jadual 10'!E235+'Jadual 10'!E259+'Jadual 10'!E307+'Jadual 10'!E379+'Jadual 10'!E415+'Jadual 10'!E499+'Jadual 10'!E505+'Jadual 10'!E565+'Jadual 10'!E619+'Jadual 10'!E787+'Jadual 10'!E1033+'Jadual 10'!E1039+'Jadual 10'!E1045</f>
        <v>61301</v>
      </c>
      <c r="F8" s="46">
        <f>'Jadual 10'!F14+'Jadual 10'!F85+'Jadual 10'!F163+'Jadual 10'!F235+'Jadual 10'!F259+'Jadual 10'!F307+'Jadual 10'!F379+'Jadual 10'!F415+'Jadual 10'!F499+'Jadual 10'!F505+'Jadual 10'!F565+'Jadual 10'!F619+'Jadual 10'!F787+'Jadual 10'!F1033+'Jadual 10'!F1039+'Jadual 10'!F1045</f>
        <v>15299</v>
      </c>
      <c r="G8" s="46">
        <f>'Jadual 10'!G14+'Jadual 10'!G85+'Jadual 10'!G163+'Jadual 10'!G235+'Jadual 10'!G259+'Jadual 10'!G307+'Jadual 10'!G379+'Jadual 10'!G415+'Jadual 10'!G499+'Jadual 10'!G505+'Jadual 10'!G565+'Jadual 10'!G619+'Jadual 10'!G787+'Jadual 10'!G1033+'Jadual 10'!G1039+'Jadual 10'!G1045</f>
        <v>4444</v>
      </c>
      <c r="H8" s="46">
        <f>'Jadual 10'!H14+'Jadual 10'!H85+'Jadual 10'!H163+'Jadual 10'!H235+'Jadual 10'!H259+'Jadual 10'!H307+'Jadual 10'!H379+'Jadual 10'!H415+'Jadual 10'!H499+'Jadual 10'!H505+'Jadual 10'!H565+'Jadual 10'!H619+'Jadual 10'!H787+'Jadual 10'!H1033+'Jadual 10'!H1039+'Jadual 10'!H1045</f>
        <v>1357</v>
      </c>
      <c r="I8" s="46">
        <f>'Jadual 10'!I14+'Jadual 10'!I85+'Jadual 10'!I163+'Jadual 10'!I235+'Jadual 10'!I259+'Jadual 10'!I307+'Jadual 10'!I379+'Jadual 10'!I415+'Jadual 10'!I499+'Jadual 10'!I505+'Jadual 10'!I565+'Jadual 10'!I619+'Jadual 10'!I787+'Jadual 10'!I1033+'Jadual 10'!I1039+'Jadual 10'!I1045</f>
        <v>3123</v>
      </c>
      <c r="J8" s="46">
        <f>'Jadual 10'!J14+'Jadual 10'!J85+'Jadual 10'!J163+'Jadual 10'!J235+'Jadual 10'!J259+'Jadual 10'!J307+'Jadual 10'!J379+'Jadual 10'!J415+'Jadual 10'!J499+'Jadual 10'!J505+'Jadual 10'!J565+'Jadual 10'!J619+'Jadual 10'!J787+'Jadual 10'!J1033+'Jadual 10'!J1039+'Jadual 10'!J1045</f>
        <v>5644</v>
      </c>
      <c r="K8" s="9"/>
    </row>
    <row r="9" spans="1:12" ht="21.95" customHeight="1" x14ac:dyDescent="0.2">
      <c r="A9" s="10" t="s">
        <v>7</v>
      </c>
      <c r="B9" s="46">
        <f>'Jadual 10'!B15+'Jadual 10'!B86+'Jadual 10'!B164+'Jadual 10'!B236+'Jadual 10'!B260+'Jadual 10'!B308+'Jadual 10'!B380+'Jadual 10'!B416+'Jadual 10'!B500+'Jadual 10'!B506+'Jadual 10'!B566+'Jadual 10'!B620+'Jadual 10'!B788+'Jadual 10'!B1034+'Jadual 10'!B1040+'Jadual 10'!B1046</f>
        <v>504570</v>
      </c>
      <c r="C9" s="46">
        <f>'Jadual 10'!C15+'Jadual 10'!C86+'Jadual 10'!C164+'Jadual 10'!C236+'Jadual 10'!C260+'Jadual 10'!C308+'Jadual 10'!C380+'Jadual 10'!C416+'Jadual 10'!C500+'Jadual 10'!C506+'Jadual 10'!C566+'Jadual 10'!C620+'Jadual 10'!C788+'Jadual 10'!C1034+'Jadual 10'!C1040+'Jadual 10'!C1046</f>
        <v>184075</v>
      </c>
      <c r="D9" s="46">
        <f>'Jadual 10'!D15+'Jadual 10'!D86+'Jadual 10'!D164+'Jadual 10'!D236+'Jadual 10'!D260+'Jadual 10'!D308+'Jadual 10'!D380+'Jadual 10'!D416+'Jadual 10'!D500+'Jadual 10'!D506+'Jadual 10'!D566+'Jadual 10'!D620+'Jadual 10'!D788+'Jadual 10'!D1034+'Jadual 10'!D1040+'Jadual 10'!D1046</f>
        <v>154855</v>
      </c>
      <c r="E9" s="46">
        <f>'Jadual 10'!E15+'Jadual 10'!E86+'Jadual 10'!E164+'Jadual 10'!E236+'Jadual 10'!E260+'Jadual 10'!E308+'Jadual 10'!E380+'Jadual 10'!E416+'Jadual 10'!E500+'Jadual 10'!E506+'Jadual 10'!E566+'Jadual 10'!E620+'Jadual 10'!E788+'Jadual 10'!E1034+'Jadual 10'!E1040+'Jadual 10'!E1046</f>
        <v>94142</v>
      </c>
      <c r="F9" s="46">
        <f>'Jadual 10'!F15+'Jadual 10'!F86+'Jadual 10'!F164+'Jadual 10'!F236+'Jadual 10'!F260+'Jadual 10'!F308+'Jadual 10'!F380+'Jadual 10'!F416+'Jadual 10'!F500+'Jadual 10'!F506+'Jadual 10'!F566+'Jadual 10'!F620+'Jadual 10'!F788+'Jadual 10'!F1034+'Jadual 10'!F1040+'Jadual 10'!F1046</f>
        <v>41204</v>
      </c>
      <c r="G9" s="46">
        <f>'Jadual 10'!G15+'Jadual 10'!G86+'Jadual 10'!G164+'Jadual 10'!G236+'Jadual 10'!G260+'Jadual 10'!G308+'Jadual 10'!G380+'Jadual 10'!G416+'Jadual 10'!G500+'Jadual 10'!G506+'Jadual 10'!G566+'Jadual 10'!G620+'Jadual 10'!G788+'Jadual 10'!G1034+'Jadual 10'!G1040+'Jadual 10'!G1046</f>
        <v>12081</v>
      </c>
      <c r="H9" s="46">
        <f>'Jadual 10'!H15+'Jadual 10'!H86+'Jadual 10'!H164+'Jadual 10'!H236+'Jadual 10'!H260+'Jadual 10'!H308+'Jadual 10'!H380+'Jadual 10'!H416+'Jadual 10'!H500+'Jadual 10'!H506+'Jadual 10'!H566+'Jadual 10'!H620+'Jadual 10'!H788+'Jadual 10'!H1034+'Jadual 10'!H1040+'Jadual 10'!H1046</f>
        <v>5308</v>
      </c>
      <c r="I9" s="46">
        <f>'Jadual 10'!I15+'Jadual 10'!I86+'Jadual 10'!I164+'Jadual 10'!I236+'Jadual 10'!I260+'Jadual 10'!I308+'Jadual 10'!I380+'Jadual 10'!I416+'Jadual 10'!I500+'Jadual 10'!I506+'Jadual 10'!I566+'Jadual 10'!I620+'Jadual 10'!I788+'Jadual 10'!I1034+'Jadual 10'!I1040+'Jadual 10'!I1046</f>
        <v>9664</v>
      </c>
      <c r="J9" s="46">
        <f>'Jadual 10'!J15+'Jadual 10'!J86+'Jadual 10'!J164+'Jadual 10'!J236+'Jadual 10'!J260+'Jadual 10'!J308+'Jadual 10'!J380+'Jadual 10'!J416+'Jadual 10'!J500+'Jadual 10'!J506+'Jadual 10'!J566+'Jadual 10'!J620+'Jadual 10'!J788+'Jadual 10'!J1034+'Jadual 10'!J1040+'Jadual 10'!J1046</f>
        <v>3241</v>
      </c>
      <c r="K9" s="9"/>
    </row>
    <row r="10" spans="1:12" ht="21.95" customHeight="1" x14ac:dyDescent="0.2">
      <c r="A10" s="11" t="s">
        <v>8</v>
      </c>
      <c r="B10" s="46">
        <f>'Jadual 10'!B16+'Jadual 10'!B87+'Jadual 10'!B165+'Jadual 10'!B237+'Jadual 10'!B261+'Jadual 10'!B309+'Jadual 10'!B381+'Jadual 10'!B417+'Jadual 10'!B501+'Jadual 10'!B507+'Jadual 10'!B567+'Jadual 10'!B621+'Jadual 10'!B789+'Jadual 10'!B1035+'Jadual 10'!B1041+'Jadual 10'!B1047</f>
        <v>63560</v>
      </c>
      <c r="C10" s="46">
        <f>'Jadual 10'!C16+'Jadual 10'!C87+'Jadual 10'!C165+'Jadual 10'!C237+'Jadual 10'!C261+'Jadual 10'!C309+'Jadual 10'!C381+'Jadual 10'!C417+'Jadual 10'!C501+'Jadual 10'!C507+'Jadual 10'!C567+'Jadual 10'!C621+'Jadual 10'!C789+'Jadual 10'!C1035+'Jadual 10'!C1041+'Jadual 10'!C1047</f>
        <v>40363</v>
      </c>
      <c r="D10" s="46">
        <f>'Jadual 10'!D16+'Jadual 10'!D87+'Jadual 10'!D165+'Jadual 10'!D237+'Jadual 10'!D261+'Jadual 10'!D309+'Jadual 10'!D381+'Jadual 10'!D417+'Jadual 10'!D501+'Jadual 10'!D507+'Jadual 10'!D567+'Jadual 10'!D621+'Jadual 10'!D789+'Jadual 10'!D1035+'Jadual 10'!D1041+'Jadual 10'!D1047</f>
        <v>17886</v>
      </c>
      <c r="E10" s="46">
        <f>'Jadual 10'!E16+'Jadual 10'!E87+'Jadual 10'!E165+'Jadual 10'!E237+'Jadual 10'!E261+'Jadual 10'!E309+'Jadual 10'!E381+'Jadual 10'!E417+'Jadual 10'!E501+'Jadual 10'!E507+'Jadual 10'!E567+'Jadual 10'!E621+'Jadual 10'!E789+'Jadual 10'!E1035+'Jadual 10'!E1041+'Jadual 10'!E1047</f>
        <v>3645</v>
      </c>
      <c r="F10" s="46">
        <f>'Jadual 10'!F16+'Jadual 10'!F87+'Jadual 10'!F165+'Jadual 10'!F237+'Jadual 10'!F261+'Jadual 10'!F309+'Jadual 10'!F381+'Jadual 10'!F417+'Jadual 10'!F501+'Jadual 10'!F507+'Jadual 10'!F567+'Jadual 10'!F621+'Jadual 10'!F789+'Jadual 10'!F1035+'Jadual 10'!F1041+'Jadual 10'!F1047</f>
        <v>662</v>
      </c>
      <c r="G10" s="46">
        <f>'Jadual 10'!G16+'Jadual 10'!G87+'Jadual 10'!G165+'Jadual 10'!G237+'Jadual 10'!G261+'Jadual 10'!G309+'Jadual 10'!G381+'Jadual 10'!G417+'Jadual 10'!G501+'Jadual 10'!G507+'Jadual 10'!G567+'Jadual 10'!G621+'Jadual 10'!G789+'Jadual 10'!G1035+'Jadual 10'!G1041+'Jadual 10'!G1047</f>
        <v>127</v>
      </c>
      <c r="H10" s="46">
        <f>'Jadual 10'!H16+'Jadual 10'!H87+'Jadual 10'!H165+'Jadual 10'!H237+'Jadual 10'!H261+'Jadual 10'!H309+'Jadual 10'!H381+'Jadual 10'!H417+'Jadual 10'!H501+'Jadual 10'!H507+'Jadual 10'!H567+'Jadual 10'!H621+'Jadual 10'!H789+'Jadual 10'!H1035+'Jadual 10'!H1041+'Jadual 10'!H1047</f>
        <v>0</v>
      </c>
      <c r="I10" s="46">
        <f>'Jadual 10'!I16+'Jadual 10'!I87+'Jadual 10'!I165+'Jadual 10'!I237+'Jadual 10'!I261+'Jadual 10'!I309+'Jadual 10'!I381+'Jadual 10'!I417+'Jadual 10'!I501+'Jadual 10'!I507+'Jadual 10'!I567+'Jadual 10'!I621+'Jadual 10'!I789+'Jadual 10'!I1035+'Jadual 10'!I1041+'Jadual 10'!I1047</f>
        <v>0</v>
      </c>
      <c r="J10" s="46">
        <f>'Jadual 10'!J16+'Jadual 10'!J87+'Jadual 10'!J165+'Jadual 10'!J237+'Jadual 10'!J261+'Jadual 10'!J309+'Jadual 10'!J381+'Jadual 10'!J417+'Jadual 10'!J501+'Jadual 10'!J507+'Jadual 10'!J567+'Jadual 10'!J621+'Jadual 10'!J789+'Jadual 10'!J1035+'Jadual 10'!J1041+'Jadual 10'!J1047</f>
        <v>877</v>
      </c>
      <c r="K10" s="9"/>
    </row>
    <row r="11" spans="1:12" ht="18" customHeight="1" x14ac:dyDescent="0.2">
      <c r="A11" s="12"/>
      <c r="B11" s="48"/>
      <c r="C11" s="48"/>
      <c r="D11" s="48"/>
      <c r="E11" s="48"/>
      <c r="F11" s="48"/>
      <c r="G11" s="48"/>
      <c r="H11" s="48"/>
      <c r="I11" s="48"/>
      <c r="J11" s="48"/>
    </row>
    <row r="12" spans="1:12" ht="21.95" customHeight="1" x14ac:dyDescent="0.2">
      <c r="A12" s="13" t="s">
        <v>5</v>
      </c>
      <c r="B12" s="49"/>
      <c r="C12" s="49"/>
      <c r="D12" s="49"/>
      <c r="E12" s="49"/>
      <c r="F12" s="49"/>
      <c r="G12" s="49"/>
      <c r="H12" s="49"/>
      <c r="I12" s="49"/>
      <c r="J12" s="49"/>
    </row>
    <row r="13" spans="1:12" ht="30" customHeight="1" x14ac:dyDescent="0.2">
      <c r="A13" s="8" t="s">
        <v>184</v>
      </c>
      <c r="B13" s="47">
        <f>SUM(B14:B16)</f>
        <v>189332</v>
      </c>
      <c r="C13" s="47">
        <f t="shared" ref="C13:J13" si="0">SUM(C14:C16)</f>
        <v>99037</v>
      </c>
      <c r="D13" s="47">
        <f t="shared" si="0"/>
        <v>58696</v>
      </c>
      <c r="E13" s="47">
        <f>SUM(E14:E16)</f>
        <v>23663</v>
      </c>
      <c r="F13" s="47">
        <f t="shared" si="0"/>
        <v>5819</v>
      </c>
      <c r="G13" s="47">
        <f t="shared" si="0"/>
        <v>800</v>
      </c>
      <c r="H13" s="47">
        <f t="shared" si="0"/>
        <v>294</v>
      </c>
      <c r="I13" s="47">
        <f t="shared" si="0"/>
        <v>242</v>
      </c>
      <c r="J13" s="47">
        <f t="shared" si="0"/>
        <v>781</v>
      </c>
      <c r="K13" s="9"/>
    </row>
    <row r="14" spans="1:12" ht="21.95" customHeight="1" x14ac:dyDescent="0.2">
      <c r="A14" s="10" t="s">
        <v>6</v>
      </c>
      <c r="B14" s="46">
        <f t="shared" ref="B14:J14" si="1">B20+B26+B32+B38+B44+B50+B61+B67+B73+B79</f>
        <v>125371</v>
      </c>
      <c r="C14" s="46">
        <f t="shared" si="1"/>
        <v>69161</v>
      </c>
      <c r="D14" s="46">
        <f t="shared" si="1"/>
        <v>39436</v>
      </c>
      <c r="E14" s="46">
        <f t="shared" si="1"/>
        <v>13221</v>
      </c>
      <c r="F14" s="46">
        <f t="shared" si="1"/>
        <v>2118</v>
      </c>
      <c r="G14" s="46">
        <f t="shared" si="1"/>
        <v>423</v>
      </c>
      <c r="H14" s="46">
        <f t="shared" si="1"/>
        <v>148</v>
      </c>
      <c r="I14" s="46">
        <f t="shared" si="1"/>
        <v>184</v>
      </c>
      <c r="J14" s="46">
        <f t="shared" si="1"/>
        <v>680</v>
      </c>
      <c r="K14" s="9"/>
    </row>
    <row r="15" spans="1:12" ht="21.95" customHeight="1" x14ac:dyDescent="0.2">
      <c r="A15" s="10" t="s">
        <v>7</v>
      </c>
      <c r="B15" s="46">
        <f t="shared" ref="B15:J15" si="2">B21+B27+B33+B39+B45+B51+B62+B68+B74+B80</f>
        <v>56854</v>
      </c>
      <c r="C15" s="46">
        <f t="shared" si="2"/>
        <v>25560</v>
      </c>
      <c r="D15" s="46">
        <f t="shared" si="2"/>
        <v>17120</v>
      </c>
      <c r="E15" s="46">
        <f t="shared" si="2"/>
        <v>9880</v>
      </c>
      <c r="F15" s="46">
        <f t="shared" si="2"/>
        <v>3624</v>
      </c>
      <c r="G15" s="46">
        <f t="shared" si="2"/>
        <v>377</v>
      </c>
      <c r="H15" s="46">
        <f t="shared" si="2"/>
        <v>146</v>
      </c>
      <c r="I15" s="46">
        <f t="shared" si="2"/>
        <v>58</v>
      </c>
      <c r="J15" s="46">
        <f t="shared" si="2"/>
        <v>89</v>
      </c>
      <c r="K15" s="9"/>
    </row>
    <row r="16" spans="1:12" ht="21.95" customHeight="1" x14ac:dyDescent="0.2">
      <c r="A16" s="11" t="s">
        <v>8</v>
      </c>
      <c r="B16" s="46">
        <f t="shared" ref="B16:J16" si="3">B22+B28+B34+B40+B46+B52+B63+B69+B75+B81</f>
        <v>7107</v>
      </c>
      <c r="C16" s="46">
        <f t="shared" si="3"/>
        <v>4316</v>
      </c>
      <c r="D16" s="46">
        <f t="shared" si="3"/>
        <v>2140</v>
      </c>
      <c r="E16" s="46">
        <f t="shared" si="3"/>
        <v>562</v>
      </c>
      <c r="F16" s="46">
        <f t="shared" si="3"/>
        <v>77</v>
      </c>
      <c r="G16" s="50">
        <f t="shared" si="3"/>
        <v>0</v>
      </c>
      <c r="H16" s="46">
        <f t="shared" si="3"/>
        <v>0</v>
      </c>
      <c r="I16" s="46">
        <f t="shared" si="3"/>
        <v>0</v>
      </c>
      <c r="J16" s="46">
        <f t="shared" si="3"/>
        <v>12</v>
      </c>
      <c r="K16" s="9"/>
    </row>
    <row r="17" spans="1:11" ht="18" customHeight="1" x14ac:dyDescent="0.2">
      <c r="A17" s="14"/>
      <c r="B17" s="46"/>
      <c r="C17" s="46"/>
      <c r="D17" s="46"/>
      <c r="E17" s="46"/>
      <c r="F17" s="46"/>
      <c r="G17" s="46"/>
      <c r="H17" s="46"/>
      <c r="I17" s="46"/>
      <c r="J17" s="46"/>
      <c r="K17" s="9"/>
    </row>
    <row r="18" spans="1:11" s="16" customFormat="1" ht="21.95" customHeight="1" x14ac:dyDescent="0.25">
      <c r="A18" s="15" t="s">
        <v>25</v>
      </c>
      <c r="B18" s="49"/>
      <c r="C18" s="49"/>
      <c r="D18" s="49"/>
      <c r="E18" s="49"/>
      <c r="F18" s="49"/>
      <c r="G18" s="49"/>
      <c r="H18" s="49"/>
      <c r="I18" s="49"/>
      <c r="J18" s="49"/>
    </row>
    <row r="19" spans="1:11" ht="30" customHeight="1" x14ac:dyDescent="0.2">
      <c r="A19" s="8" t="s">
        <v>184</v>
      </c>
      <c r="B19" s="47">
        <f>SUM(B20:B22)</f>
        <v>12501</v>
      </c>
      <c r="C19" s="47">
        <f t="shared" ref="C19:J19" si="4">SUM(C20:C22)</f>
        <v>9305</v>
      </c>
      <c r="D19" s="47">
        <f t="shared" si="4"/>
        <v>2599</v>
      </c>
      <c r="E19" s="47">
        <f t="shared" si="4"/>
        <v>285</v>
      </c>
      <c r="F19" s="47">
        <f t="shared" si="4"/>
        <v>67</v>
      </c>
      <c r="G19" s="47">
        <f t="shared" si="4"/>
        <v>25</v>
      </c>
      <c r="H19" s="47">
        <f t="shared" si="4"/>
        <v>0</v>
      </c>
      <c r="I19" s="47">
        <f t="shared" si="4"/>
        <v>0</v>
      </c>
      <c r="J19" s="47">
        <f t="shared" si="4"/>
        <v>220</v>
      </c>
      <c r="K19" s="9"/>
    </row>
    <row r="20" spans="1:11" ht="21.95" customHeight="1" x14ac:dyDescent="0.2">
      <c r="A20" s="10" t="s">
        <v>6</v>
      </c>
      <c r="B20" s="46">
        <v>11335</v>
      </c>
      <c r="C20" s="46">
        <v>8542</v>
      </c>
      <c r="D20" s="46">
        <v>2323</v>
      </c>
      <c r="E20" s="46">
        <v>206</v>
      </c>
      <c r="F20" s="46">
        <v>25</v>
      </c>
      <c r="G20" s="46">
        <v>25</v>
      </c>
      <c r="H20" s="46">
        <v>0</v>
      </c>
      <c r="I20" s="46">
        <v>0</v>
      </c>
      <c r="J20" s="46">
        <v>214</v>
      </c>
      <c r="K20" s="9"/>
    </row>
    <row r="21" spans="1:11" ht="21.95" customHeight="1" x14ac:dyDescent="0.2">
      <c r="A21" s="10" t="s">
        <v>7</v>
      </c>
      <c r="B21" s="46">
        <v>668</v>
      </c>
      <c r="C21" s="46">
        <v>459</v>
      </c>
      <c r="D21" s="46">
        <v>115</v>
      </c>
      <c r="E21" s="46">
        <v>54</v>
      </c>
      <c r="F21" s="46">
        <v>38</v>
      </c>
      <c r="G21" s="46">
        <v>0</v>
      </c>
      <c r="H21" s="46">
        <v>0</v>
      </c>
      <c r="I21" s="46">
        <v>0</v>
      </c>
      <c r="J21" s="46">
        <v>2</v>
      </c>
      <c r="K21" s="9"/>
    </row>
    <row r="22" spans="1:11" ht="21.95" customHeight="1" x14ac:dyDescent="0.2">
      <c r="A22" s="11" t="s">
        <v>8</v>
      </c>
      <c r="B22" s="46">
        <v>498</v>
      </c>
      <c r="C22" s="46">
        <v>304</v>
      </c>
      <c r="D22" s="46">
        <v>161</v>
      </c>
      <c r="E22" s="46">
        <v>25</v>
      </c>
      <c r="F22" s="46">
        <v>4</v>
      </c>
      <c r="G22" s="46">
        <v>0</v>
      </c>
      <c r="H22" s="46">
        <v>0</v>
      </c>
      <c r="I22" s="46">
        <v>0</v>
      </c>
      <c r="J22" s="46">
        <v>4</v>
      </c>
      <c r="K22" s="9"/>
    </row>
    <row r="23" spans="1:11" ht="18" customHeight="1" x14ac:dyDescent="0.2">
      <c r="A23" s="14"/>
      <c r="B23" s="46"/>
      <c r="C23" s="46"/>
      <c r="D23" s="46"/>
      <c r="E23" s="46"/>
      <c r="F23" s="46"/>
      <c r="G23" s="46"/>
      <c r="H23" s="46"/>
      <c r="I23" s="46"/>
      <c r="J23" s="46"/>
      <c r="K23" s="9"/>
    </row>
    <row r="24" spans="1:11" s="16" customFormat="1" ht="21.95" customHeight="1" x14ac:dyDescent="0.25">
      <c r="A24" s="15" t="s">
        <v>26</v>
      </c>
      <c r="B24" s="49"/>
      <c r="C24" s="49"/>
      <c r="D24" s="49"/>
      <c r="E24" s="49"/>
      <c r="F24" s="49"/>
      <c r="G24" s="49"/>
      <c r="H24" s="49"/>
      <c r="I24" s="49"/>
      <c r="J24" s="49"/>
    </row>
    <row r="25" spans="1:11" ht="30" customHeight="1" x14ac:dyDescent="0.2">
      <c r="A25" s="8" t="s">
        <v>184</v>
      </c>
      <c r="B25" s="47">
        <f>SUM(B26:B28)</f>
        <v>109583</v>
      </c>
      <c r="C25" s="47">
        <f t="shared" ref="C25:J25" si="5">SUM(C26:C28)</f>
        <v>38957</v>
      </c>
      <c r="D25" s="47">
        <f t="shared" si="5"/>
        <v>42262</v>
      </c>
      <c r="E25" s="47">
        <f t="shared" si="5"/>
        <v>21558</v>
      </c>
      <c r="F25" s="47">
        <f t="shared" si="5"/>
        <v>5511</v>
      </c>
      <c r="G25" s="47">
        <f t="shared" si="5"/>
        <v>699</v>
      </c>
      <c r="H25" s="47">
        <f t="shared" si="5"/>
        <v>267</v>
      </c>
      <c r="I25" s="47">
        <f t="shared" si="5"/>
        <v>223</v>
      </c>
      <c r="J25" s="47">
        <f t="shared" si="5"/>
        <v>106</v>
      </c>
      <c r="K25" s="9"/>
    </row>
    <row r="26" spans="1:11" ht="21.95" customHeight="1" x14ac:dyDescent="0.2">
      <c r="A26" s="10" t="s">
        <v>6</v>
      </c>
      <c r="B26" s="46">
        <v>54433</v>
      </c>
      <c r="C26" s="46">
        <v>16152</v>
      </c>
      <c r="D26" s="46">
        <v>24347</v>
      </c>
      <c r="E26" s="46">
        <v>11395</v>
      </c>
      <c r="F26" s="46">
        <v>1901</v>
      </c>
      <c r="G26" s="46">
        <v>329</v>
      </c>
      <c r="H26" s="46">
        <v>121</v>
      </c>
      <c r="I26" s="46">
        <v>165</v>
      </c>
      <c r="J26" s="46">
        <v>23</v>
      </c>
      <c r="K26" s="9"/>
    </row>
    <row r="27" spans="1:11" ht="21.95" customHeight="1" x14ac:dyDescent="0.2">
      <c r="A27" s="10" t="s">
        <v>7</v>
      </c>
      <c r="B27" s="46">
        <v>50971</v>
      </c>
      <c r="C27" s="46">
        <v>20713</v>
      </c>
      <c r="D27" s="46">
        <v>16358</v>
      </c>
      <c r="E27" s="46">
        <v>9687</v>
      </c>
      <c r="F27" s="46">
        <v>3560</v>
      </c>
      <c r="G27" s="46">
        <v>370</v>
      </c>
      <c r="H27" s="46">
        <v>146</v>
      </c>
      <c r="I27" s="46">
        <v>58</v>
      </c>
      <c r="J27" s="46">
        <v>79</v>
      </c>
      <c r="K27" s="9"/>
    </row>
    <row r="28" spans="1:11" ht="21.95" customHeight="1" x14ac:dyDescent="0.2">
      <c r="A28" s="11" t="s">
        <v>8</v>
      </c>
      <c r="B28" s="46">
        <v>4179</v>
      </c>
      <c r="C28" s="46">
        <v>2092</v>
      </c>
      <c r="D28" s="46">
        <v>1557</v>
      </c>
      <c r="E28" s="46">
        <v>476</v>
      </c>
      <c r="F28" s="46">
        <v>50</v>
      </c>
      <c r="G28" s="46">
        <v>0</v>
      </c>
      <c r="H28" s="46">
        <v>0</v>
      </c>
      <c r="I28" s="46">
        <v>0</v>
      </c>
      <c r="J28" s="46">
        <v>4</v>
      </c>
      <c r="K28" s="9"/>
    </row>
    <row r="29" spans="1:11" ht="18" customHeight="1" x14ac:dyDescent="0.2">
      <c r="A29" s="14"/>
      <c r="B29" s="46"/>
      <c r="C29" s="46"/>
      <c r="D29" s="46"/>
      <c r="E29" s="46"/>
      <c r="F29" s="46"/>
      <c r="G29" s="46"/>
      <c r="H29" s="46"/>
      <c r="I29" s="46"/>
      <c r="J29" s="46"/>
      <c r="K29" s="9"/>
    </row>
    <row r="30" spans="1:11" s="16" customFormat="1" ht="21.95" customHeight="1" x14ac:dyDescent="0.25">
      <c r="A30" s="15" t="s">
        <v>27</v>
      </c>
      <c r="B30" s="49"/>
      <c r="C30" s="49"/>
      <c r="D30" s="49"/>
      <c r="E30" s="49"/>
      <c r="F30" s="49"/>
      <c r="G30" s="49"/>
      <c r="H30" s="49"/>
      <c r="I30" s="49"/>
      <c r="J30" s="49"/>
    </row>
    <row r="31" spans="1:11" ht="30" customHeight="1" x14ac:dyDescent="0.2">
      <c r="A31" s="8" t="s">
        <v>184</v>
      </c>
      <c r="B31" s="47">
        <f>SUM(B32:B34)</f>
        <v>13435</v>
      </c>
      <c r="C31" s="47">
        <f t="shared" ref="C31:J31" si="6">SUM(C32:C34)</f>
        <v>11744</v>
      </c>
      <c r="D31" s="47">
        <f t="shared" si="6"/>
        <v>1444</v>
      </c>
      <c r="E31" s="47">
        <f t="shared" si="6"/>
        <v>95</v>
      </c>
      <c r="F31" s="47">
        <f t="shared" si="6"/>
        <v>19</v>
      </c>
      <c r="G31" s="47">
        <f t="shared" si="6"/>
        <v>6</v>
      </c>
      <c r="H31" s="47">
        <f t="shared" si="6"/>
        <v>0</v>
      </c>
      <c r="I31" s="47">
        <f t="shared" si="6"/>
        <v>0</v>
      </c>
      <c r="J31" s="47">
        <f t="shared" si="6"/>
        <v>127</v>
      </c>
      <c r="K31" s="9"/>
    </row>
    <row r="32" spans="1:11" ht="21.95" customHeight="1" x14ac:dyDescent="0.2">
      <c r="A32" s="10" t="s">
        <v>6</v>
      </c>
      <c r="B32" s="46">
        <v>11856</v>
      </c>
      <c r="C32" s="46">
        <v>10342</v>
      </c>
      <c r="D32" s="46">
        <v>1312</v>
      </c>
      <c r="E32" s="46">
        <v>62</v>
      </c>
      <c r="F32" s="46">
        <v>12</v>
      </c>
      <c r="G32" s="46">
        <v>6</v>
      </c>
      <c r="H32" s="46">
        <v>0</v>
      </c>
      <c r="I32" s="46">
        <v>0</v>
      </c>
      <c r="J32" s="46">
        <v>122</v>
      </c>
      <c r="K32" s="9"/>
    </row>
    <row r="33" spans="1:11" ht="21.95" customHeight="1" x14ac:dyDescent="0.2">
      <c r="A33" s="10" t="s">
        <v>7</v>
      </c>
      <c r="B33" s="46">
        <v>1185</v>
      </c>
      <c r="C33" s="46">
        <v>1091</v>
      </c>
      <c r="D33" s="46">
        <v>66</v>
      </c>
      <c r="E33" s="46">
        <v>25</v>
      </c>
      <c r="F33" s="46">
        <v>0</v>
      </c>
      <c r="G33" s="46">
        <v>0</v>
      </c>
      <c r="H33" s="46">
        <v>0</v>
      </c>
      <c r="I33" s="46">
        <v>0</v>
      </c>
      <c r="J33" s="46">
        <v>3</v>
      </c>
      <c r="K33" s="9"/>
    </row>
    <row r="34" spans="1:11" ht="21.95" customHeight="1" x14ac:dyDescent="0.2">
      <c r="A34" s="11" t="s">
        <v>8</v>
      </c>
      <c r="B34" s="46">
        <v>394</v>
      </c>
      <c r="C34" s="46">
        <v>311</v>
      </c>
      <c r="D34" s="46">
        <v>66</v>
      </c>
      <c r="E34" s="46">
        <v>8</v>
      </c>
      <c r="F34" s="46">
        <v>7</v>
      </c>
      <c r="G34" s="46">
        <v>0</v>
      </c>
      <c r="H34" s="46">
        <v>0</v>
      </c>
      <c r="I34" s="46">
        <v>0</v>
      </c>
      <c r="J34" s="46">
        <v>2</v>
      </c>
      <c r="K34" s="9"/>
    </row>
    <row r="35" spans="1:11" ht="18" customHeight="1" x14ac:dyDescent="0.2">
      <c r="A35" s="14"/>
      <c r="B35" s="46"/>
      <c r="C35" s="46"/>
      <c r="D35" s="46"/>
      <c r="E35" s="46"/>
      <c r="F35" s="46"/>
      <c r="G35" s="46"/>
      <c r="H35" s="46"/>
      <c r="I35" s="46"/>
      <c r="J35" s="46"/>
      <c r="K35" s="9"/>
    </row>
    <row r="36" spans="1:11" s="16" customFormat="1" ht="21.95" customHeight="1" x14ac:dyDescent="0.25">
      <c r="A36" s="15" t="s">
        <v>28</v>
      </c>
      <c r="B36" s="49"/>
      <c r="C36" s="49"/>
      <c r="D36" s="49"/>
      <c r="E36" s="49"/>
      <c r="F36" s="49"/>
      <c r="G36" s="49"/>
      <c r="H36" s="49"/>
      <c r="I36" s="49"/>
      <c r="J36" s="49"/>
    </row>
    <row r="37" spans="1:11" ht="30" customHeight="1" x14ac:dyDescent="0.2">
      <c r="A37" s="8" t="s">
        <v>184</v>
      </c>
      <c r="B37" s="47">
        <f>SUM(B38:B40)</f>
        <v>9203</v>
      </c>
      <c r="C37" s="47">
        <f t="shared" ref="C37:J37" si="7">SUM(C38:C40)</f>
        <v>7000</v>
      </c>
      <c r="D37" s="47">
        <f t="shared" si="7"/>
        <v>1791</v>
      </c>
      <c r="E37" s="47">
        <f t="shared" si="7"/>
        <v>227</v>
      </c>
      <c r="F37" s="47">
        <f t="shared" si="7"/>
        <v>59</v>
      </c>
      <c r="G37" s="47">
        <f t="shared" si="7"/>
        <v>12</v>
      </c>
      <c r="H37" s="47">
        <f t="shared" si="7"/>
        <v>9</v>
      </c>
      <c r="I37" s="47">
        <f t="shared" si="7"/>
        <v>0</v>
      </c>
      <c r="J37" s="47">
        <f t="shared" si="7"/>
        <v>105</v>
      </c>
      <c r="K37" s="9"/>
    </row>
    <row r="38" spans="1:11" ht="21.95" customHeight="1" x14ac:dyDescent="0.2">
      <c r="A38" s="10" t="s">
        <v>6</v>
      </c>
      <c r="B38" s="46">
        <v>8258</v>
      </c>
      <c r="C38" s="46">
        <v>6152</v>
      </c>
      <c r="D38" s="46">
        <v>1719</v>
      </c>
      <c r="E38" s="46">
        <v>217</v>
      </c>
      <c r="F38" s="46">
        <v>45</v>
      </c>
      <c r="G38" s="46">
        <v>12</v>
      </c>
      <c r="H38" s="46">
        <v>9</v>
      </c>
      <c r="I38" s="46">
        <v>0</v>
      </c>
      <c r="J38" s="46">
        <v>104</v>
      </c>
      <c r="K38" s="9"/>
    </row>
    <row r="39" spans="1:11" ht="21.95" customHeight="1" x14ac:dyDescent="0.2">
      <c r="A39" s="10" t="s">
        <v>7</v>
      </c>
      <c r="B39" s="46">
        <v>529</v>
      </c>
      <c r="C39" s="46">
        <v>489</v>
      </c>
      <c r="D39" s="46">
        <v>23</v>
      </c>
      <c r="E39" s="46">
        <v>6</v>
      </c>
      <c r="F39" s="46">
        <v>11</v>
      </c>
      <c r="G39" s="46">
        <v>0</v>
      </c>
      <c r="H39" s="46">
        <v>0</v>
      </c>
      <c r="I39" s="46">
        <v>0</v>
      </c>
      <c r="J39" s="46">
        <v>0</v>
      </c>
      <c r="K39" s="9"/>
    </row>
    <row r="40" spans="1:11" ht="21.95" customHeight="1" x14ac:dyDescent="0.2">
      <c r="A40" s="11" t="s">
        <v>8</v>
      </c>
      <c r="B40" s="46">
        <v>416</v>
      </c>
      <c r="C40" s="46">
        <v>359</v>
      </c>
      <c r="D40" s="46">
        <v>49</v>
      </c>
      <c r="E40" s="46">
        <v>4</v>
      </c>
      <c r="F40" s="46">
        <v>3</v>
      </c>
      <c r="G40" s="46">
        <v>0</v>
      </c>
      <c r="H40" s="46">
        <v>0</v>
      </c>
      <c r="I40" s="46">
        <v>0</v>
      </c>
      <c r="J40" s="46">
        <v>1</v>
      </c>
      <c r="K40" s="9"/>
    </row>
    <row r="41" spans="1:11" ht="18" customHeight="1" x14ac:dyDescent="0.2">
      <c r="A41" s="14"/>
      <c r="B41" s="46"/>
      <c r="C41" s="46"/>
      <c r="D41" s="46"/>
      <c r="E41" s="46"/>
      <c r="F41" s="46"/>
      <c r="G41" s="46"/>
      <c r="H41" s="46"/>
      <c r="I41" s="46"/>
      <c r="J41" s="46"/>
      <c r="K41" s="9"/>
    </row>
    <row r="42" spans="1:11" s="16" customFormat="1" ht="21.95" customHeight="1" x14ac:dyDescent="0.25">
      <c r="A42" s="15" t="s">
        <v>29</v>
      </c>
      <c r="B42" s="49"/>
      <c r="C42" s="49"/>
      <c r="D42" s="49"/>
      <c r="E42" s="49"/>
      <c r="F42" s="49"/>
      <c r="G42" s="49"/>
      <c r="H42" s="49"/>
      <c r="I42" s="49"/>
      <c r="J42" s="49"/>
    </row>
    <row r="43" spans="1:11" ht="30" customHeight="1" x14ac:dyDescent="0.2">
      <c r="A43" s="8" t="s">
        <v>184</v>
      </c>
      <c r="B43" s="47">
        <f>SUM(B44:B46)</f>
        <v>3740</v>
      </c>
      <c r="C43" s="47">
        <f t="shared" ref="C43:J43" si="8">SUM(C44:C46)</f>
        <v>3404</v>
      </c>
      <c r="D43" s="47">
        <f t="shared" si="8"/>
        <v>282</v>
      </c>
      <c r="E43" s="47">
        <f t="shared" si="8"/>
        <v>27</v>
      </c>
      <c r="F43" s="47">
        <f t="shared" si="8"/>
        <v>4</v>
      </c>
      <c r="G43" s="47">
        <f t="shared" si="8"/>
        <v>0</v>
      </c>
      <c r="H43" s="47">
        <f t="shared" si="8"/>
        <v>0</v>
      </c>
      <c r="I43" s="47">
        <f t="shared" si="8"/>
        <v>0</v>
      </c>
      <c r="J43" s="47">
        <f t="shared" si="8"/>
        <v>23</v>
      </c>
      <c r="K43" s="9"/>
    </row>
    <row r="44" spans="1:11" ht="21.95" customHeight="1" x14ac:dyDescent="0.2">
      <c r="A44" s="10" t="s">
        <v>6</v>
      </c>
      <c r="B44" s="46">
        <v>3440</v>
      </c>
      <c r="C44" s="46">
        <v>3125</v>
      </c>
      <c r="D44" s="46">
        <v>270</v>
      </c>
      <c r="E44" s="46">
        <v>20</v>
      </c>
      <c r="F44" s="46">
        <v>4</v>
      </c>
      <c r="G44" s="46">
        <v>0</v>
      </c>
      <c r="H44" s="46">
        <v>0</v>
      </c>
      <c r="I44" s="46">
        <v>0</v>
      </c>
      <c r="J44" s="46">
        <v>21</v>
      </c>
      <c r="K44" s="9"/>
    </row>
    <row r="45" spans="1:11" ht="21.95" customHeight="1" x14ac:dyDescent="0.2">
      <c r="A45" s="10" t="s">
        <v>7</v>
      </c>
      <c r="B45" s="46">
        <v>232</v>
      </c>
      <c r="C45" s="46">
        <v>217</v>
      </c>
      <c r="D45" s="46">
        <v>9</v>
      </c>
      <c r="E45" s="46">
        <v>5</v>
      </c>
      <c r="F45" s="46">
        <v>0</v>
      </c>
      <c r="G45" s="46">
        <v>0</v>
      </c>
      <c r="H45" s="46">
        <v>0</v>
      </c>
      <c r="I45" s="46">
        <v>0</v>
      </c>
      <c r="J45" s="46">
        <v>1</v>
      </c>
      <c r="K45" s="9"/>
    </row>
    <row r="46" spans="1:11" ht="21.95" customHeight="1" x14ac:dyDescent="0.2">
      <c r="A46" s="11" t="s">
        <v>8</v>
      </c>
      <c r="B46" s="46">
        <v>68</v>
      </c>
      <c r="C46" s="46">
        <v>62</v>
      </c>
      <c r="D46" s="46">
        <v>3</v>
      </c>
      <c r="E46" s="46">
        <v>2</v>
      </c>
      <c r="F46" s="46">
        <v>0</v>
      </c>
      <c r="G46" s="46">
        <v>0</v>
      </c>
      <c r="H46" s="46">
        <v>0</v>
      </c>
      <c r="I46" s="46">
        <v>0</v>
      </c>
      <c r="J46" s="46">
        <v>1</v>
      </c>
      <c r="K46" s="9"/>
    </row>
    <row r="47" spans="1:11" ht="18" customHeight="1" x14ac:dyDescent="0.2">
      <c r="A47" s="14"/>
      <c r="B47" s="46"/>
      <c r="C47" s="46"/>
      <c r="D47" s="46"/>
      <c r="E47" s="46"/>
      <c r="F47" s="46"/>
      <c r="G47" s="46"/>
      <c r="H47" s="46"/>
      <c r="I47" s="46"/>
      <c r="J47" s="46"/>
      <c r="K47" s="9"/>
    </row>
    <row r="48" spans="1:11" s="16" customFormat="1" ht="21.95" customHeight="1" x14ac:dyDescent="0.25">
      <c r="A48" s="15" t="s">
        <v>30</v>
      </c>
      <c r="B48" s="49"/>
      <c r="C48" s="49"/>
      <c r="D48" s="49"/>
      <c r="E48" s="49"/>
      <c r="F48" s="49"/>
      <c r="G48" s="49"/>
      <c r="H48" s="49"/>
      <c r="I48" s="49"/>
      <c r="J48" s="49"/>
    </row>
    <row r="49" spans="1:12" ht="30" customHeight="1" x14ac:dyDescent="0.2">
      <c r="A49" s="8" t="s">
        <v>184</v>
      </c>
      <c r="B49" s="47">
        <f>SUM(B50:B52)</f>
        <v>6745</v>
      </c>
      <c r="C49" s="47">
        <f t="shared" ref="C49:J49" si="9">SUM(C50:C52)</f>
        <v>5280</v>
      </c>
      <c r="D49" s="47">
        <f t="shared" si="9"/>
        <v>1173</v>
      </c>
      <c r="E49" s="47">
        <f>SUM(E50:E52)</f>
        <v>117</v>
      </c>
      <c r="F49" s="47">
        <f t="shared" si="9"/>
        <v>22</v>
      </c>
      <c r="G49" s="47">
        <f t="shared" si="9"/>
        <v>14</v>
      </c>
      <c r="H49" s="47">
        <f t="shared" si="9"/>
        <v>0</v>
      </c>
      <c r="I49" s="47">
        <f t="shared" si="9"/>
        <v>0</v>
      </c>
      <c r="J49" s="47">
        <f t="shared" si="9"/>
        <v>139</v>
      </c>
      <c r="K49" s="9"/>
    </row>
    <row r="50" spans="1:12" ht="21.95" customHeight="1" x14ac:dyDescent="0.2">
      <c r="A50" s="10" t="s">
        <v>6</v>
      </c>
      <c r="B50" s="46">
        <v>5993</v>
      </c>
      <c r="C50" s="46">
        <v>4669</v>
      </c>
      <c r="D50" s="46">
        <v>1066</v>
      </c>
      <c r="E50" s="46">
        <v>89</v>
      </c>
      <c r="F50" s="46">
        <v>20</v>
      </c>
      <c r="G50" s="46">
        <v>10</v>
      </c>
      <c r="H50" s="46">
        <v>0</v>
      </c>
      <c r="I50" s="46">
        <v>0</v>
      </c>
      <c r="J50" s="46">
        <v>139</v>
      </c>
      <c r="K50" s="9"/>
    </row>
    <row r="51" spans="1:12" ht="21.95" customHeight="1" x14ac:dyDescent="0.2">
      <c r="A51" s="10" t="s">
        <v>7</v>
      </c>
      <c r="B51" s="46">
        <v>649</v>
      </c>
      <c r="C51" s="46">
        <v>516</v>
      </c>
      <c r="D51" s="46">
        <v>102</v>
      </c>
      <c r="E51" s="46">
        <v>25</v>
      </c>
      <c r="F51" s="46">
        <v>2</v>
      </c>
      <c r="G51" s="46">
        <v>4</v>
      </c>
      <c r="H51" s="46">
        <v>0</v>
      </c>
      <c r="I51" s="46">
        <v>0</v>
      </c>
      <c r="J51" s="46">
        <v>0</v>
      </c>
      <c r="K51" s="9"/>
    </row>
    <row r="52" spans="1:12" ht="21.95" customHeight="1" x14ac:dyDescent="0.2">
      <c r="A52" s="11" t="s">
        <v>8</v>
      </c>
      <c r="B52" s="46">
        <v>103</v>
      </c>
      <c r="C52" s="46">
        <v>95</v>
      </c>
      <c r="D52" s="46">
        <v>5</v>
      </c>
      <c r="E52" s="46">
        <v>3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9"/>
    </row>
    <row r="53" spans="1:12" ht="18" customHeight="1" thickBot="1" x14ac:dyDescent="0.25">
      <c r="A53" s="34"/>
      <c r="B53" s="35"/>
      <c r="C53" s="35"/>
      <c r="D53" s="35"/>
      <c r="E53" s="35"/>
      <c r="F53" s="35"/>
      <c r="G53" s="35"/>
      <c r="H53" s="35"/>
      <c r="I53" s="35"/>
      <c r="J53" s="35"/>
      <c r="K53" s="9"/>
    </row>
    <row r="54" spans="1:12" ht="30" customHeight="1" x14ac:dyDescent="0.2">
      <c r="A54" s="76" t="s">
        <v>190</v>
      </c>
      <c r="B54" s="76"/>
      <c r="C54" s="76"/>
      <c r="D54" s="76"/>
      <c r="E54" s="76"/>
      <c r="F54" s="76"/>
      <c r="G54" s="76"/>
      <c r="H54" s="76"/>
      <c r="I54" s="76"/>
      <c r="J54" s="76"/>
      <c r="K54" s="17"/>
      <c r="L54" s="2"/>
    </row>
    <row r="55" spans="1:12" ht="30" customHeight="1" x14ac:dyDescent="0.2">
      <c r="A55" s="83" t="s">
        <v>191</v>
      </c>
      <c r="B55" s="83"/>
      <c r="C55" s="83"/>
      <c r="D55" s="83"/>
      <c r="E55" s="83"/>
      <c r="F55" s="83"/>
      <c r="G55" s="83"/>
      <c r="H55" s="83"/>
      <c r="I55" s="83"/>
      <c r="J55" s="83"/>
      <c r="K55" s="18"/>
    </row>
    <row r="56" spans="1:12" ht="15" thickBot="1" x14ac:dyDescent="0.25">
      <c r="A56" s="3"/>
      <c r="B56" s="4"/>
      <c r="C56" s="4"/>
      <c r="D56" s="4"/>
      <c r="E56" s="4"/>
      <c r="J56" s="4"/>
    </row>
    <row r="57" spans="1:12" ht="38.1" customHeight="1" x14ac:dyDescent="0.2">
      <c r="A57" s="77" t="s">
        <v>181</v>
      </c>
      <c r="B57" s="79" t="s">
        <v>182</v>
      </c>
      <c r="C57" s="81" t="s">
        <v>192</v>
      </c>
      <c r="D57" s="82"/>
      <c r="E57" s="82"/>
      <c r="F57" s="82"/>
      <c r="G57" s="82"/>
      <c r="H57" s="82"/>
      <c r="I57" s="82"/>
      <c r="J57" s="82"/>
    </row>
    <row r="58" spans="1:12" s="5" customFormat="1" ht="54.95" customHeight="1" thickBot="1" x14ac:dyDescent="0.25">
      <c r="A58" s="78"/>
      <c r="B58" s="80"/>
      <c r="C58" s="74" t="s">
        <v>186</v>
      </c>
      <c r="D58" s="74" t="s">
        <v>0</v>
      </c>
      <c r="E58" s="74" t="s">
        <v>1</v>
      </c>
      <c r="F58" s="74" t="s">
        <v>2</v>
      </c>
      <c r="G58" s="74" t="s">
        <v>3</v>
      </c>
      <c r="H58" s="74" t="s">
        <v>4</v>
      </c>
      <c r="I58" s="74" t="s">
        <v>187</v>
      </c>
      <c r="J58" s="74" t="s">
        <v>183</v>
      </c>
    </row>
    <row r="59" spans="1:12" s="16" customFormat="1" ht="21.95" customHeight="1" thickTop="1" x14ac:dyDescent="0.25">
      <c r="A59" s="15" t="s">
        <v>31</v>
      </c>
      <c r="B59" s="7"/>
      <c r="C59" s="7"/>
      <c r="D59" s="7"/>
      <c r="E59" s="7"/>
      <c r="F59" s="7"/>
      <c r="G59" s="7"/>
      <c r="H59" s="7"/>
      <c r="I59" s="7"/>
      <c r="J59" s="7"/>
    </row>
    <row r="60" spans="1:12" ht="30" customHeight="1" x14ac:dyDescent="0.2">
      <c r="A60" s="8" t="s">
        <v>184</v>
      </c>
      <c r="B60" s="47">
        <f>SUM(B61:B63)</f>
        <v>7872</v>
      </c>
      <c r="C60" s="47">
        <f t="shared" ref="C60:J60" si="10">SUM(C61:C63)</f>
        <v>6268</v>
      </c>
      <c r="D60" s="47">
        <f t="shared" si="10"/>
        <v>1449</v>
      </c>
      <c r="E60" s="47">
        <f t="shared" si="10"/>
        <v>132</v>
      </c>
      <c r="F60" s="47">
        <f t="shared" si="10"/>
        <v>12</v>
      </c>
      <c r="G60" s="47">
        <f t="shared" si="10"/>
        <v>1</v>
      </c>
      <c r="H60" s="47">
        <f t="shared" si="10"/>
        <v>2</v>
      </c>
      <c r="I60" s="47">
        <f t="shared" si="10"/>
        <v>5</v>
      </c>
      <c r="J60" s="47">
        <f t="shared" si="10"/>
        <v>3</v>
      </c>
      <c r="K60" s="9"/>
    </row>
    <row r="61" spans="1:12" ht="21.95" customHeight="1" x14ac:dyDescent="0.2">
      <c r="A61" s="10" t="s">
        <v>6</v>
      </c>
      <c r="B61" s="46">
        <v>7254</v>
      </c>
      <c r="C61" s="46">
        <v>5701</v>
      </c>
      <c r="D61" s="46">
        <v>1407</v>
      </c>
      <c r="E61" s="46">
        <v>125</v>
      </c>
      <c r="F61" s="46">
        <v>10</v>
      </c>
      <c r="G61" s="46">
        <v>1</v>
      </c>
      <c r="H61" s="46">
        <v>2</v>
      </c>
      <c r="I61" s="46">
        <v>5</v>
      </c>
      <c r="J61" s="46">
        <v>3</v>
      </c>
      <c r="K61" s="9"/>
    </row>
    <row r="62" spans="1:12" ht="21.95" customHeight="1" x14ac:dyDescent="0.2">
      <c r="A62" s="10" t="s">
        <v>7</v>
      </c>
      <c r="B62" s="46">
        <v>516</v>
      </c>
      <c r="C62" s="46">
        <v>472</v>
      </c>
      <c r="D62" s="46">
        <v>37</v>
      </c>
      <c r="E62" s="46">
        <v>5</v>
      </c>
      <c r="F62" s="46">
        <v>2</v>
      </c>
      <c r="G62" s="46">
        <v>0</v>
      </c>
      <c r="H62" s="46">
        <v>0</v>
      </c>
      <c r="I62" s="46">
        <v>0</v>
      </c>
      <c r="J62" s="46">
        <v>0</v>
      </c>
      <c r="K62" s="9"/>
    </row>
    <row r="63" spans="1:12" ht="21.95" customHeight="1" x14ac:dyDescent="0.2">
      <c r="A63" s="11" t="s">
        <v>8</v>
      </c>
      <c r="B63" s="46">
        <v>102</v>
      </c>
      <c r="C63" s="46">
        <v>95</v>
      </c>
      <c r="D63" s="46">
        <v>5</v>
      </c>
      <c r="E63" s="46">
        <v>2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9"/>
    </row>
    <row r="64" spans="1:12" ht="18" customHeight="1" x14ac:dyDescent="0.2">
      <c r="A64" s="14"/>
      <c r="B64" s="46"/>
      <c r="C64" s="46"/>
      <c r="D64" s="46"/>
      <c r="E64" s="46"/>
      <c r="F64" s="46"/>
      <c r="G64" s="46"/>
      <c r="H64" s="46"/>
      <c r="I64" s="46"/>
      <c r="J64" s="46"/>
      <c r="K64" s="9"/>
    </row>
    <row r="65" spans="1:11" s="16" customFormat="1" ht="21.95" customHeight="1" x14ac:dyDescent="0.25">
      <c r="A65" s="15" t="s">
        <v>32</v>
      </c>
      <c r="B65" s="49"/>
      <c r="C65" s="49"/>
      <c r="D65" s="49"/>
      <c r="E65" s="49"/>
      <c r="F65" s="49"/>
      <c r="G65" s="49"/>
      <c r="H65" s="49"/>
      <c r="I65" s="49"/>
      <c r="J65" s="49"/>
    </row>
    <row r="66" spans="1:11" ht="30" customHeight="1" x14ac:dyDescent="0.2">
      <c r="A66" s="8" t="s">
        <v>184</v>
      </c>
      <c r="B66" s="47">
        <f>SUM(B67:B69)</f>
        <v>7403</v>
      </c>
      <c r="C66" s="47">
        <f t="shared" ref="C66:J66" si="11">SUM(C67:C69)</f>
        <v>6203</v>
      </c>
      <c r="D66" s="47">
        <f t="shared" si="11"/>
        <v>1104</v>
      </c>
      <c r="E66" s="47">
        <f t="shared" si="11"/>
        <v>78</v>
      </c>
      <c r="F66" s="47">
        <f t="shared" si="11"/>
        <v>8</v>
      </c>
      <c r="G66" s="47">
        <f t="shared" si="11"/>
        <v>10</v>
      </c>
      <c r="H66" s="47">
        <f t="shared" si="11"/>
        <v>0</v>
      </c>
      <c r="I66" s="47">
        <f t="shared" si="11"/>
        <v>0</v>
      </c>
      <c r="J66" s="47">
        <f t="shared" si="11"/>
        <v>0</v>
      </c>
      <c r="K66" s="9"/>
    </row>
    <row r="67" spans="1:11" ht="21.95" customHeight="1" x14ac:dyDescent="0.2">
      <c r="A67" s="10" t="s">
        <v>6</v>
      </c>
      <c r="B67" s="46">
        <v>6909</v>
      </c>
      <c r="C67" s="46">
        <v>5743</v>
      </c>
      <c r="D67" s="46">
        <v>1074</v>
      </c>
      <c r="E67" s="46">
        <v>74</v>
      </c>
      <c r="F67" s="46">
        <v>8</v>
      </c>
      <c r="G67" s="46">
        <v>10</v>
      </c>
      <c r="H67" s="46">
        <v>0</v>
      </c>
      <c r="I67" s="46">
        <v>0</v>
      </c>
      <c r="J67" s="46">
        <v>0</v>
      </c>
      <c r="K67" s="9"/>
    </row>
    <row r="68" spans="1:11" ht="21.95" customHeight="1" x14ac:dyDescent="0.2">
      <c r="A68" s="10" t="s">
        <v>7</v>
      </c>
      <c r="B68" s="46">
        <v>251</v>
      </c>
      <c r="C68" s="46">
        <v>243</v>
      </c>
      <c r="D68" s="46">
        <v>8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9"/>
    </row>
    <row r="69" spans="1:11" ht="21.95" customHeight="1" x14ac:dyDescent="0.2">
      <c r="A69" s="11" t="s">
        <v>8</v>
      </c>
      <c r="B69" s="46">
        <v>243</v>
      </c>
      <c r="C69" s="46">
        <v>217</v>
      </c>
      <c r="D69" s="46">
        <v>22</v>
      </c>
      <c r="E69" s="46">
        <v>4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9"/>
    </row>
    <row r="70" spans="1:11" ht="18" customHeight="1" x14ac:dyDescent="0.2">
      <c r="A70" s="14"/>
      <c r="B70" s="46"/>
      <c r="C70" s="46"/>
      <c r="D70" s="46"/>
      <c r="E70" s="46"/>
      <c r="F70" s="46"/>
      <c r="G70" s="46"/>
      <c r="H70" s="46"/>
      <c r="I70" s="46"/>
      <c r="J70" s="46"/>
      <c r="K70" s="9"/>
    </row>
    <row r="71" spans="1:11" s="16" customFormat="1" ht="21.75" customHeight="1" x14ac:dyDescent="0.25">
      <c r="A71" s="15" t="s">
        <v>33</v>
      </c>
      <c r="B71" s="49"/>
      <c r="C71" s="49"/>
      <c r="D71" s="49"/>
      <c r="E71" s="49"/>
      <c r="F71" s="49"/>
      <c r="G71" s="49"/>
      <c r="H71" s="49"/>
      <c r="I71" s="49"/>
      <c r="J71" s="49"/>
    </row>
    <row r="72" spans="1:11" ht="30" customHeight="1" x14ac:dyDescent="0.2">
      <c r="A72" s="8" t="s">
        <v>184</v>
      </c>
      <c r="B72" s="47">
        <f>SUM(B73:B75)</f>
        <v>14389</v>
      </c>
      <c r="C72" s="47">
        <f t="shared" ref="C72:J72" si="12">SUM(C73:C75)</f>
        <v>7083</v>
      </c>
      <c r="D72" s="47">
        <f t="shared" si="12"/>
        <v>6060</v>
      </c>
      <c r="E72" s="47">
        <f t="shared" si="12"/>
        <v>1058</v>
      </c>
      <c r="F72" s="47">
        <f t="shared" si="12"/>
        <v>106</v>
      </c>
      <c r="G72" s="47">
        <f t="shared" si="12"/>
        <v>28</v>
      </c>
      <c r="H72" s="47">
        <f t="shared" si="12"/>
        <v>13</v>
      </c>
      <c r="I72" s="47">
        <f t="shared" si="12"/>
        <v>11</v>
      </c>
      <c r="J72" s="47">
        <f t="shared" si="12"/>
        <v>30</v>
      </c>
      <c r="K72" s="9"/>
    </row>
    <row r="73" spans="1:11" ht="18" customHeight="1" x14ac:dyDescent="0.2">
      <c r="A73" s="10" t="s">
        <v>6</v>
      </c>
      <c r="B73" s="46">
        <v>11743</v>
      </c>
      <c r="C73" s="51">
        <v>5194</v>
      </c>
      <c r="D73" s="51">
        <v>5440</v>
      </c>
      <c r="E73" s="51">
        <v>952</v>
      </c>
      <c r="F73" s="51">
        <v>82</v>
      </c>
      <c r="G73" s="51">
        <v>25</v>
      </c>
      <c r="H73" s="51">
        <v>13</v>
      </c>
      <c r="I73" s="51">
        <v>11</v>
      </c>
      <c r="J73" s="51">
        <v>26</v>
      </c>
      <c r="K73" s="9"/>
    </row>
    <row r="74" spans="1:11" ht="18" customHeight="1" x14ac:dyDescent="0.2">
      <c r="A74" s="10" t="s">
        <v>7</v>
      </c>
      <c r="B74" s="46">
        <v>1707</v>
      </c>
      <c r="C74" s="51">
        <v>1234</v>
      </c>
      <c r="D74" s="51">
        <v>385</v>
      </c>
      <c r="E74" s="51">
        <v>70</v>
      </c>
      <c r="F74" s="51">
        <v>11</v>
      </c>
      <c r="G74" s="51">
        <v>3</v>
      </c>
      <c r="H74" s="51">
        <v>0</v>
      </c>
      <c r="I74" s="51">
        <v>0</v>
      </c>
      <c r="J74" s="51">
        <v>4</v>
      </c>
      <c r="K74" s="9"/>
    </row>
    <row r="75" spans="1:11" ht="18" customHeight="1" x14ac:dyDescent="0.2">
      <c r="A75" s="11" t="s">
        <v>8</v>
      </c>
      <c r="B75" s="46">
        <v>939</v>
      </c>
      <c r="C75" s="51">
        <v>655</v>
      </c>
      <c r="D75" s="51">
        <v>235</v>
      </c>
      <c r="E75" s="51">
        <v>36</v>
      </c>
      <c r="F75" s="51">
        <v>13</v>
      </c>
      <c r="G75" s="51">
        <v>0</v>
      </c>
      <c r="H75" s="51">
        <v>0</v>
      </c>
      <c r="I75" s="51">
        <v>0</v>
      </c>
      <c r="J75" s="51">
        <v>0</v>
      </c>
      <c r="K75" s="9"/>
    </row>
    <row r="76" spans="1:11" ht="18" customHeight="1" x14ac:dyDescent="0.2">
      <c r="A76" s="14"/>
      <c r="B76" s="46"/>
      <c r="C76" s="51"/>
      <c r="D76" s="51"/>
      <c r="E76" s="51"/>
      <c r="F76" s="51"/>
      <c r="G76" s="51"/>
      <c r="H76" s="51"/>
      <c r="I76" s="51"/>
      <c r="J76" s="51"/>
      <c r="K76" s="9"/>
    </row>
    <row r="77" spans="1:11" s="16" customFormat="1" ht="30" customHeight="1" x14ac:dyDescent="0.25">
      <c r="A77" s="15" t="s">
        <v>34</v>
      </c>
      <c r="B77" s="49"/>
      <c r="C77" s="49"/>
      <c r="D77" s="49"/>
      <c r="E77" s="49"/>
      <c r="F77" s="49"/>
      <c r="G77" s="49"/>
      <c r="H77" s="49"/>
      <c r="I77" s="49"/>
      <c r="J77" s="49"/>
    </row>
    <row r="78" spans="1:11" ht="30" customHeight="1" x14ac:dyDescent="0.2">
      <c r="A78" s="8" t="s">
        <v>184</v>
      </c>
      <c r="B78" s="47">
        <f>SUM(B79:B81)</f>
        <v>4461</v>
      </c>
      <c r="C78" s="47">
        <f t="shared" ref="C78:J78" si="13">SUM(C79:C81)</f>
        <v>3793</v>
      </c>
      <c r="D78" s="47">
        <f t="shared" si="13"/>
        <v>532</v>
      </c>
      <c r="E78" s="47">
        <f t="shared" si="13"/>
        <v>86</v>
      </c>
      <c r="F78" s="47">
        <f t="shared" si="13"/>
        <v>11</v>
      </c>
      <c r="G78" s="47">
        <f t="shared" si="13"/>
        <v>5</v>
      </c>
      <c r="H78" s="47">
        <f t="shared" si="13"/>
        <v>3</v>
      </c>
      <c r="I78" s="47">
        <f t="shared" si="13"/>
        <v>3</v>
      </c>
      <c r="J78" s="47">
        <f t="shared" si="13"/>
        <v>28</v>
      </c>
      <c r="K78" s="9"/>
    </row>
    <row r="79" spans="1:11" ht="21.95" customHeight="1" x14ac:dyDescent="0.2">
      <c r="A79" s="10" t="s">
        <v>6</v>
      </c>
      <c r="B79" s="46">
        <v>4150</v>
      </c>
      <c r="C79" s="46">
        <v>3541</v>
      </c>
      <c r="D79" s="46">
        <v>478</v>
      </c>
      <c r="E79" s="46">
        <v>81</v>
      </c>
      <c r="F79" s="46">
        <v>11</v>
      </c>
      <c r="G79" s="46">
        <v>5</v>
      </c>
      <c r="H79" s="46">
        <v>3</v>
      </c>
      <c r="I79" s="46">
        <v>3</v>
      </c>
      <c r="J79" s="46">
        <v>28</v>
      </c>
      <c r="K79" s="9"/>
    </row>
    <row r="80" spans="1:11" ht="21.95" customHeight="1" x14ac:dyDescent="0.2">
      <c r="A80" s="10" t="s">
        <v>7</v>
      </c>
      <c r="B80" s="46">
        <v>146</v>
      </c>
      <c r="C80" s="46">
        <v>126</v>
      </c>
      <c r="D80" s="46">
        <v>17</v>
      </c>
      <c r="E80" s="46">
        <v>3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9"/>
    </row>
    <row r="81" spans="1:13" ht="18" customHeight="1" x14ac:dyDescent="0.2">
      <c r="A81" s="11" t="s">
        <v>8</v>
      </c>
      <c r="B81" s="46">
        <v>165</v>
      </c>
      <c r="C81" s="46">
        <v>126</v>
      </c>
      <c r="D81" s="46">
        <v>37</v>
      </c>
      <c r="E81" s="46">
        <v>2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9"/>
    </row>
    <row r="82" spans="1:13" ht="18" customHeight="1" x14ac:dyDescent="0.2">
      <c r="A82" s="12"/>
      <c r="B82" s="48"/>
      <c r="C82" s="48"/>
      <c r="D82" s="48"/>
      <c r="E82" s="48"/>
      <c r="F82" s="48"/>
      <c r="G82" s="48"/>
      <c r="H82" s="48"/>
      <c r="I82" s="48"/>
      <c r="J82" s="48"/>
    </row>
    <row r="83" spans="1:13" s="20" customFormat="1" ht="21.95" customHeight="1" x14ac:dyDescent="0.25">
      <c r="A83" s="13" t="s">
        <v>9</v>
      </c>
      <c r="B83" s="49"/>
      <c r="C83" s="49"/>
      <c r="D83" s="49"/>
      <c r="E83" s="49"/>
      <c r="F83" s="49"/>
      <c r="G83" s="49"/>
      <c r="H83" s="49"/>
      <c r="I83" s="49"/>
      <c r="J83" s="49"/>
      <c r="M83" s="21"/>
    </row>
    <row r="84" spans="1:13" s="20" customFormat="1" ht="30" customHeight="1" x14ac:dyDescent="0.25">
      <c r="A84" s="8" t="s">
        <v>184</v>
      </c>
      <c r="B84" s="47">
        <f>SUM(C84:J84)</f>
        <v>69668</v>
      </c>
      <c r="C84" s="47">
        <f t="shared" ref="C84:J84" si="14">SUM(C85:C87)</f>
        <v>60453</v>
      </c>
      <c r="D84" s="47">
        <f t="shared" si="14"/>
        <v>7912</v>
      </c>
      <c r="E84" s="47">
        <f t="shared" si="14"/>
        <v>979</v>
      </c>
      <c r="F84" s="47">
        <f t="shared" si="14"/>
        <v>205</v>
      </c>
      <c r="G84" s="47">
        <f t="shared" si="14"/>
        <v>84</v>
      </c>
      <c r="H84" s="47">
        <f t="shared" si="14"/>
        <v>15</v>
      </c>
      <c r="I84" s="47">
        <f t="shared" si="14"/>
        <v>0</v>
      </c>
      <c r="J84" s="47">
        <f t="shared" si="14"/>
        <v>20</v>
      </c>
      <c r="K84" s="9"/>
      <c r="M84" s="21"/>
    </row>
    <row r="85" spans="1:13" s="20" customFormat="1" ht="21.95" customHeight="1" x14ac:dyDescent="0.25">
      <c r="A85" s="10" t="s">
        <v>6</v>
      </c>
      <c r="B85" s="46">
        <f>SUM(C85:J85)</f>
        <v>62677</v>
      </c>
      <c r="C85" s="46">
        <f t="shared" ref="C85:J87" si="15">C91+C97+C103+C109+C115+C121+C127+C133+C139+C145+C151+C157</f>
        <v>54403</v>
      </c>
      <c r="D85" s="46">
        <f t="shared" si="15"/>
        <v>7314</v>
      </c>
      <c r="E85" s="46">
        <f t="shared" si="15"/>
        <v>763</v>
      </c>
      <c r="F85" s="46">
        <f t="shared" si="15"/>
        <v>119</v>
      </c>
      <c r="G85" s="46">
        <f t="shared" si="15"/>
        <v>52</v>
      </c>
      <c r="H85" s="46">
        <f t="shared" si="15"/>
        <v>10</v>
      </c>
      <c r="I85" s="46">
        <f t="shared" si="15"/>
        <v>0</v>
      </c>
      <c r="J85" s="46">
        <f t="shared" si="15"/>
        <v>16</v>
      </c>
      <c r="K85" s="9"/>
      <c r="M85" s="21"/>
    </row>
    <row r="86" spans="1:13" s="20" customFormat="1" ht="21.95" customHeight="1" x14ac:dyDescent="0.25">
      <c r="A86" s="10" t="s">
        <v>7</v>
      </c>
      <c r="B86" s="46">
        <f>SUM(C86:J86)</f>
        <v>5570</v>
      </c>
      <c r="C86" s="46">
        <f t="shared" si="15"/>
        <v>4791</v>
      </c>
      <c r="D86" s="46">
        <f t="shared" si="15"/>
        <v>463</v>
      </c>
      <c r="E86" s="46">
        <f t="shared" si="15"/>
        <v>189</v>
      </c>
      <c r="F86" s="46">
        <f t="shared" si="15"/>
        <v>86</v>
      </c>
      <c r="G86" s="46">
        <f t="shared" si="15"/>
        <v>32</v>
      </c>
      <c r="H86" s="46">
        <f t="shared" si="15"/>
        <v>5</v>
      </c>
      <c r="I86" s="46">
        <f t="shared" si="15"/>
        <v>0</v>
      </c>
      <c r="J86" s="46">
        <f t="shared" si="15"/>
        <v>4</v>
      </c>
      <c r="K86" s="22"/>
      <c r="M86" s="21"/>
    </row>
    <row r="87" spans="1:13" s="20" customFormat="1" ht="21.95" customHeight="1" x14ac:dyDescent="0.25">
      <c r="A87" s="11" t="s">
        <v>8</v>
      </c>
      <c r="B87" s="46">
        <f>SUM(C87:J87)</f>
        <v>1421</v>
      </c>
      <c r="C87" s="46">
        <f t="shared" si="15"/>
        <v>1259</v>
      </c>
      <c r="D87" s="46">
        <f t="shared" si="15"/>
        <v>135</v>
      </c>
      <c r="E87" s="46">
        <f t="shared" si="15"/>
        <v>27</v>
      </c>
      <c r="F87" s="46">
        <f t="shared" si="15"/>
        <v>0</v>
      </c>
      <c r="G87" s="46">
        <f t="shared" si="15"/>
        <v>0</v>
      </c>
      <c r="H87" s="46">
        <f t="shared" si="15"/>
        <v>0</v>
      </c>
      <c r="I87" s="46">
        <f t="shared" si="15"/>
        <v>0</v>
      </c>
      <c r="J87" s="46">
        <f t="shared" si="15"/>
        <v>0</v>
      </c>
      <c r="L87" s="23"/>
      <c r="M87" s="21"/>
    </row>
    <row r="88" spans="1:13" s="20" customFormat="1" ht="18" customHeight="1" x14ac:dyDescent="0.25">
      <c r="A88" s="14"/>
      <c r="B88" s="46"/>
      <c r="C88" s="46"/>
      <c r="D88" s="46"/>
      <c r="E88" s="46"/>
      <c r="F88" s="46"/>
      <c r="G88" s="46"/>
      <c r="H88" s="46"/>
      <c r="I88" s="46"/>
      <c r="J88" s="46"/>
      <c r="K88" s="22"/>
      <c r="M88" s="21"/>
    </row>
    <row r="89" spans="1:13" s="21" customFormat="1" ht="21.95" customHeight="1" x14ac:dyDescent="0.25">
      <c r="A89" s="15" t="s">
        <v>35</v>
      </c>
      <c r="B89" s="49"/>
      <c r="C89" s="49"/>
      <c r="D89" s="49"/>
      <c r="E89" s="49"/>
      <c r="F89" s="49"/>
      <c r="G89" s="49"/>
      <c r="H89" s="49"/>
      <c r="I89" s="49"/>
      <c r="J89" s="49"/>
      <c r="K89" s="22"/>
    </row>
    <row r="90" spans="1:13" s="20" customFormat="1" ht="30" customHeight="1" x14ac:dyDescent="0.25">
      <c r="A90" s="8" t="s">
        <v>184</v>
      </c>
      <c r="B90" s="47">
        <f>SUM(C90:J90)</f>
        <v>3688</v>
      </c>
      <c r="C90" s="47">
        <f t="shared" ref="C90:J90" si="16">SUM(C91:C93)</f>
        <v>3550</v>
      </c>
      <c r="D90" s="47">
        <f t="shared" si="16"/>
        <v>130</v>
      </c>
      <c r="E90" s="47">
        <f t="shared" si="16"/>
        <v>8</v>
      </c>
      <c r="F90" s="47">
        <f t="shared" si="16"/>
        <v>0</v>
      </c>
      <c r="G90" s="47">
        <f t="shared" si="16"/>
        <v>0</v>
      </c>
      <c r="H90" s="47">
        <f t="shared" si="16"/>
        <v>0</v>
      </c>
      <c r="I90" s="47">
        <f t="shared" si="16"/>
        <v>0</v>
      </c>
      <c r="J90" s="47">
        <f t="shared" si="16"/>
        <v>0</v>
      </c>
      <c r="K90" s="22"/>
      <c r="M90" s="21"/>
    </row>
    <row r="91" spans="1:13" s="20" customFormat="1" ht="21.95" customHeight="1" x14ac:dyDescent="0.25">
      <c r="A91" s="10" t="s">
        <v>6</v>
      </c>
      <c r="B91" s="46">
        <f>SUM(C91:J91)</f>
        <v>3595</v>
      </c>
      <c r="C91" s="46">
        <v>3460</v>
      </c>
      <c r="D91" s="46">
        <v>127</v>
      </c>
      <c r="E91" s="46">
        <v>8</v>
      </c>
      <c r="F91" s="46">
        <v>0</v>
      </c>
      <c r="G91" s="46">
        <v>0</v>
      </c>
      <c r="H91" s="46">
        <v>0</v>
      </c>
      <c r="I91" s="46">
        <v>0</v>
      </c>
      <c r="J91" s="46">
        <v>0</v>
      </c>
      <c r="K91" s="22"/>
      <c r="M91" s="21"/>
    </row>
    <row r="92" spans="1:13" s="20" customFormat="1" ht="21.95" customHeight="1" x14ac:dyDescent="0.25">
      <c r="A92" s="10" t="s">
        <v>7</v>
      </c>
      <c r="B92" s="46">
        <f>SUM(C92:J92)</f>
        <v>31</v>
      </c>
      <c r="C92" s="46">
        <v>30</v>
      </c>
      <c r="D92" s="46">
        <v>1</v>
      </c>
      <c r="E92" s="46">
        <v>0</v>
      </c>
      <c r="F92" s="46">
        <v>0</v>
      </c>
      <c r="G92" s="46">
        <v>0</v>
      </c>
      <c r="H92" s="46">
        <v>0</v>
      </c>
      <c r="I92" s="46">
        <v>0</v>
      </c>
      <c r="J92" s="46">
        <v>0</v>
      </c>
      <c r="K92" s="22"/>
      <c r="M92" s="21"/>
    </row>
    <row r="93" spans="1:13" s="20" customFormat="1" ht="21.95" customHeight="1" x14ac:dyDescent="0.25">
      <c r="A93" s="11" t="s">
        <v>8</v>
      </c>
      <c r="B93" s="46">
        <f>SUM(C93:J93)</f>
        <v>62</v>
      </c>
      <c r="C93" s="46">
        <v>60</v>
      </c>
      <c r="D93" s="46">
        <v>2</v>
      </c>
      <c r="E93" s="46">
        <v>0</v>
      </c>
      <c r="F93" s="46">
        <v>0</v>
      </c>
      <c r="G93" s="46">
        <v>0</v>
      </c>
      <c r="H93" s="46">
        <v>0</v>
      </c>
      <c r="I93" s="46">
        <v>0</v>
      </c>
      <c r="J93" s="46">
        <v>0</v>
      </c>
      <c r="K93" s="22"/>
      <c r="M93" s="21"/>
    </row>
    <row r="94" spans="1:13" s="20" customFormat="1" ht="18" customHeight="1" x14ac:dyDescent="0.25">
      <c r="A94" s="14"/>
      <c r="B94" s="46"/>
      <c r="C94" s="46"/>
      <c r="D94" s="46"/>
      <c r="E94" s="46"/>
      <c r="F94" s="46"/>
      <c r="G94" s="46"/>
      <c r="H94" s="46"/>
      <c r="I94" s="46"/>
      <c r="J94" s="46"/>
      <c r="K94" s="22"/>
      <c r="M94" s="21"/>
    </row>
    <row r="95" spans="1:13" s="21" customFormat="1" ht="21.95" customHeight="1" x14ac:dyDescent="0.25">
      <c r="A95" s="15" t="s">
        <v>36</v>
      </c>
      <c r="B95" s="49"/>
      <c r="C95" s="49"/>
      <c r="D95" s="49"/>
      <c r="E95" s="49"/>
      <c r="F95" s="49"/>
      <c r="G95" s="49"/>
      <c r="H95" s="49"/>
      <c r="I95" s="49"/>
      <c r="J95" s="49"/>
      <c r="K95" s="22"/>
    </row>
    <row r="96" spans="1:13" s="20" customFormat="1" ht="30" customHeight="1" x14ac:dyDescent="0.25">
      <c r="A96" s="8" t="s">
        <v>184</v>
      </c>
      <c r="B96" s="47">
        <f>SUM(C96:J96)</f>
        <v>1004</v>
      </c>
      <c r="C96" s="47">
        <f t="shared" ref="C96:J96" si="17">SUM(C97:C99)</f>
        <v>947</v>
      </c>
      <c r="D96" s="47">
        <f t="shared" si="17"/>
        <v>52</v>
      </c>
      <c r="E96" s="47">
        <f t="shared" si="17"/>
        <v>2</v>
      </c>
      <c r="F96" s="47">
        <f t="shared" si="17"/>
        <v>2</v>
      </c>
      <c r="G96" s="47">
        <f t="shared" si="17"/>
        <v>0</v>
      </c>
      <c r="H96" s="47">
        <f t="shared" si="17"/>
        <v>0</v>
      </c>
      <c r="I96" s="47">
        <f t="shared" si="17"/>
        <v>0</v>
      </c>
      <c r="J96" s="47">
        <f t="shared" si="17"/>
        <v>1</v>
      </c>
      <c r="K96" s="22"/>
      <c r="M96" s="21"/>
    </row>
    <row r="97" spans="1:13" s="20" customFormat="1" ht="21.95" customHeight="1" x14ac:dyDescent="0.25">
      <c r="A97" s="10" t="s">
        <v>6</v>
      </c>
      <c r="B97" s="46">
        <f>SUM(C97:J97)</f>
        <v>948</v>
      </c>
      <c r="C97" s="46">
        <v>894</v>
      </c>
      <c r="D97" s="46">
        <v>51</v>
      </c>
      <c r="E97" s="46">
        <v>0</v>
      </c>
      <c r="F97" s="46">
        <v>2</v>
      </c>
      <c r="G97" s="46">
        <v>0</v>
      </c>
      <c r="H97" s="46">
        <v>0</v>
      </c>
      <c r="I97" s="46">
        <v>0</v>
      </c>
      <c r="J97" s="46">
        <v>1</v>
      </c>
      <c r="K97" s="22"/>
      <c r="M97" s="21"/>
    </row>
    <row r="98" spans="1:13" s="20" customFormat="1" ht="21.95" customHeight="1" x14ac:dyDescent="0.25">
      <c r="A98" s="10" t="s">
        <v>7</v>
      </c>
      <c r="B98" s="46">
        <f>SUM(C98:J98)</f>
        <v>34</v>
      </c>
      <c r="C98" s="46">
        <v>34</v>
      </c>
      <c r="D98" s="46">
        <v>0</v>
      </c>
      <c r="E98" s="46">
        <v>0</v>
      </c>
      <c r="F98" s="46">
        <v>0</v>
      </c>
      <c r="G98" s="46">
        <v>0</v>
      </c>
      <c r="H98" s="46">
        <v>0</v>
      </c>
      <c r="I98" s="46">
        <v>0</v>
      </c>
      <c r="J98" s="46">
        <v>0</v>
      </c>
      <c r="K98" s="22"/>
      <c r="M98" s="21"/>
    </row>
    <row r="99" spans="1:13" s="20" customFormat="1" ht="21.95" customHeight="1" x14ac:dyDescent="0.25">
      <c r="A99" s="11" t="s">
        <v>8</v>
      </c>
      <c r="B99" s="46">
        <f>SUM(C99:J99)</f>
        <v>22</v>
      </c>
      <c r="C99" s="46">
        <v>19</v>
      </c>
      <c r="D99" s="46">
        <v>1</v>
      </c>
      <c r="E99" s="46">
        <f>1+1</f>
        <v>2</v>
      </c>
      <c r="F99" s="46">
        <v>0</v>
      </c>
      <c r="G99" s="46">
        <v>0</v>
      </c>
      <c r="H99" s="46">
        <v>0</v>
      </c>
      <c r="I99" s="46">
        <v>0</v>
      </c>
      <c r="J99" s="46">
        <v>0</v>
      </c>
      <c r="K99" s="22"/>
      <c r="M99" s="21"/>
    </row>
    <row r="100" spans="1:13" s="20" customFormat="1" ht="18" customHeight="1" x14ac:dyDescent="0.25">
      <c r="A100" s="14"/>
      <c r="B100" s="46"/>
      <c r="C100" s="46"/>
      <c r="D100" s="46"/>
      <c r="E100" s="46"/>
      <c r="F100" s="46"/>
      <c r="G100" s="46"/>
      <c r="H100" s="46"/>
      <c r="I100" s="46"/>
      <c r="J100" s="46"/>
      <c r="K100" s="9"/>
      <c r="M100" s="21"/>
    </row>
    <row r="101" spans="1:13" s="21" customFormat="1" ht="21.95" customHeight="1" x14ac:dyDescent="0.25">
      <c r="A101" s="15" t="s">
        <v>37</v>
      </c>
      <c r="B101" s="49"/>
      <c r="C101" s="49"/>
      <c r="D101" s="49"/>
      <c r="E101" s="49"/>
      <c r="F101" s="49"/>
      <c r="G101" s="49"/>
      <c r="H101" s="49"/>
      <c r="I101" s="49"/>
      <c r="J101" s="49"/>
    </row>
    <row r="102" spans="1:13" s="20" customFormat="1" ht="30" customHeight="1" x14ac:dyDescent="0.25">
      <c r="A102" s="8" t="s">
        <v>184</v>
      </c>
      <c r="B102" s="47">
        <f>SUM(C102:J102)</f>
        <v>12080</v>
      </c>
      <c r="C102" s="47">
        <f t="shared" ref="C102:J102" si="18">SUM(C103:C105)</f>
        <v>10056</v>
      </c>
      <c r="D102" s="47">
        <f t="shared" si="18"/>
        <v>1796</v>
      </c>
      <c r="E102" s="47">
        <f t="shared" si="18"/>
        <v>164</v>
      </c>
      <c r="F102" s="47">
        <f t="shared" si="18"/>
        <v>30</v>
      </c>
      <c r="G102" s="47">
        <f t="shared" si="18"/>
        <v>26</v>
      </c>
      <c r="H102" s="47">
        <f t="shared" si="18"/>
        <v>0</v>
      </c>
      <c r="I102" s="47">
        <f t="shared" si="18"/>
        <v>0</v>
      </c>
      <c r="J102" s="47">
        <f t="shared" si="18"/>
        <v>8</v>
      </c>
      <c r="K102" s="9"/>
      <c r="M102" s="21"/>
    </row>
    <row r="103" spans="1:13" s="20" customFormat="1" ht="21.95" customHeight="1" x14ac:dyDescent="0.25">
      <c r="A103" s="10" t="s">
        <v>6</v>
      </c>
      <c r="B103" s="46">
        <f>SUM(C103:J103)</f>
        <v>10580</v>
      </c>
      <c r="C103" s="46">
        <v>8636</v>
      </c>
      <c r="D103" s="46">
        <v>1742</v>
      </c>
      <c r="E103" s="46">
        <v>149</v>
      </c>
      <c r="F103" s="46">
        <v>25</v>
      </c>
      <c r="G103" s="46">
        <v>21</v>
      </c>
      <c r="H103" s="46">
        <v>0</v>
      </c>
      <c r="I103" s="46">
        <v>0</v>
      </c>
      <c r="J103" s="46">
        <v>7</v>
      </c>
      <c r="K103" s="9"/>
      <c r="M103" s="21"/>
    </row>
    <row r="104" spans="1:13" s="20" customFormat="1" ht="21.95" customHeight="1" x14ac:dyDescent="0.25">
      <c r="A104" s="10" t="s">
        <v>7</v>
      </c>
      <c r="B104" s="46">
        <f>SUM(C104:J104)</f>
        <v>1357</v>
      </c>
      <c r="C104" s="46">
        <v>1294</v>
      </c>
      <c r="D104" s="46">
        <v>39</v>
      </c>
      <c r="E104" s="46">
        <v>13</v>
      </c>
      <c r="F104" s="46">
        <v>5</v>
      </c>
      <c r="G104" s="46">
        <v>5</v>
      </c>
      <c r="H104" s="46">
        <v>0</v>
      </c>
      <c r="I104" s="46">
        <v>0</v>
      </c>
      <c r="J104" s="46">
        <v>1</v>
      </c>
      <c r="M104" s="21"/>
    </row>
    <row r="105" spans="1:13" s="20" customFormat="1" ht="21.95" customHeight="1" x14ac:dyDescent="0.25">
      <c r="A105" s="11" t="s">
        <v>8</v>
      </c>
      <c r="B105" s="46">
        <f>SUM(C105:J105)</f>
        <v>143</v>
      </c>
      <c r="C105" s="46">
        <v>126</v>
      </c>
      <c r="D105" s="46">
        <v>15</v>
      </c>
      <c r="E105" s="46">
        <v>2</v>
      </c>
      <c r="F105" s="46">
        <v>0</v>
      </c>
      <c r="G105" s="46">
        <v>0</v>
      </c>
      <c r="H105" s="46">
        <v>0</v>
      </c>
      <c r="I105" s="46">
        <v>0</v>
      </c>
      <c r="J105" s="46">
        <v>0</v>
      </c>
      <c r="M105" s="21"/>
    </row>
    <row r="106" spans="1:13" s="20" customFormat="1" ht="18" customHeight="1" thickBot="1" x14ac:dyDescent="0.3">
      <c r="A106" s="34"/>
      <c r="B106" s="35"/>
      <c r="C106" s="35"/>
      <c r="D106" s="35"/>
      <c r="E106" s="35"/>
      <c r="F106" s="35"/>
      <c r="G106" s="35"/>
      <c r="H106" s="35"/>
      <c r="I106" s="35"/>
      <c r="J106" s="35"/>
      <c r="M106" s="21"/>
    </row>
    <row r="107" spans="1:13" s="21" customFormat="1" ht="21.95" customHeight="1" x14ac:dyDescent="0.25">
      <c r="A107" s="15" t="s">
        <v>38</v>
      </c>
      <c r="B107" s="7"/>
      <c r="C107" s="7"/>
      <c r="D107" s="7"/>
      <c r="E107" s="7"/>
      <c r="F107" s="7"/>
      <c r="G107" s="7"/>
      <c r="H107" s="7"/>
      <c r="I107" s="7"/>
      <c r="J107" s="7"/>
    </row>
    <row r="108" spans="1:13" s="20" customFormat="1" ht="30" customHeight="1" x14ac:dyDescent="0.25">
      <c r="A108" s="8" t="s">
        <v>184</v>
      </c>
      <c r="B108" s="47">
        <f>SUM(C108:J108)</f>
        <v>18917</v>
      </c>
      <c r="C108" s="47">
        <f t="shared" ref="C108:J108" si="19">SUM(C109:C111)</f>
        <v>17136</v>
      </c>
      <c r="D108" s="47">
        <f t="shared" si="19"/>
        <v>1516</v>
      </c>
      <c r="E108" s="47">
        <f t="shared" si="19"/>
        <v>237</v>
      </c>
      <c r="F108" s="47">
        <f t="shared" si="19"/>
        <v>21</v>
      </c>
      <c r="G108" s="47">
        <f t="shared" si="19"/>
        <v>6</v>
      </c>
      <c r="H108" s="47">
        <f t="shared" si="19"/>
        <v>0</v>
      </c>
      <c r="I108" s="47">
        <f t="shared" si="19"/>
        <v>0</v>
      </c>
      <c r="J108" s="47">
        <f t="shared" si="19"/>
        <v>1</v>
      </c>
      <c r="M108" s="21"/>
    </row>
    <row r="109" spans="1:13" s="20" customFormat="1" ht="21.95" customHeight="1" x14ac:dyDescent="0.25">
      <c r="A109" s="10" t="s">
        <v>6</v>
      </c>
      <c r="B109" s="46">
        <f>SUM(C109:J109)</f>
        <v>17228</v>
      </c>
      <c r="C109" s="46">
        <v>15531</v>
      </c>
      <c r="D109" s="46">
        <v>1441</v>
      </c>
      <c r="E109" s="46">
        <v>228</v>
      </c>
      <c r="F109" s="46">
        <v>21</v>
      </c>
      <c r="G109" s="46">
        <v>6</v>
      </c>
      <c r="H109" s="46">
        <v>0</v>
      </c>
      <c r="I109" s="46">
        <v>0</v>
      </c>
      <c r="J109" s="46">
        <v>1</v>
      </c>
      <c r="M109" s="21"/>
    </row>
    <row r="110" spans="1:13" s="20" customFormat="1" ht="21.95" customHeight="1" x14ac:dyDescent="0.25">
      <c r="A110" s="10" t="s">
        <v>7</v>
      </c>
      <c r="B110" s="46">
        <f>SUM(C110:J110)</f>
        <v>1561</v>
      </c>
      <c r="C110" s="46">
        <v>1503</v>
      </c>
      <c r="D110" s="46">
        <v>56</v>
      </c>
      <c r="E110" s="46">
        <v>2</v>
      </c>
      <c r="F110" s="46">
        <v>0</v>
      </c>
      <c r="G110" s="46">
        <v>0</v>
      </c>
      <c r="H110" s="46">
        <v>0</v>
      </c>
      <c r="I110" s="46">
        <v>0</v>
      </c>
      <c r="J110" s="46">
        <v>0</v>
      </c>
      <c r="M110" s="21"/>
    </row>
    <row r="111" spans="1:13" s="20" customFormat="1" ht="21.95" customHeight="1" x14ac:dyDescent="0.25">
      <c r="A111" s="11" t="s">
        <v>8</v>
      </c>
      <c r="B111" s="46">
        <f>SUM(C111:J111)</f>
        <v>128</v>
      </c>
      <c r="C111" s="46">
        <v>102</v>
      </c>
      <c r="D111" s="46">
        <v>19</v>
      </c>
      <c r="E111" s="46">
        <f>5+1 +1</f>
        <v>7</v>
      </c>
      <c r="F111" s="46">
        <v>0</v>
      </c>
      <c r="G111" s="46">
        <v>0</v>
      </c>
      <c r="H111" s="46">
        <v>0</v>
      </c>
      <c r="I111" s="46">
        <v>0</v>
      </c>
      <c r="J111" s="46">
        <v>0</v>
      </c>
      <c r="M111" s="21"/>
    </row>
    <row r="112" spans="1:13" s="20" customFormat="1" ht="18" customHeight="1" x14ac:dyDescent="0.25">
      <c r="A112" s="14"/>
      <c r="B112" s="46"/>
      <c r="C112" s="46"/>
      <c r="D112" s="46"/>
      <c r="E112" s="46"/>
      <c r="F112" s="46"/>
      <c r="G112" s="46"/>
      <c r="H112" s="46"/>
      <c r="I112" s="46"/>
      <c r="J112" s="46"/>
      <c r="K112" s="9"/>
      <c r="M112" s="21"/>
    </row>
    <row r="113" spans="1:13" s="21" customFormat="1" ht="21.95" customHeight="1" x14ac:dyDescent="0.25">
      <c r="A113" s="15" t="s">
        <v>39</v>
      </c>
      <c r="B113" s="49"/>
      <c r="C113" s="49"/>
      <c r="D113" s="49"/>
      <c r="E113" s="49"/>
      <c r="F113" s="49"/>
      <c r="G113" s="49"/>
      <c r="H113" s="49"/>
      <c r="I113" s="49"/>
      <c r="J113" s="49"/>
    </row>
    <row r="114" spans="1:13" s="20" customFormat="1" ht="30" customHeight="1" x14ac:dyDescent="0.25">
      <c r="A114" s="8" t="s">
        <v>184</v>
      </c>
      <c r="B114" s="47">
        <f>SUM(C114:J114)</f>
        <v>6738</v>
      </c>
      <c r="C114" s="47">
        <f t="shared" ref="C114:J114" si="20">SUM(C115:C117)</f>
        <v>5909</v>
      </c>
      <c r="D114" s="47">
        <f t="shared" si="20"/>
        <v>728</v>
      </c>
      <c r="E114" s="47">
        <f t="shared" si="20"/>
        <v>80</v>
      </c>
      <c r="F114" s="47">
        <f t="shared" si="20"/>
        <v>11</v>
      </c>
      <c r="G114" s="47">
        <f t="shared" si="20"/>
        <v>4</v>
      </c>
      <c r="H114" s="47">
        <f t="shared" si="20"/>
        <v>0</v>
      </c>
      <c r="I114" s="47">
        <f t="shared" si="20"/>
        <v>0</v>
      </c>
      <c r="J114" s="47">
        <f t="shared" si="20"/>
        <v>6</v>
      </c>
      <c r="K114" s="9"/>
      <c r="M114" s="21"/>
    </row>
    <row r="115" spans="1:13" s="20" customFormat="1" ht="21.95" customHeight="1" x14ac:dyDescent="0.25">
      <c r="A115" s="10" t="s">
        <v>6</v>
      </c>
      <c r="B115" s="46">
        <f>SUM(C115:J115)</f>
        <v>6454</v>
      </c>
      <c r="C115" s="46">
        <v>5646</v>
      </c>
      <c r="D115" s="46">
        <v>716</v>
      </c>
      <c r="E115" s="46">
        <v>74</v>
      </c>
      <c r="F115" s="46">
        <v>11</v>
      </c>
      <c r="G115" s="46">
        <v>4</v>
      </c>
      <c r="H115" s="46">
        <v>0</v>
      </c>
      <c r="I115" s="46">
        <v>0</v>
      </c>
      <c r="J115" s="46">
        <v>3</v>
      </c>
      <c r="K115" s="9"/>
      <c r="M115" s="21"/>
    </row>
    <row r="116" spans="1:13" s="20" customFormat="1" ht="21.95" customHeight="1" x14ac:dyDescent="0.25">
      <c r="A116" s="10" t="s">
        <v>7</v>
      </c>
      <c r="B116" s="46">
        <f>SUM(C116:J116)</f>
        <v>179</v>
      </c>
      <c r="C116" s="46">
        <v>169</v>
      </c>
      <c r="D116" s="46">
        <v>5</v>
      </c>
      <c r="E116" s="46">
        <v>2</v>
      </c>
      <c r="F116" s="46">
        <v>0</v>
      </c>
      <c r="G116" s="46">
        <v>0</v>
      </c>
      <c r="H116" s="46">
        <v>0</v>
      </c>
      <c r="I116" s="46">
        <v>0</v>
      </c>
      <c r="J116" s="46">
        <v>3</v>
      </c>
      <c r="K116" s="9"/>
      <c r="M116" s="21"/>
    </row>
    <row r="117" spans="1:13" s="20" customFormat="1" ht="21.95" customHeight="1" x14ac:dyDescent="0.25">
      <c r="A117" s="11" t="s">
        <v>8</v>
      </c>
      <c r="B117" s="46">
        <f>SUM(C117:J117)</f>
        <v>105</v>
      </c>
      <c r="C117" s="46">
        <v>94</v>
      </c>
      <c r="D117" s="46">
        <v>7</v>
      </c>
      <c r="E117" s="46">
        <f>1+3</f>
        <v>4</v>
      </c>
      <c r="F117" s="46">
        <v>0</v>
      </c>
      <c r="G117" s="46">
        <v>0</v>
      </c>
      <c r="H117" s="46">
        <v>0</v>
      </c>
      <c r="I117" s="46">
        <v>0</v>
      </c>
      <c r="J117" s="46">
        <v>0</v>
      </c>
      <c r="K117" s="9"/>
      <c r="M117" s="21"/>
    </row>
    <row r="118" spans="1:13" s="20" customFormat="1" ht="18" customHeight="1" x14ac:dyDescent="0.25">
      <c r="A118" s="14"/>
      <c r="B118" s="46"/>
      <c r="C118" s="46"/>
      <c r="D118" s="46"/>
      <c r="E118" s="46"/>
      <c r="F118" s="46"/>
      <c r="G118" s="46"/>
      <c r="H118" s="46"/>
      <c r="I118" s="46"/>
      <c r="J118" s="46"/>
      <c r="K118" s="9"/>
      <c r="M118" s="21"/>
    </row>
    <row r="119" spans="1:13" s="21" customFormat="1" ht="21.95" customHeight="1" x14ac:dyDescent="0.25">
      <c r="A119" s="15" t="s">
        <v>40</v>
      </c>
      <c r="B119" s="49"/>
      <c r="C119" s="49"/>
      <c r="D119" s="49"/>
      <c r="E119" s="49"/>
      <c r="F119" s="49"/>
      <c r="G119" s="49"/>
      <c r="H119" s="49"/>
      <c r="I119" s="49"/>
      <c r="J119" s="49"/>
    </row>
    <row r="120" spans="1:13" s="20" customFormat="1" ht="30" customHeight="1" x14ac:dyDescent="0.25">
      <c r="A120" s="8" t="s">
        <v>184</v>
      </c>
      <c r="B120" s="47">
        <f>SUM(C120:J120)</f>
        <v>12557</v>
      </c>
      <c r="C120" s="47">
        <f t="shared" ref="C120:J120" si="21">SUM(C121:C123)</f>
        <v>10104</v>
      </c>
      <c r="D120" s="47">
        <f t="shared" si="21"/>
        <v>2283</v>
      </c>
      <c r="E120" s="47">
        <f t="shared" si="21"/>
        <v>135</v>
      </c>
      <c r="F120" s="47">
        <f t="shared" si="21"/>
        <v>27</v>
      </c>
      <c r="G120" s="47">
        <f t="shared" si="21"/>
        <v>4</v>
      </c>
      <c r="H120" s="47">
        <f t="shared" si="21"/>
        <v>0</v>
      </c>
      <c r="I120" s="47">
        <f t="shared" si="21"/>
        <v>0</v>
      </c>
      <c r="J120" s="47">
        <f t="shared" si="21"/>
        <v>4</v>
      </c>
      <c r="K120" s="9"/>
      <c r="M120" s="21"/>
    </row>
    <row r="121" spans="1:13" s="20" customFormat="1" ht="21.95" customHeight="1" x14ac:dyDescent="0.25">
      <c r="A121" s="10" t="s">
        <v>6</v>
      </c>
      <c r="B121" s="46">
        <f>SUM(C121:J121)</f>
        <v>11784</v>
      </c>
      <c r="C121" s="46">
        <v>9550</v>
      </c>
      <c r="D121" s="46">
        <v>2070</v>
      </c>
      <c r="E121" s="46">
        <v>129</v>
      </c>
      <c r="F121" s="46">
        <v>27</v>
      </c>
      <c r="G121" s="46">
        <v>4</v>
      </c>
      <c r="H121" s="46">
        <v>0</v>
      </c>
      <c r="I121" s="46">
        <v>0</v>
      </c>
      <c r="J121" s="46">
        <v>4</v>
      </c>
      <c r="K121" s="9"/>
      <c r="M121" s="21"/>
    </row>
    <row r="122" spans="1:13" s="20" customFormat="1" ht="21.95" customHeight="1" x14ac:dyDescent="0.25">
      <c r="A122" s="10" t="s">
        <v>7</v>
      </c>
      <c r="B122" s="46">
        <f>SUM(C122:J122)</f>
        <v>620</v>
      </c>
      <c r="C122" s="46">
        <v>439</v>
      </c>
      <c r="D122" s="46">
        <v>177</v>
      </c>
      <c r="E122" s="46">
        <v>4</v>
      </c>
      <c r="F122" s="46">
        <v>0</v>
      </c>
      <c r="G122" s="46">
        <v>0</v>
      </c>
      <c r="H122" s="46">
        <v>0</v>
      </c>
      <c r="I122" s="46">
        <v>0</v>
      </c>
      <c r="J122" s="46">
        <v>0</v>
      </c>
      <c r="M122" s="21"/>
    </row>
    <row r="123" spans="1:13" s="20" customFormat="1" ht="21.95" customHeight="1" x14ac:dyDescent="0.25">
      <c r="A123" s="11" t="s">
        <v>8</v>
      </c>
      <c r="B123" s="46">
        <f>SUM(C123:J123)</f>
        <v>153</v>
      </c>
      <c r="C123" s="46">
        <v>115</v>
      </c>
      <c r="D123" s="46">
        <v>36</v>
      </c>
      <c r="E123" s="46">
        <v>2</v>
      </c>
      <c r="F123" s="46">
        <v>0</v>
      </c>
      <c r="G123" s="46">
        <v>0</v>
      </c>
      <c r="H123" s="46">
        <v>0</v>
      </c>
      <c r="I123" s="46">
        <v>0</v>
      </c>
      <c r="J123" s="46">
        <v>0</v>
      </c>
      <c r="M123" s="21"/>
    </row>
    <row r="124" spans="1:13" s="20" customFormat="1" ht="18" customHeight="1" x14ac:dyDescent="0.25">
      <c r="A124" s="14"/>
      <c r="B124" s="46"/>
      <c r="C124" s="46"/>
      <c r="D124" s="46"/>
      <c r="E124" s="46"/>
      <c r="F124" s="46"/>
      <c r="G124" s="46"/>
      <c r="H124" s="46"/>
      <c r="I124" s="46"/>
      <c r="J124" s="46"/>
      <c r="M124" s="21"/>
    </row>
    <row r="125" spans="1:13" s="21" customFormat="1" ht="21.95" customHeight="1" x14ac:dyDescent="0.25">
      <c r="A125" s="15" t="s">
        <v>41</v>
      </c>
      <c r="B125" s="49"/>
      <c r="C125" s="49"/>
      <c r="D125" s="49"/>
      <c r="E125" s="49"/>
      <c r="F125" s="49"/>
      <c r="G125" s="49"/>
      <c r="H125" s="49"/>
      <c r="I125" s="49"/>
      <c r="J125" s="49"/>
    </row>
    <row r="126" spans="1:13" s="20" customFormat="1" ht="30" customHeight="1" x14ac:dyDescent="0.25">
      <c r="A126" s="8" t="s">
        <v>184</v>
      </c>
      <c r="B126" s="47">
        <f>SUM(C126:J126)</f>
        <v>8997</v>
      </c>
      <c r="C126" s="47">
        <f t="shared" ref="C126:J126" si="22">SUM(C127:C129)</f>
        <v>7466</v>
      </c>
      <c r="D126" s="47">
        <f t="shared" si="22"/>
        <v>1065</v>
      </c>
      <c r="E126" s="47">
        <f t="shared" si="22"/>
        <v>293</v>
      </c>
      <c r="F126" s="47">
        <f t="shared" si="22"/>
        <v>114</v>
      </c>
      <c r="G126" s="47">
        <f t="shared" si="22"/>
        <v>44</v>
      </c>
      <c r="H126" s="47">
        <f t="shared" si="22"/>
        <v>15</v>
      </c>
      <c r="I126" s="47">
        <f t="shared" si="22"/>
        <v>0</v>
      </c>
      <c r="J126" s="47">
        <f t="shared" si="22"/>
        <v>0</v>
      </c>
      <c r="M126" s="21"/>
    </row>
    <row r="127" spans="1:13" s="20" customFormat="1" ht="21.95" customHeight="1" x14ac:dyDescent="0.25">
      <c r="A127" s="10" t="s">
        <v>6</v>
      </c>
      <c r="B127" s="46">
        <f>SUM(C127:J127)</f>
        <v>6654</v>
      </c>
      <c r="C127" s="46">
        <v>5642</v>
      </c>
      <c r="D127" s="46">
        <v>831</v>
      </c>
      <c r="E127" s="46">
        <v>121</v>
      </c>
      <c r="F127" s="46">
        <v>33</v>
      </c>
      <c r="G127" s="46">
        <v>17</v>
      </c>
      <c r="H127" s="46">
        <v>10</v>
      </c>
      <c r="I127" s="46">
        <v>0</v>
      </c>
      <c r="J127" s="46">
        <v>0</v>
      </c>
      <c r="K127" s="9"/>
      <c r="M127" s="21"/>
    </row>
    <row r="128" spans="1:13" s="20" customFormat="1" ht="21.95" customHeight="1" x14ac:dyDescent="0.25">
      <c r="A128" s="10" t="s">
        <v>7</v>
      </c>
      <c r="B128" s="46">
        <f>SUM(C128:J128)</f>
        <v>1644</v>
      </c>
      <c r="C128" s="46">
        <v>1181</v>
      </c>
      <c r="D128" s="46">
        <v>184</v>
      </c>
      <c r="E128" s="46">
        <v>166</v>
      </c>
      <c r="F128" s="46">
        <v>81</v>
      </c>
      <c r="G128" s="46">
        <v>27</v>
      </c>
      <c r="H128" s="46">
        <v>5</v>
      </c>
      <c r="I128" s="46">
        <v>0</v>
      </c>
      <c r="J128" s="46">
        <v>0</v>
      </c>
      <c r="K128" s="9"/>
      <c r="M128" s="21"/>
    </row>
    <row r="129" spans="1:13" s="20" customFormat="1" ht="21.95" customHeight="1" x14ac:dyDescent="0.25">
      <c r="A129" s="11" t="s">
        <v>8</v>
      </c>
      <c r="B129" s="46">
        <f>SUM(C129:J129)</f>
        <v>699</v>
      </c>
      <c r="C129" s="46">
        <v>643</v>
      </c>
      <c r="D129" s="46">
        <v>50</v>
      </c>
      <c r="E129" s="46">
        <f>4+2</f>
        <v>6</v>
      </c>
      <c r="F129" s="46">
        <v>0</v>
      </c>
      <c r="G129" s="46">
        <v>0</v>
      </c>
      <c r="H129" s="46">
        <v>0</v>
      </c>
      <c r="I129" s="46">
        <v>0</v>
      </c>
      <c r="J129" s="46">
        <v>0</v>
      </c>
      <c r="K129" s="9"/>
      <c r="M129" s="21"/>
    </row>
    <row r="130" spans="1:13" s="20" customFormat="1" ht="18" customHeight="1" x14ac:dyDescent="0.25">
      <c r="A130" s="14"/>
      <c r="B130" s="46"/>
      <c r="C130" s="46"/>
      <c r="D130" s="46"/>
      <c r="E130" s="46"/>
      <c r="F130" s="46"/>
      <c r="G130" s="46"/>
      <c r="H130" s="46"/>
      <c r="I130" s="46"/>
      <c r="J130" s="46"/>
      <c r="M130" s="21"/>
    </row>
    <row r="131" spans="1:13" s="21" customFormat="1" ht="21.95" customHeight="1" x14ac:dyDescent="0.25">
      <c r="A131" s="15" t="s">
        <v>42</v>
      </c>
      <c r="B131" s="49"/>
      <c r="C131" s="49"/>
      <c r="D131" s="49"/>
      <c r="E131" s="49"/>
      <c r="F131" s="49"/>
      <c r="G131" s="49"/>
      <c r="H131" s="49"/>
      <c r="I131" s="49"/>
      <c r="J131" s="49"/>
    </row>
    <row r="132" spans="1:13" s="20" customFormat="1" ht="30" customHeight="1" x14ac:dyDescent="0.25">
      <c r="A132" s="8" t="s">
        <v>184</v>
      </c>
      <c r="B132" s="47">
        <f>SUM(C132:J132)</f>
        <v>1175</v>
      </c>
      <c r="C132" s="47">
        <f t="shared" ref="C132:J132" si="23">SUM(C133:C135)</f>
        <v>1137</v>
      </c>
      <c r="D132" s="47">
        <f t="shared" si="23"/>
        <v>34</v>
      </c>
      <c r="E132" s="47">
        <f t="shared" si="23"/>
        <v>4</v>
      </c>
      <c r="F132" s="47">
        <f t="shared" si="23"/>
        <v>0</v>
      </c>
      <c r="G132" s="47">
        <f t="shared" si="23"/>
        <v>0</v>
      </c>
      <c r="H132" s="47">
        <f t="shared" si="23"/>
        <v>0</v>
      </c>
      <c r="I132" s="47">
        <f t="shared" si="23"/>
        <v>0</v>
      </c>
      <c r="J132" s="47">
        <f t="shared" si="23"/>
        <v>0</v>
      </c>
      <c r="M132" s="21"/>
    </row>
    <row r="133" spans="1:13" s="20" customFormat="1" ht="21.95" customHeight="1" x14ac:dyDescent="0.25">
      <c r="A133" s="10" t="s">
        <v>6</v>
      </c>
      <c r="B133" s="46">
        <f>SUM(C133:J133)</f>
        <v>1146</v>
      </c>
      <c r="C133" s="46">
        <v>1109</v>
      </c>
      <c r="D133" s="46">
        <v>33</v>
      </c>
      <c r="E133" s="46">
        <f>2+2</f>
        <v>4</v>
      </c>
      <c r="F133" s="46">
        <v>0</v>
      </c>
      <c r="G133" s="46">
        <v>0</v>
      </c>
      <c r="H133" s="46">
        <v>0</v>
      </c>
      <c r="I133" s="46">
        <v>0</v>
      </c>
      <c r="J133" s="46">
        <v>0</v>
      </c>
      <c r="K133" s="9"/>
      <c r="M133" s="21"/>
    </row>
    <row r="134" spans="1:13" s="20" customFormat="1" ht="21.95" customHeight="1" x14ac:dyDescent="0.25">
      <c r="A134" s="10" t="s">
        <v>7</v>
      </c>
      <c r="B134" s="46">
        <f>SUM(C134:J134)</f>
        <v>19</v>
      </c>
      <c r="C134" s="46">
        <v>18</v>
      </c>
      <c r="D134" s="46">
        <v>1</v>
      </c>
      <c r="E134" s="46">
        <v>0</v>
      </c>
      <c r="F134" s="46">
        <v>0</v>
      </c>
      <c r="G134" s="46">
        <v>0</v>
      </c>
      <c r="H134" s="46">
        <v>0</v>
      </c>
      <c r="I134" s="46">
        <v>0</v>
      </c>
      <c r="J134" s="46">
        <v>0</v>
      </c>
      <c r="K134" s="9"/>
      <c r="M134" s="21"/>
    </row>
    <row r="135" spans="1:13" s="20" customFormat="1" ht="21.95" customHeight="1" x14ac:dyDescent="0.25">
      <c r="A135" s="11" t="s">
        <v>8</v>
      </c>
      <c r="B135" s="46">
        <f>SUM(C135:J135)</f>
        <v>10</v>
      </c>
      <c r="C135" s="46">
        <v>10</v>
      </c>
      <c r="D135" s="46">
        <v>0</v>
      </c>
      <c r="E135" s="46">
        <v>0</v>
      </c>
      <c r="F135" s="46">
        <v>0</v>
      </c>
      <c r="G135" s="46">
        <v>0</v>
      </c>
      <c r="H135" s="46">
        <v>0</v>
      </c>
      <c r="I135" s="46">
        <v>0</v>
      </c>
      <c r="J135" s="46">
        <v>0</v>
      </c>
      <c r="K135" s="9"/>
      <c r="M135" s="21"/>
    </row>
    <row r="136" spans="1:13" s="20" customFormat="1" ht="18" customHeight="1" x14ac:dyDescent="0.25">
      <c r="A136" s="14"/>
      <c r="B136" s="46"/>
      <c r="C136" s="46"/>
      <c r="D136" s="46"/>
      <c r="E136" s="46"/>
      <c r="F136" s="46"/>
      <c r="G136" s="46"/>
      <c r="H136" s="46"/>
      <c r="I136" s="46"/>
      <c r="J136" s="46"/>
      <c r="K136" s="9"/>
      <c r="M136" s="21"/>
    </row>
    <row r="137" spans="1:13" s="21" customFormat="1" ht="21.95" customHeight="1" x14ac:dyDescent="0.25">
      <c r="A137" s="15" t="s">
        <v>43</v>
      </c>
      <c r="B137" s="49"/>
      <c r="C137" s="49"/>
      <c r="D137" s="49"/>
      <c r="E137" s="49"/>
      <c r="F137" s="49"/>
      <c r="G137" s="49"/>
      <c r="H137" s="49"/>
      <c r="I137" s="49"/>
      <c r="J137" s="49"/>
    </row>
    <row r="138" spans="1:13" s="20" customFormat="1" ht="30" customHeight="1" x14ac:dyDescent="0.25">
      <c r="A138" s="8" t="s">
        <v>184</v>
      </c>
      <c r="B138" s="47">
        <f>SUM(C138:J138)</f>
        <v>1065</v>
      </c>
      <c r="C138" s="47">
        <f t="shared" ref="C138:J138" si="24">SUM(C139:C141)</f>
        <v>1024</v>
      </c>
      <c r="D138" s="47">
        <f t="shared" si="24"/>
        <v>26</v>
      </c>
      <c r="E138" s="47">
        <f t="shared" si="24"/>
        <v>15</v>
      </c>
      <c r="F138" s="47">
        <f t="shared" si="24"/>
        <v>0</v>
      </c>
      <c r="G138" s="47">
        <f t="shared" si="24"/>
        <v>0</v>
      </c>
      <c r="H138" s="47">
        <f t="shared" si="24"/>
        <v>0</v>
      </c>
      <c r="I138" s="47">
        <f t="shared" si="24"/>
        <v>0</v>
      </c>
      <c r="J138" s="47">
        <f t="shared" si="24"/>
        <v>0</v>
      </c>
      <c r="K138" s="9"/>
      <c r="M138" s="21"/>
    </row>
    <row r="139" spans="1:13" s="20" customFormat="1" ht="21.95" customHeight="1" x14ac:dyDescent="0.25">
      <c r="A139" s="10" t="s">
        <v>6</v>
      </c>
      <c r="B139" s="46">
        <f>SUM(C139:J139)</f>
        <v>1011</v>
      </c>
      <c r="C139" s="46">
        <v>977</v>
      </c>
      <c r="D139" s="46">
        <v>23</v>
      </c>
      <c r="E139" s="46">
        <f>9+2</f>
        <v>11</v>
      </c>
      <c r="F139" s="46">
        <v>0</v>
      </c>
      <c r="G139" s="46">
        <v>0</v>
      </c>
      <c r="H139" s="46">
        <v>0</v>
      </c>
      <c r="I139" s="46">
        <v>0</v>
      </c>
      <c r="J139" s="46">
        <v>0</v>
      </c>
      <c r="K139" s="9"/>
      <c r="M139" s="21"/>
    </row>
    <row r="140" spans="1:13" s="20" customFormat="1" ht="21.95" customHeight="1" x14ac:dyDescent="0.25">
      <c r="A140" s="10" t="s">
        <v>7</v>
      </c>
      <c r="B140" s="46">
        <f>SUM(C140:J140)</f>
        <v>33</v>
      </c>
      <c r="C140" s="46">
        <v>33</v>
      </c>
      <c r="D140" s="46">
        <v>0</v>
      </c>
      <c r="E140" s="46">
        <v>0</v>
      </c>
      <c r="F140" s="46">
        <v>0</v>
      </c>
      <c r="G140" s="46">
        <v>0</v>
      </c>
      <c r="H140" s="46">
        <v>0</v>
      </c>
      <c r="I140" s="46">
        <v>0</v>
      </c>
      <c r="J140" s="46">
        <v>0</v>
      </c>
      <c r="K140" s="9"/>
      <c r="M140" s="21"/>
    </row>
    <row r="141" spans="1:13" s="20" customFormat="1" ht="21.95" customHeight="1" x14ac:dyDescent="0.25">
      <c r="A141" s="11" t="s">
        <v>8</v>
      </c>
      <c r="B141" s="46">
        <f>SUM(C141:J141)</f>
        <v>21</v>
      </c>
      <c r="C141" s="46">
        <v>14</v>
      </c>
      <c r="D141" s="46">
        <v>3</v>
      </c>
      <c r="E141" s="46">
        <f>3+1</f>
        <v>4</v>
      </c>
      <c r="F141" s="46">
        <v>0</v>
      </c>
      <c r="G141" s="46">
        <v>0</v>
      </c>
      <c r="H141" s="46">
        <v>0</v>
      </c>
      <c r="I141" s="46">
        <v>0</v>
      </c>
      <c r="J141" s="46">
        <v>0</v>
      </c>
      <c r="K141" s="9"/>
      <c r="M141" s="21"/>
    </row>
    <row r="142" spans="1:13" s="20" customFormat="1" ht="18" customHeight="1" x14ac:dyDescent="0.25">
      <c r="A142" s="14"/>
      <c r="B142" s="46"/>
      <c r="C142" s="46"/>
      <c r="D142" s="46"/>
      <c r="E142" s="46"/>
      <c r="F142" s="46"/>
      <c r="G142" s="46"/>
      <c r="H142" s="46"/>
      <c r="I142" s="46"/>
      <c r="J142" s="46"/>
      <c r="K142" s="9"/>
      <c r="M142" s="21"/>
    </row>
    <row r="143" spans="1:13" s="21" customFormat="1" ht="21.95" customHeight="1" x14ac:dyDescent="0.25">
      <c r="A143" s="15" t="s">
        <v>44</v>
      </c>
      <c r="B143" s="49"/>
      <c r="C143" s="49"/>
      <c r="D143" s="49"/>
      <c r="E143" s="49"/>
      <c r="F143" s="49"/>
      <c r="G143" s="49"/>
      <c r="H143" s="49"/>
      <c r="I143" s="49"/>
      <c r="J143" s="49"/>
    </row>
    <row r="144" spans="1:13" s="20" customFormat="1" ht="30" customHeight="1" x14ac:dyDescent="0.25">
      <c r="A144" s="8" t="s">
        <v>184</v>
      </c>
      <c r="B144" s="47">
        <f>SUM(C144:J144)</f>
        <v>1062</v>
      </c>
      <c r="C144" s="52">
        <f t="shared" ref="C144:J144" si="25">SUM(C145:C147)</f>
        <v>1036</v>
      </c>
      <c r="D144" s="52">
        <f t="shared" si="25"/>
        <v>22</v>
      </c>
      <c r="E144" s="52">
        <f t="shared" si="25"/>
        <v>4</v>
      </c>
      <c r="F144" s="52">
        <f t="shared" si="25"/>
        <v>0</v>
      </c>
      <c r="G144" s="52">
        <f t="shared" si="25"/>
        <v>0</v>
      </c>
      <c r="H144" s="52">
        <f t="shared" si="25"/>
        <v>0</v>
      </c>
      <c r="I144" s="52">
        <f t="shared" si="25"/>
        <v>0</v>
      </c>
      <c r="J144" s="52">
        <f t="shared" si="25"/>
        <v>0</v>
      </c>
      <c r="K144" s="9"/>
      <c r="M144" s="21"/>
    </row>
    <row r="145" spans="1:13" s="20" customFormat="1" ht="21.95" customHeight="1" x14ac:dyDescent="0.25">
      <c r="A145" s="10" t="s">
        <v>6</v>
      </c>
      <c r="B145" s="46">
        <f>SUM(C145:J145)</f>
        <v>1002</v>
      </c>
      <c r="C145" s="53">
        <v>977</v>
      </c>
      <c r="D145" s="53">
        <v>21</v>
      </c>
      <c r="E145" s="53">
        <f>3+1</f>
        <v>4</v>
      </c>
      <c r="F145" s="53">
        <v>0</v>
      </c>
      <c r="G145" s="53">
        <v>0</v>
      </c>
      <c r="H145" s="53">
        <v>0</v>
      </c>
      <c r="I145" s="53">
        <v>0</v>
      </c>
      <c r="J145" s="53">
        <v>0</v>
      </c>
      <c r="K145" s="9"/>
      <c r="M145" s="21"/>
    </row>
    <row r="146" spans="1:13" s="20" customFormat="1" ht="21.95" customHeight="1" x14ac:dyDescent="0.25">
      <c r="A146" s="10" t="s">
        <v>7</v>
      </c>
      <c r="B146" s="46">
        <f>SUM(C146:J146)</f>
        <v>28</v>
      </c>
      <c r="C146" s="53">
        <v>28</v>
      </c>
      <c r="D146" s="53">
        <v>0</v>
      </c>
      <c r="E146" s="53">
        <v>0</v>
      </c>
      <c r="F146" s="53">
        <v>0</v>
      </c>
      <c r="G146" s="53">
        <v>0</v>
      </c>
      <c r="H146" s="53">
        <v>0</v>
      </c>
      <c r="I146" s="53">
        <v>0</v>
      </c>
      <c r="J146" s="53">
        <v>0</v>
      </c>
      <c r="M146" s="21"/>
    </row>
    <row r="147" spans="1:13" s="20" customFormat="1" ht="21.95" customHeight="1" x14ac:dyDescent="0.25">
      <c r="A147" s="11" t="s">
        <v>8</v>
      </c>
      <c r="B147" s="46">
        <f>SUM(C147:J147)</f>
        <v>32</v>
      </c>
      <c r="C147" s="53">
        <v>31</v>
      </c>
      <c r="D147" s="53">
        <v>1</v>
      </c>
      <c r="E147" s="53">
        <v>0</v>
      </c>
      <c r="F147" s="53">
        <v>0</v>
      </c>
      <c r="G147" s="53">
        <v>0</v>
      </c>
      <c r="H147" s="53">
        <v>0</v>
      </c>
      <c r="I147" s="53">
        <v>0</v>
      </c>
      <c r="J147" s="53">
        <v>0</v>
      </c>
      <c r="K147" s="9"/>
      <c r="M147" s="21"/>
    </row>
    <row r="148" spans="1:13" s="20" customFormat="1" ht="18" customHeight="1" x14ac:dyDescent="0.25">
      <c r="A148" s="25"/>
      <c r="B148" s="46"/>
      <c r="C148" s="46"/>
      <c r="D148" s="46"/>
      <c r="E148" s="46"/>
      <c r="F148" s="46"/>
      <c r="G148" s="46"/>
      <c r="H148" s="46"/>
      <c r="I148" s="46"/>
      <c r="J148" s="46"/>
      <c r="K148" s="9"/>
      <c r="M148" s="21"/>
    </row>
    <row r="149" spans="1:13" s="21" customFormat="1" ht="21.95" customHeight="1" x14ac:dyDescent="0.25">
      <c r="A149" s="15" t="s">
        <v>45</v>
      </c>
      <c r="B149" s="49"/>
      <c r="C149" s="49"/>
      <c r="D149" s="49"/>
      <c r="E149" s="49"/>
      <c r="F149" s="49"/>
      <c r="G149" s="49"/>
      <c r="H149" s="49"/>
      <c r="I149" s="49"/>
      <c r="J149" s="49"/>
    </row>
    <row r="150" spans="1:13" s="20" customFormat="1" ht="30" customHeight="1" x14ac:dyDescent="0.25">
      <c r="A150" s="8" t="s">
        <v>184</v>
      </c>
      <c r="B150" s="47">
        <f>SUM(C150:J150)</f>
        <v>1543</v>
      </c>
      <c r="C150" s="52">
        <f t="shared" ref="C150:J150" si="26">SUM(C151:C153)</f>
        <v>1290</v>
      </c>
      <c r="D150" s="52">
        <f t="shared" si="26"/>
        <v>222</v>
      </c>
      <c r="E150" s="52">
        <f t="shared" si="26"/>
        <v>31</v>
      </c>
      <c r="F150" s="52">
        <f t="shared" si="26"/>
        <v>0</v>
      </c>
      <c r="G150" s="52">
        <f t="shared" si="26"/>
        <v>0</v>
      </c>
      <c r="H150" s="52">
        <f t="shared" si="26"/>
        <v>0</v>
      </c>
      <c r="I150" s="52">
        <f t="shared" si="26"/>
        <v>0</v>
      </c>
      <c r="J150" s="52">
        <f t="shared" si="26"/>
        <v>0</v>
      </c>
      <c r="K150" s="9"/>
      <c r="M150" s="21"/>
    </row>
    <row r="151" spans="1:13" s="20" customFormat="1" ht="21.95" customHeight="1" x14ac:dyDescent="0.25">
      <c r="A151" s="10" t="s">
        <v>6</v>
      </c>
      <c r="B151" s="46">
        <f>SUM(C151:J151)</f>
        <v>1504</v>
      </c>
      <c r="C151" s="53">
        <v>1252</v>
      </c>
      <c r="D151" s="53">
        <v>221</v>
      </c>
      <c r="E151" s="53">
        <v>31</v>
      </c>
      <c r="F151" s="53">
        <v>0</v>
      </c>
      <c r="G151" s="53">
        <v>0</v>
      </c>
      <c r="H151" s="53">
        <v>0</v>
      </c>
      <c r="I151" s="53">
        <v>0</v>
      </c>
      <c r="J151" s="53">
        <v>0</v>
      </c>
      <c r="K151" s="9"/>
      <c r="M151" s="21"/>
    </row>
    <row r="152" spans="1:13" s="20" customFormat="1" ht="21.95" customHeight="1" x14ac:dyDescent="0.25">
      <c r="A152" s="10" t="s">
        <v>7</v>
      </c>
      <c r="B152" s="46">
        <f>SUM(C152:J152)</f>
        <v>17</v>
      </c>
      <c r="C152" s="53">
        <v>17</v>
      </c>
      <c r="D152" s="53">
        <v>0</v>
      </c>
      <c r="E152" s="53">
        <v>0</v>
      </c>
      <c r="F152" s="53">
        <v>0</v>
      </c>
      <c r="G152" s="53">
        <v>0</v>
      </c>
      <c r="H152" s="53">
        <v>0</v>
      </c>
      <c r="I152" s="53">
        <v>0</v>
      </c>
      <c r="J152" s="53">
        <v>0</v>
      </c>
      <c r="K152" s="9"/>
      <c r="M152" s="21"/>
    </row>
    <row r="153" spans="1:13" s="20" customFormat="1" ht="21.95" customHeight="1" x14ac:dyDescent="0.25">
      <c r="A153" s="11" t="s">
        <v>8</v>
      </c>
      <c r="B153" s="46">
        <f>SUM(C153:J153)</f>
        <v>22</v>
      </c>
      <c r="C153" s="53">
        <v>21</v>
      </c>
      <c r="D153" s="53">
        <v>1</v>
      </c>
      <c r="E153" s="53">
        <v>0</v>
      </c>
      <c r="F153" s="53">
        <v>0</v>
      </c>
      <c r="G153" s="53">
        <v>0</v>
      </c>
      <c r="H153" s="53">
        <v>0</v>
      </c>
      <c r="I153" s="53">
        <v>0</v>
      </c>
      <c r="J153" s="53">
        <v>0</v>
      </c>
      <c r="K153" s="9"/>
      <c r="M153" s="21"/>
    </row>
    <row r="154" spans="1:13" s="20" customFormat="1" ht="18" customHeight="1" thickBot="1" x14ac:dyDescent="0.3">
      <c r="A154" s="36"/>
      <c r="B154" s="37"/>
      <c r="C154" s="38"/>
      <c r="D154" s="38"/>
      <c r="E154" s="38"/>
      <c r="F154" s="38"/>
      <c r="G154" s="38"/>
      <c r="H154" s="38"/>
      <c r="I154" s="38"/>
      <c r="J154" s="38"/>
      <c r="M154" s="21"/>
    </row>
    <row r="155" spans="1:13" s="20" customFormat="1" ht="21.95" customHeight="1" x14ac:dyDescent="0.25">
      <c r="A155" s="15" t="s">
        <v>46</v>
      </c>
      <c r="C155" s="24"/>
      <c r="D155" s="24"/>
      <c r="E155" s="24"/>
      <c r="F155" s="24"/>
      <c r="G155" s="24"/>
      <c r="H155" s="24"/>
      <c r="I155" s="24"/>
      <c r="J155" s="24"/>
      <c r="M155" s="21"/>
    </row>
    <row r="156" spans="1:13" s="20" customFormat="1" ht="30" customHeight="1" x14ac:dyDescent="0.25">
      <c r="A156" s="8" t="s">
        <v>184</v>
      </c>
      <c r="B156" s="47">
        <f>SUM(C156:J156)</f>
        <v>842</v>
      </c>
      <c r="C156" s="52">
        <f t="shared" ref="C156:J156" si="27">SUM(C157:C159)</f>
        <v>798</v>
      </c>
      <c r="D156" s="52">
        <f t="shared" si="27"/>
        <v>38</v>
      </c>
      <c r="E156" s="52">
        <f t="shared" si="27"/>
        <v>6</v>
      </c>
      <c r="F156" s="52">
        <f t="shared" si="27"/>
        <v>0</v>
      </c>
      <c r="G156" s="52">
        <f t="shared" si="27"/>
        <v>0</v>
      </c>
      <c r="H156" s="52">
        <f t="shared" si="27"/>
        <v>0</v>
      </c>
      <c r="I156" s="52">
        <f t="shared" si="27"/>
        <v>0</v>
      </c>
      <c r="J156" s="52">
        <f t="shared" si="27"/>
        <v>0</v>
      </c>
      <c r="M156" s="21"/>
    </row>
    <row r="157" spans="1:13" s="20" customFormat="1" ht="21.95" customHeight="1" x14ac:dyDescent="0.25">
      <c r="A157" s="10" t="s">
        <v>6</v>
      </c>
      <c r="B157" s="46">
        <f>SUM(C157:J157)</f>
        <v>771</v>
      </c>
      <c r="C157" s="53">
        <v>729</v>
      </c>
      <c r="D157" s="53">
        <v>38</v>
      </c>
      <c r="E157" s="53">
        <v>4</v>
      </c>
      <c r="F157" s="53">
        <v>0</v>
      </c>
      <c r="G157" s="53">
        <v>0</v>
      </c>
      <c r="H157" s="53">
        <v>0</v>
      </c>
      <c r="I157" s="53">
        <v>0</v>
      </c>
      <c r="J157" s="53">
        <v>0</v>
      </c>
      <c r="M157" s="21"/>
    </row>
    <row r="158" spans="1:13" s="20" customFormat="1" ht="21.95" customHeight="1" x14ac:dyDescent="0.25">
      <c r="A158" s="10" t="s">
        <v>7</v>
      </c>
      <c r="B158" s="46">
        <f>SUM(C158:J158)</f>
        <v>47</v>
      </c>
      <c r="C158" s="53">
        <v>45</v>
      </c>
      <c r="D158" s="53">
        <v>0</v>
      </c>
      <c r="E158" s="53">
        <f>1+1</f>
        <v>2</v>
      </c>
      <c r="F158" s="53">
        <v>0</v>
      </c>
      <c r="G158" s="53">
        <v>0</v>
      </c>
      <c r="H158" s="53">
        <v>0</v>
      </c>
      <c r="I158" s="53">
        <v>0</v>
      </c>
      <c r="J158" s="53">
        <v>0</v>
      </c>
      <c r="M158" s="21"/>
    </row>
    <row r="159" spans="1:13" s="20" customFormat="1" ht="21.95" customHeight="1" x14ac:dyDescent="0.25">
      <c r="A159" s="11" t="s">
        <v>8</v>
      </c>
      <c r="B159" s="46">
        <f>SUM(C159:J159)</f>
        <v>24</v>
      </c>
      <c r="C159" s="53">
        <v>24</v>
      </c>
      <c r="D159" s="53">
        <v>0</v>
      </c>
      <c r="E159" s="53">
        <v>0</v>
      </c>
      <c r="F159" s="53">
        <v>0</v>
      </c>
      <c r="G159" s="53">
        <v>0</v>
      </c>
      <c r="H159" s="53">
        <v>0</v>
      </c>
      <c r="I159" s="53">
        <v>0</v>
      </c>
      <c r="J159" s="53">
        <v>0</v>
      </c>
      <c r="M159" s="21"/>
    </row>
    <row r="160" spans="1:13" ht="21.95" customHeight="1" x14ac:dyDescent="0.2">
      <c r="A160" s="12"/>
      <c r="B160" s="48"/>
      <c r="C160" s="48"/>
      <c r="D160" s="48"/>
      <c r="E160" s="48"/>
      <c r="F160" s="48"/>
      <c r="G160" s="48"/>
      <c r="H160" s="48"/>
      <c r="I160" s="48"/>
      <c r="J160" s="48"/>
    </row>
    <row r="161" spans="1:13" s="20" customFormat="1" ht="21.95" customHeight="1" x14ac:dyDescent="0.25">
      <c r="A161" s="13" t="s">
        <v>10</v>
      </c>
      <c r="B161" s="54"/>
      <c r="C161" s="54"/>
      <c r="D161" s="54"/>
      <c r="E161" s="54"/>
      <c r="F161" s="54"/>
      <c r="G161" s="54"/>
      <c r="H161" s="54"/>
      <c r="I161" s="54"/>
      <c r="J161" s="54"/>
      <c r="M161" s="21"/>
    </row>
    <row r="162" spans="1:13" s="20" customFormat="1" ht="30" customHeight="1" x14ac:dyDescent="0.25">
      <c r="A162" s="8" t="s">
        <v>185</v>
      </c>
      <c r="B162" s="54">
        <f t="shared" ref="B162:J162" si="28">SUM(B163:B165)</f>
        <v>51062</v>
      </c>
      <c r="C162" s="54">
        <f t="shared" si="28"/>
        <v>45175</v>
      </c>
      <c r="D162" s="54">
        <f t="shared" si="28"/>
        <v>5050</v>
      </c>
      <c r="E162" s="54">
        <f t="shared" si="28"/>
        <v>618</v>
      </c>
      <c r="F162" s="54">
        <f t="shared" si="28"/>
        <v>151</v>
      </c>
      <c r="G162" s="54">
        <f t="shared" si="28"/>
        <v>20</v>
      </c>
      <c r="H162" s="54">
        <f t="shared" si="28"/>
        <v>5</v>
      </c>
      <c r="I162" s="54">
        <f t="shared" si="28"/>
        <v>9</v>
      </c>
      <c r="J162" s="54">
        <f t="shared" si="28"/>
        <v>34</v>
      </c>
      <c r="K162" s="9"/>
      <c r="M162" s="21"/>
    </row>
    <row r="163" spans="1:13" s="20" customFormat="1" ht="21.95" customHeight="1" x14ac:dyDescent="0.25">
      <c r="A163" s="10" t="s">
        <v>6</v>
      </c>
      <c r="B163" s="55">
        <f t="shared" ref="B163:J163" si="29">B169+B175+B181+B187+B193+B199+B205+B211+B217+B223+B229</f>
        <v>47376</v>
      </c>
      <c r="C163" s="55">
        <f t="shared" si="29"/>
        <v>42112</v>
      </c>
      <c r="D163" s="55">
        <f t="shared" si="29"/>
        <v>4705</v>
      </c>
      <c r="E163" s="55">
        <f t="shared" si="29"/>
        <v>449</v>
      </c>
      <c r="F163" s="55">
        <f t="shared" si="29"/>
        <v>59</v>
      </c>
      <c r="G163" s="55">
        <f t="shared" si="29"/>
        <v>7</v>
      </c>
      <c r="H163" s="55">
        <f t="shared" si="29"/>
        <v>5</v>
      </c>
      <c r="I163" s="55">
        <f t="shared" si="29"/>
        <v>9</v>
      </c>
      <c r="J163" s="55">
        <f t="shared" si="29"/>
        <v>30</v>
      </c>
      <c r="K163" s="9"/>
      <c r="M163" s="21"/>
    </row>
    <row r="164" spans="1:13" s="20" customFormat="1" ht="21.95" customHeight="1" x14ac:dyDescent="0.25">
      <c r="A164" s="10" t="s">
        <v>7</v>
      </c>
      <c r="B164" s="55">
        <f t="shared" ref="B164:J164" si="30">B170+B176+B182+B188+B194+B200+B206+B212+B218+B224+B230</f>
        <v>1912</v>
      </c>
      <c r="C164" s="55">
        <f t="shared" si="30"/>
        <v>1628</v>
      </c>
      <c r="D164" s="55">
        <f t="shared" si="30"/>
        <v>114</v>
      </c>
      <c r="E164" s="55">
        <f t="shared" si="30"/>
        <v>91</v>
      </c>
      <c r="F164" s="55">
        <f t="shared" si="30"/>
        <v>64</v>
      </c>
      <c r="G164" s="55">
        <f t="shared" si="30"/>
        <v>13</v>
      </c>
      <c r="H164" s="55">
        <f t="shared" si="30"/>
        <v>0</v>
      </c>
      <c r="I164" s="55">
        <f t="shared" si="30"/>
        <v>0</v>
      </c>
      <c r="J164" s="55">
        <f t="shared" si="30"/>
        <v>2</v>
      </c>
      <c r="K164" s="22"/>
      <c r="M164" s="21"/>
    </row>
    <row r="165" spans="1:13" s="20" customFormat="1" ht="21.95" customHeight="1" x14ac:dyDescent="0.25">
      <c r="A165" s="11" t="s">
        <v>8</v>
      </c>
      <c r="B165" s="55">
        <f t="shared" ref="B165:J165" si="31">B171+B177+B183+B189+B195+B201+B207+B213+B219+B225+B231</f>
        <v>1774</v>
      </c>
      <c r="C165" s="55">
        <f t="shared" si="31"/>
        <v>1435</v>
      </c>
      <c r="D165" s="55">
        <f t="shared" si="31"/>
        <v>231</v>
      </c>
      <c r="E165" s="55">
        <f t="shared" si="31"/>
        <v>78</v>
      </c>
      <c r="F165" s="55">
        <f t="shared" si="31"/>
        <v>28</v>
      </c>
      <c r="G165" s="55">
        <f t="shared" si="31"/>
        <v>0</v>
      </c>
      <c r="H165" s="55">
        <f t="shared" si="31"/>
        <v>0</v>
      </c>
      <c r="I165" s="55">
        <f t="shared" si="31"/>
        <v>0</v>
      </c>
      <c r="J165" s="55">
        <f t="shared" si="31"/>
        <v>2</v>
      </c>
      <c r="L165" s="23"/>
      <c r="M165" s="21"/>
    </row>
    <row r="166" spans="1:13" s="20" customFormat="1" ht="18" customHeight="1" x14ac:dyDescent="0.25">
      <c r="A166" s="14"/>
      <c r="B166" s="55"/>
      <c r="C166" s="55"/>
      <c r="D166" s="55"/>
      <c r="E166" s="55"/>
      <c r="F166" s="55"/>
      <c r="G166" s="55"/>
      <c r="H166" s="55"/>
      <c r="I166" s="55"/>
      <c r="J166" s="55"/>
      <c r="K166" s="22"/>
      <c r="M166" s="21"/>
    </row>
    <row r="167" spans="1:13" s="21" customFormat="1" ht="21.95" customHeight="1" x14ac:dyDescent="0.25">
      <c r="A167" s="15" t="s">
        <v>47</v>
      </c>
      <c r="B167" s="54"/>
      <c r="C167" s="54"/>
      <c r="D167" s="54"/>
      <c r="E167" s="54"/>
      <c r="F167" s="54"/>
      <c r="G167" s="54"/>
      <c r="H167" s="54"/>
      <c r="I167" s="54"/>
      <c r="J167" s="54"/>
      <c r="K167" s="22"/>
    </row>
    <row r="168" spans="1:13" s="20" customFormat="1" ht="30" customHeight="1" x14ac:dyDescent="0.25">
      <c r="A168" s="8" t="s">
        <v>185</v>
      </c>
      <c r="B168" s="54">
        <f t="shared" ref="B168:J168" si="32">SUM(B169:B171)</f>
        <v>2834</v>
      </c>
      <c r="C168" s="54">
        <f t="shared" si="32"/>
        <v>2724</v>
      </c>
      <c r="D168" s="54">
        <f t="shared" si="32"/>
        <v>97</v>
      </c>
      <c r="E168" s="54">
        <f t="shared" si="32"/>
        <v>13</v>
      </c>
      <c r="F168" s="54">
        <f t="shared" si="32"/>
        <v>0</v>
      </c>
      <c r="G168" s="54">
        <f t="shared" si="32"/>
        <v>0</v>
      </c>
      <c r="H168" s="54">
        <f t="shared" si="32"/>
        <v>0</v>
      </c>
      <c r="I168" s="54">
        <f t="shared" si="32"/>
        <v>0</v>
      </c>
      <c r="J168" s="54">
        <f t="shared" si="32"/>
        <v>0</v>
      </c>
      <c r="K168" s="22"/>
      <c r="M168" s="21"/>
    </row>
    <row r="169" spans="1:13" s="20" customFormat="1" ht="21.95" customHeight="1" x14ac:dyDescent="0.25">
      <c r="A169" s="10" t="s">
        <v>6</v>
      </c>
      <c r="B169" s="55">
        <v>2702</v>
      </c>
      <c r="C169" s="55">
        <v>2607</v>
      </c>
      <c r="D169" s="55">
        <v>85</v>
      </c>
      <c r="E169" s="55">
        <v>10</v>
      </c>
      <c r="F169" s="55">
        <v>0</v>
      </c>
      <c r="G169" s="55">
        <v>0</v>
      </c>
      <c r="H169" s="55">
        <v>0</v>
      </c>
      <c r="I169" s="55">
        <v>0</v>
      </c>
      <c r="J169" s="55">
        <v>0</v>
      </c>
      <c r="K169" s="22"/>
      <c r="M169" s="21"/>
    </row>
    <row r="170" spans="1:13" s="20" customFormat="1" ht="21.95" customHeight="1" x14ac:dyDescent="0.25">
      <c r="A170" s="10" t="s">
        <v>7</v>
      </c>
      <c r="B170" s="55">
        <v>11</v>
      </c>
      <c r="C170" s="55">
        <v>11</v>
      </c>
      <c r="D170" s="55">
        <v>0</v>
      </c>
      <c r="E170" s="55">
        <v>0</v>
      </c>
      <c r="F170" s="55">
        <v>0</v>
      </c>
      <c r="G170" s="55">
        <v>0</v>
      </c>
      <c r="H170" s="55">
        <v>0</v>
      </c>
      <c r="I170" s="55">
        <v>0</v>
      </c>
      <c r="J170" s="55">
        <v>0</v>
      </c>
      <c r="K170" s="22"/>
      <c r="M170" s="21"/>
    </row>
    <row r="171" spans="1:13" s="20" customFormat="1" ht="21.95" customHeight="1" x14ac:dyDescent="0.25">
      <c r="A171" s="11" t="s">
        <v>8</v>
      </c>
      <c r="B171" s="55">
        <v>121</v>
      </c>
      <c r="C171" s="55">
        <v>106</v>
      </c>
      <c r="D171" s="55">
        <v>12</v>
      </c>
      <c r="E171" s="55">
        <v>3</v>
      </c>
      <c r="F171" s="55">
        <v>0</v>
      </c>
      <c r="G171" s="55">
        <v>0</v>
      </c>
      <c r="H171" s="55">
        <v>0</v>
      </c>
      <c r="I171" s="55">
        <v>0</v>
      </c>
      <c r="J171" s="55">
        <v>0</v>
      </c>
      <c r="K171" s="22"/>
      <c r="M171" s="21"/>
    </row>
    <row r="172" spans="1:13" s="20" customFormat="1" ht="18" customHeight="1" x14ac:dyDescent="0.25">
      <c r="A172" s="14"/>
      <c r="B172" s="55"/>
      <c r="C172" s="55"/>
      <c r="D172" s="55"/>
      <c r="E172" s="55"/>
      <c r="F172" s="55"/>
      <c r="G172" s="55"/>
      <c r="H172" s="55"/>
      <c r="I172" s="55"/>
      <c r="J172" s="55"/>
      <c r="K172" s="22"/>
      <c r="M172" s="21"/>
    </row>
    <row r="173" spans="1:13" s="21" customFormat="1" ht="21.95" customHeight="1" x14ac:dyDescent="0.25">
      <c r="A173" s="15" t="s">
        <v>48</v>
      </c>
      <c r="B173" s="54"/>
      <c r="C173" s="54"/>
      <c r="D173" s="54"/>
      <c r="E173" s="54"/>
      <c r="F173" s="54"/>
      <c r="G173" s="54"/>
      <c r="H173" s="54"/>
      <c r="I173" s="54"/>
      <c r="J173" s="54"/>
      <c r="K173" s="22"/>
    </row>
    <row r="174" spans="1:13" s="20" customFormat="1" ht="30" customHeight="1" x14ac:dyDescent="0.25">
      <c r="A174" s="8" t="s">
        <v>185</v>
      </c>
      <c r="B174" s="54">
        <f t="shared" ref="B174:J174" si="33">SUM(B175:B177)</f>
        <v>20910</v>
      </c>
      <c r="C174" s="54">
        <f t="shared" si="33"/>
        <v>17160</v>
      </c>
      <c r="D174" s="54">
        <f t="shared" si="33"/>
        <v>3153</v>
      </c>
      <c r="E174" s="54">
        <f t="shared" si="33"/>
        <v>429</v>
      </c>
      <c r="F174" s="54">
        <f t="shared" si="33"/>
        <v>130</v>
      </c>
      <c r="G174" s="54">
        <f t="shared" si="33"/>
        <v>18</v>
      </c>
      <c r="H174" s="54">
        <f t="shared" si="33"/>
        <v>5</v>
      </c>
      <c r="I174" s="54">
        <f t="shared" si="33"/>
        <v>9</v>
      </c>
      <c r="J174" s="54">
        <f t="shared" si="33"/>
        <v>6</v>
      </c>
      <c r="K174" s="22"/>
      <c r="M174" s="21"/>
    </row>
    <row r="175" spans="1:13" s="20" customFormat="1" ht="21.95" customHeight="1" x14ac:dyDescent="0.25">
      <c r="A175" s="10" t="s">
        <v>6</v>
      </c>
      <c r="B175" s="55">
        <v>19054</v>
      </c>
      <c r="C175" s="55">
        <v>15753</v>
      </c>
      <c r="D175" s="55">
        <v>2946</v>
      </c>
      <c r="E175" s="55">
        <v>291</v>
      </c>
      <c r="F175" s="55">
        <v>42</v>
      </c>
      <c r="G175" s="55">
        <v>5</v>
      </c>
      <c r="H175" s="55">
        <v>5</v>
      </c>
      <c r="I175" s="55">
        <v>9</v>
      </c>
      <c r="J175" s="55">
        <v>3</v>
      </c>
      <c r="K175" s="22"/>
      <c r="M175" s="21"/>
    </row>
    <row r="176" spans="1:13" s="20" customFormat="1" ht="21.95" customHeight="1" x14ac:dyDescent="0.25">
      <c r="A176" s="10" t="s">
        <v>7</v>
      </c>
      <c r="B176" s="55">
        <v>1191</v>
      </c>
      <c r="C176" s="55">
        <v>912</v>
      </c>
      <c r="D176" s="55">
        <v>109</v>
      </c>
      <c r="E176" s="55">
        <v>91</v>
      </c>
      <c r="F176" s="55">
        <v>64</v>
      </c>
      <c r="G176" s="55">
        <v>13</v>
      </c>
      <c r="H176" s="55">
        <v>0</v>
      </c>
      <c r="I176" s="55">
        <v>0</v>
      </c>
      <c r="J176" s="55">
        <v>2</v>
      </c>
      <c r="K176" s="22"/>
      <c r="M176" s="21"/>
    </row>
    <row r="177" spans="1:13" s="20" customFormat="1" ht="21.95" customHeight="1" x14ac:dyDescent="0.25">
      <c r="A177" s="11" t="s">
        <v>8</v>
      </c>
      <c r="B177" s="55">
        <v>665</v>
      </c>
      <c r="C177" s="55">
        <v>495</v>
      </c>
      <c r="D177" s="55">
        <v>98</v>
      </c>
      <c r="E177" s="55">
        <v>47</v>
      </c>
      <c r="F177" s="55">
        <v>24</v>
      </c>
      <c r="G177" s="55">
        <v>0</v>
      </c>
      <c r="H177" s="55">
        <v>0</v>
      </c>
      <c r="I177" s="55">
        <v>0</v>
      </c>
      <c r="J177" s="55">
        <v>1</v>
      </c>
      <c r="K177" s="22"/>
      <c r="M177" s="21"/>
    </row>
    <row r="178" spans="1:13" s="20" customFormat="1" ht="18" customHeight="1" x14ac:dyDescent="0.25">
      <c r="A178" s="14"/>
      <c r="B178" s="55"/>
      <c r="C178" s="55"/>
      <c r="D178" s="55"/>
      <c r="E178" s="55"/>
      <c r="F178" s="55"/>
      <c r="G178" s="55"/>
      <c r="H178" s="55"/>
      <c r="I178" s="55"/>
      <c r="J178" s="55"/>
      <c r="K178" s="9"/>
      <c r="M178" s="21"/>
    </row>
    <row r="179" spans="1:13" s="21" customFormat="1" ht="21.95" customHeight="1" x14ac:dyDescent="0.25">
      <c r="A179" s="15" t="s">
        <v>49</v>
      </c>
      <c r="B179" s="54"/>
      <c r="C179" s="54"/>
      <c r="D179" s="54"/>
      <c r="E179" s="54"/>
      <c r="F179" s="54"/>
      <c r="G179" s="54"/>
      <c r="H179" s="54"/>
      <c r="I179" s="54"/>
      <c r="J179" s="54"/>
    </row>
    <row r="180" spans="1:13" s="20" customFormat="1" ht="30" customHeight="1" x14ac:dyDescent="0.25">
      <c r="A180" s="8" t="s">
        <v>185</v>
      </c>
      <c r="B180" s="54">
        <f t="shared" ref="B180:J180" si="34">SUM(B181:B183)</f>
        <v>2534</v>
      </c>
      <c r="C180" s="54">
        <f t="shared" si="34"/>
        <v>2351</v>
      </c>
      <c r="D180" s="54">
        <f t="shared" si="34"/>
        <v>138</v>
      </c>
      <c r="E180" s="54">
        <f t="shared" si="34"/>
        <v>37</v>
      </c>
      <c r="F180" s="54">
        <f t="shared" si="34"/>
        <v>4</v>
      </c>
      <c r="G180" s="54">
        <f t="shared" si="34"/>
        <v>2</v>
      </c>
      <c r="H180" s="54">
        <f t="shared" si="34"/>
        <v>0</v>
      </c>
      <c r="I180" s="54">
        <f t="shared" si="34"/>
        <v>0</v>
      </c>
      <c r="J180" s="54">
        <f t="shared" si="34"/>
        <v>2</v>
      </c>
      <c r="K180" s="9"/>
      <c r="M180" s="21"/>
    </row>
    <row r="181" spans="1:13" s="20" customFormat="1" ht="21.95" customHeight="1" x14ac:dyDescent="0.25">
      <c r="A181" s="10" t="s">
        <v>6</v>
      </c>
      <c r="B181" s="55">
        <v>2411</v>
      </c>
      <c r="C181" s="55">
        <v>2245</v>
      </c>
      <c r="D181" s="55">
        <v>121</v>
      </c>
      <c r="E181" s="55">
        <v>37</v>
      </c>
      <c r="F181" s="55">
        <v>4</v>
      </c>
      <c r="G181" s="55">
        <v>2</v>
      </c>
      <c r="H181" s="55">
        <v>0</v>
      </c>
      <c r="I181" s="55">
        <v>0</v>
      </c>
      <c r="J181" s="55">
        <v>2</v>
      </c>
      <c r="K181" s="9"/>
      <c r="M181" s="21"/>
    </row>
    <row r="182" spans="1:13" s="20" customFormat="1" ht="21.95" customHeight="1" x14ac:dyDescent="0.25">
      <c r="A182" s="10" t="s">
        <v>7</v>
      </c>
      <c r="B182" s="55">
        <v>30</v>
      </c>
      <c r="C182" s="55">
        <v>30</v>
      </c>
      <c r="D182" s="55">
        <v>0</v>
      </c>
      <c r="E182" s="55">
        <v>0</v>
      </c>
      <c r="F182" s="55">
        <v>0</v>
      </c>
      <c r="G182" s="55">
        <v>0</v>
      </c>
      <c r="H182" s="55">
        <v>0</v>
      </c>
      <c r="I182" s="55">
        <v>0</v>
      </c>
      <c r="J182" s="55">
        <v>0</v>
      </c>
      <c r="M182" s="21"/>
    </row>
    <row r="183" spans="1:13" s="20" customFormat="1" ht="21.95" customHeight="1" x14ac:dyDescent="0.25">
      <c r="A183" s="11" t="s">
        <v>8</v>
      </c>
      <c r="B183" s="55">
        <v>93</v>
      </c>
      <c r="C183" s="55">
        <v>76</v>
      </c>
      <c r="D183" s="55">
        <v>17</v>
      </c>
      <c r="E183" s="55">
        <v>0</v>
      </c>
      <c r="F183" s="55">
        <v>0</v>
      </c>
      <c r="G183" s="55">
        <v>0</v>
      </c>
      <c r="H183" s="55">
        <v>0</v>
      </c>
      <c r="I183" s="55">
        <v>0</v>
      </c>
      <c r="J183" s="55">
        <v>0</v>
      </c>
      <c r="M183" s="21"/>
    </row>
    <row r="184" spans="1:13" s="20" customFormat="1" ht="18" customHeight="1" x14ac:dyDescent="0.25">
      <c r="A184" s="14"/>
      <c r="B184" s="55"/>
      <c r="C184" s="55"/>
      <c r="D184" s="55"/>
      <c r="E184" s="55"/>
      <c r="F184" s="55"/>
      <c r="G184" s="55"/>
      <c r="H184" s="55"/>
      <c r="I184" s="55"/>
      <c r="J184" s="55"/>
      <c r="M184" s="21"/>
    </row>
    <row r="185" spans="1:13" s="21" customFormat="1" ht="21.95" customHeight="1" x14ac:dyDescent="0.25">
      <c r="A185" s="15" t="s">
        <v>50</v>
      </c>
      <c r="B185" s="54"/>
      <c r="C185" s="54"/>
      <c r="D185" s="54"/>
      <c r="E185" s="54"/>
      <c r="F185" s="54"/>
      <c r="G185" s="54"/>
      <c r="H185" s="54"/>
      <c r="I185" s="54"/>
      <c r="J185" s="54"/>
    </row>
    <row r="186" spans="1:13" s="20" customFormat="1" ht="30" customHeight="1" x14ac:dyDescent="0.25">
      <c r="A186" s="8" t="s">
        <v>185</v>
      </c>
      <c r="B186" s="54">
        <f t="shared" ref="B186:J186" si="35">SUM(B187:B189)</f>
        <v>4603</v>
      </c>
      <c r="C186" s="54">
        <f t="shared" si="35"/>
        <v>4437</v>
      </c>
      <c r="D186" s="54">
        <f t="shared" si="35"/>
        <v>141</v>
      </c>
      <c r="E186" s="54">
        <f t="shared" si="35"/>
        <v>20</v>
      </c>
      <c r="F186" s="54">
        <f t="shared" si="35"/>
        <v>4</v>
      </c>
      <c r="G186" s="54">
        <f t="shared" si="35"/>
        <v>0</v>
      </c>
      <c r="H186" s="54">
        <f t="shared" si="35"/>
        <v>0</v>
      </c>
      <c r="I186" s="54">
        <f t="shared" si="35"/>
        <v>0</v>
      </c>
      <c r="J186" s="54">
        <f t="shared" si="35"/>
        <v>1</v>
      </c>
      <c r="M186" s="21"/>
    </row>
    <row r="187" spans="1:13" s="20" customFormat="1" ht="21.95" customHeight="1" x14ac:dyDescent="0.25">
      <c r="A187" s="10" t="s">
        <v>6</v>
      </c>
      <c r="B187" s="55">
        <v>4327</v>
      </c>
      <c r="C187" s="55">
        <v>4195</v>
      </c>
      <c r="D187" s="55">
        <v>119</v>
      </c>
      <c r="E187" s="55">
        <v>12</v>
      </c>
      <c r="F187" s="55">
        <v>0</v>
      </c>
      <c r="G187" s="55">
        <v>0</v>
      </c>
      <c r="H187" s="55">
        <v>0</v>
      </c>
      <c r="I187" s="55">
        <v>0</v>
      </c>
      <c r="J187" s="55">
        <v>1</v>
      </c>
      <c r="M187" s="21"/>
    </row>
    <row r="188" spans="1:13" s="20" customFormat="1" ht="21.95" customHeight="1" x14ac:dyDescent="0.25">
      <c r="A188" s="10" t="s">
        <v>7</v>
      </c>
      <c r="B188" s="55">
        <v>76</v>
      </c>
      <c r="C188" s="55">
        <v>76</v>
      </c>
      <c r="D188" s="55">
        <v>0</v>
      </c>
      <c r="E188" s="55">
        <v>0</v>
      </c>
      <c r="F188" s="55">
        <v>0</v>
      </c>
      <c r="G188" s="55">
        <v>0</v>
      </c>
      <c r="H188" s="55">
        <v>0</v>
      </c>
      <c r="I188" s="55">
        <v>0</v>
      </c>
      <c r="J188" s="55">
        <v>0</v>
      </c>
      <c r="M188" s="21"/>
    </row>
    <row r="189" spans="1:13" s="20" customFormat="1" ht="21.95" customHeight="1" x14ac:dyDescent="0.25">
      <c r="A189" s="11" t="s">
        <v>8</v>
      </c>
      <c r="B189" s="55">
        <v>200</v>
      </c>
      <c r="C189" s="55">
        <v>166</v>
      </c>
      <c r="D189" s="55">
        <v>22</v>
      </c>
      <c r="E189" s="55">
        <v>8</v>
      </c>
      <c r="F189" s="55">
        <v>4</v>
      </c>
      <c r="G189" s="55">
        <v>0</v>
      </c>
      <c r="H189" s="55">
        <v>0</v>
      </c>
      <c r="I189" s="55">
        <v>0</v>
      </c>
      <c r="J189" s="55">
        <v>0</v>
      </c>
      <c r="M189" s="21"/>
    </row>
    <row r="190" spans="1:13" s="20" customFormat="1" ht="18" customHeight="1" x14ac:dyDescent="0.25">
      <c r="A190" s="14"/>
      <c r="B190" s="55"/>
      <c r="C190" s="55"/>
      <c r="D190" s="55"/>
      <c r="E190" s="55"/>
      <c r="F190" s="55"/>
      <c r="G190" s="55"/>
      <c r="H190" s="55"/>
      <c r="I190" s="55"/>
      <c r="J190" s="55"/>
      <c r="K190" s="9"/>
      <c r="M190" s="21"/>
    </row>
    <row r="191" spans="1:13" s="21" customFormat="1" ht="21.95" customHeight="1" x14ac:dyDescent="0.25">
      <c r="A191" s="15" t="s">
        <v>51</v>
      </c>
      <c r="B191" s="54"/>
      <c r="C191" s="54"/>
      <c r="D191" s="54"/>
      <c r="E191" s="54"/>
      <c r="F191" s="54"/>
      <c r="G191" s="54"/>
      <c r="H191" s="54"/>
      <c r="I191" s="54"/>
      <c r="J191" s="54"/>
    </row>
    <row r="192" spans="1:13" s="20" customFormat="1" ht="30" customHeight="1" x14ac:dyDescent="0.25">
      <c r="A192" s="8" t="s">
        <v>185</v>
      </c>
      <c r="B192" s="54">
        <f t="shared" ref="B192:J192" si="36">SUM(B193:B195)</f>
        <v>2802</v>
      </c>
      <c r="C192" s="54">
        <f t="shared" si="36"/>
        <v>2644</v>
      </c>
      <c r="D192" s="54">
        <f t="shared" si="36"/>
        <v>105</v>
      </c>
      <c r="E192" s="54">
        <f t="shared" si="36"/>
        <v>48</v>
      </c>
      <c r="F192" s="54">
        <f t="shared" si="36"/>
        <v>5</v>
      </c>
      <c r="G192" s="54">
        <f t="shared" si="36"/>
        <v>0</v>
      </c>
      <c r="H192" s="54">
        <f t="shared" si="36"/>
        <v>0</v>
      </c>
      <c r="I192" s="54">
        <f t="shared" si="36"/>
        <v>0</v>
      </c>
      <c r="J192" s="54">
        <f t="shared" si="36"/>
        <v>0</v>
      </c>
      <c r="K192" s="9"/>
      <c r="M192" s="21"/>
    </row>
    <row r="193" spans="1:13" s="20" customFormat="1" ht="21.95" customHeight="1" x14ac:dyDescent="0.25">
      <c r="A193" s="10" t="s">
        <v>6</v>
      </c>
      <c r="B193" s="55">
        <v>2676</v>
      </c>
      <c r="C193" s="55">
        <v>2539</v>
      </c>
      <c r="D193" s="55">
        <v>92</v>
      </c>
      <c r="E193" s="55">
        <v>40</v>
      </c>
      <c r="F193" s="55">
        <v>5</v>
      </c>
      <c r="G193" s="55">
        <v>0</v>
      </c>
      <c r="H193" s="55">
        <v>0</v>
      </c>
      <c r="I193" s="55">
        <v>0</v>
      </c>
      <c r="J193" s="55">
        <v>0</v>
      </c>
      <c r="K193" s="9"/>
      <c r="M193" s="21"/>
    </row>
    <row r="194" spans="1:13" s="20" customFormat="1" ht="21.95" customHeight="1" x14ac:dyDescent="0.25">
      <c r="A194" s="10" t="s">
        <v>7</v>
      </c>
      <c r="B194" s="55">
        <v>23</v>
      </c>
      <c r="C194" s="55">
        <v>23</v>
      </c>
      <c r="D194" s="55">
        <v>0</v>
      </c>
      <c r="E194" s="55">
        <v>0</v>
      </c>
      <c r="F194" s="55">
        <v>0</v>
      </c>
      <c r="G194" s="55">
        <v>0</v>
      </c>
      <c r="H194" s="55">
        <v>0</v>
      </c>
      <c r="I194" s="55">
        <v>0</v>
      </c>
      <c r="J194" s="55">
        <v>0</v>
      </c>
      <c r="K194" s="9"/>
      <c r="M194" s="21"/>
    </row>
    <row r="195" spans="1:13" s="20" customFormat="1" ht="21.95" customHeight="1" x14ac:dyDescent="0.25">
      <c r="A195" s="11" t="s">
        <v>8</v>
      </c>
      <c r="B195" s="55">
        <v>103</v>
      </c>
      <c r="C195" s="55">
        <v>82</v>
      </c>
      <c r="D195" s="55">
        <v>13</v>
      </c>
      <c r="E195" s="55">
        <v>8</v>
      </c>
      <c r="F195" s="55">
        <v>0</v>
      </c>
      <c r="G195" s="55">
        <v>0</v>
      </c>
      <c r="H195" s="55">
        <v>0</v>
      </c>
      <c r="I195" s="55">
        <v>0</v>
      </c>
      <c r="J195" s="55">
        <v>0</v>
      </c>
      <c r="K195" s="9"/>
      <c r="M195" s="21"/>
    </row>
    <row r="196" spans="1:13" s="20" customFormat="1" ht="18" customHeight="1" x14ac:dyDescent="0.25">
      <c r="A196" s="14"/>
      <c r="B196" s="55"/>
      <c r="C196" s="55"/>
      <c r="D196" s="55"/>
      <c r="E196" s="55"/>
      <c r="F196" s="55"/>
      <c r="G196" s="55"/>
      <c r="H196" s="55"/>
      <c r="I196" s="55"/>
      <c r="J196" s="55"/>
      <c r="K196" s="9"/>
      <c r="M196" s="21"/>
    </row>
    <row r="197" spans="1:13" s="21" customFormat="1" ht="21.95" customHeight="1" x14ac:dyDescent="0.25">
      <c r="A197" s="15" t="s">
        <v>52</v>
      </c>
      <c r="B197" s="54"/>
      <c r="C197" s="54"/>
      <c r="D197" s="54"/>
      <c r="E197" s="54"/>
      <c r="F197" s="54"/>
      <c r="G197" s="54"/>
      <c r="H197" s="54"/>
      <c r="I197" s="54"/>
      <c r="J197" s="54"/>
    </row>
    <row r="198" spans="1:13" s="20" customFormat="1" ht="30" customHeight="1" x14ac:dyDescent="0.25">
      <c r="A198" s="8" t="s">
        <v>185</v>
      </c>
      <c r="B198" s="54">
        <f t="shared" ref="B198:J198" si="37">SUM(B199:B201)</f>
        <v>4615</v>
      </c>
      <c r="C198" s="54">
        <f t="shared" si="37"/>
        <v>4401</v>
      </c>
      <c r="D198" s="54">
        <f t="shared" si="37"/>
        <v>193</v>
      </c>
      <c r="E198" s="54">
        <f t="shared" si="37"/>
        <v>21</v>
      </c>
      <c r="F198" s="54">
        <f t="shared" si="37"/>
        <v>0</v>
      </c>
      <c r="G198" s="54">
        <f t="shared" si="37"/>
        <v>0</v>
      </c>
      <c r="H198" s="54">
        <f t="shared" si="37"/>
        <v>0</v>
      </c>
      <c r="I198" s="54">
        <f t="shared" si="37"/>
        <v>0</v>
      </c>
      <c r="J198" s="54">
        <f t="shared" si="37"/>
        <v>0</v>
      </c>
      <c r="K198" s="9"/>
      <c r="M198" s="21"/>
    </row>
    <row r="199" spans="1:13" s="20" customFormat="1" ht="21.95" customHeight="1" x14ac:dyDescent="0.25">
      <c r="A199" s="10" t="s">
        <v>6</v>
      </c>
      <c r="B199" s="55">
        <v>4488</v>
      </c>
      <c r="C199" s="55">
        <v>4298</v>
      </c>
      <c r="D199" s="55">
        <v>176</v>
      </c>
      <c r="E199" s="55">
        <v>14</v>
      </c>
      <c r="F199" s="55">
        <v>0</v>
      </c>
      <c r="G199" s="55">
        <v>0</v>
      </c>
      <c r="H199" s="55">
        <v>0</v>
      </c>
      <c r="I199" s="55">
        <v>0</v>
      </c>
      <c r="J199" s="55">
        <v>0</v>
      </c>
      <c r="K199" s="9"/>
      <c r="M199" s="21"/>
    </row>
    <row r="200" spans="1:13" s="20" customFormat="1" ht="21.95" customHeight="1" x14ac:dyDescent="0.25">
      <c r="A200" s="10" t="s">
        <v>7</v>
      </c>
      <c r="B200" s="55">
        <v>14</v>
      </c>
      <c r="C200" s="55">
        <v>14</v>
      </c>
      <c r="D200" s="55">
        <v>0</v>
      </c>
      <c r="E200" s="55">
        <v>0</v>
      </c>
      <c r="F200" s="55">
        <v>0</v>
      </c>
      <c r="G200" s="55">
        <v>0</v>
      </c>
      <c r="H200" s="55">
        <v>0</v>
      </c>
      <c r="I200" s="55">
        <v>0</v>
      </c>
      <c r="J200" s="55">
        <v>0</v>
      </c>
      <c r="M200" s="21"/>
    </row>
    <row r="201" spans="1:13" s="20" customFormat="1" ht="21.95" customHeight="1" x14ac:dyDescent="0.25">
      <c r="A201" s="11" t="s">
        <v>8</v>
      </c>
      <c r="B201" s="55">
        <v>113</v>
      </c>
      <c r="C201" s="55">
        <v>89</v>
      </c>
      <c r="D201" s="55">
        <v>17</v>
      </c>
      <c r="E201" s="55">
        <v>7</v>
      </c>
      <c r="F201" s="55">
        <v>0</v>
      </c>
      <c r="G201" s="55">
        <v>0</v>
      </c>
      <c r="H201" s="55">
        <v>0</v>
      </c>
      <c r="I201" s="55">
        <v>0</v>
      </c>
      <c r="J201" s="55">
        <v>0</v>
      </c>
      <c r="M201" s="21"/>
    </row>
    <row r="202" spans="1:13" s="20" customFormat="1" ht="18" customHeight="1" thickBot="1" x14ac:dyDescent="0.3">
      <c r="A202" s="34"/>
      <c r="B202" s="39"/>
      <c r="C202" s="39"/>
      <c r="D202" s="39"/>
      <c r="E202" s="39"/>
      <c r="F202" s="39"/>
      <c r="G202" s="39"/>
      <c r="H202" s="39"/>
      <c r="I202" s="39"/>
      <c r="J202" s="39"/>
      <c r="M202" s="21"/>
    </row>
    <row r="203" spans="1:13" s="21" customFormat="1" ht="21.95" customHeight="1" x14ac:dyDescent="0.25">
      <c r="A203" s="15" t="s">
        <v>53</v>
      </c>
      <c r="B203" s="26"/>
      <c r="C203" s="26"/>
      <c r="D203" s="26"/>
      <c r="E203" s="26"/>
      <c r="F203" s="26"/>
      <c r="G203" s="26"/>
      <c r="H203" s="26"/>
      <c r="I203" s="26"/>
      <c r="J203" s="26"/>
    </row>
    <row r="204" spans="1:13" s="20" customFormat="1" ht="30" customHeight="1" x14ac:dyDescent="0.25">
      <c r="A204" s="8" t="s">
        <v>185</v>
      </c>
      <c r="B204" s="54">
        <f t="shared" ref="B204:J204" si="38">SUM(B205:B207)</f>
        <v>4296</v>
      </c>
      <c r="C204" s="54">
        <f t="shared" si="38"/>
        <v>3888</v>
      </c>
      <c r="D204" s="54">
        <f t="shared" si="38"/>
        <v>380</v>
      </c>
      <c r="E204" s="54">
        <f t="shared" si="38"/>
        <v>21</v>
      </c>
      <c r="F204" s="54">
        <f t="shared" si="38"/>
        <v>6</v>
      </c>
      <c r="G204" s="54">
        <f t="shared" si="38"/>
        <v>0</v>
      </c>
      <c r="H204" s="54">
        <f t="shared" si="38"/>
        <v>0</v>
      </c>
      <c r="I204" s="54">
        <f t="shared" si="38"/>
        <v>0</v>
      </c>
      <c r="J204" s="54">
        <f t="shared" si="38"/>
        <v>1</v>
      </c>
      <c r="M204" s="21"/>
    </row>
    <row r="205" spans="1:13" s="20" customFormat="1" ht="21.95" customHeight="1" x14ac:dyDescent="0.25">
      <c r="A205" s="10" t="s">
        <v>6</v>
      </c>
      <c r="B205" s="55">
        <v>4128</v>
      </c>
      <c r="C205" s="55">
        <v>3740</v>
      </c>
      <c r="D205" s="55">
        <v>362</v>
      </c>
      <c r="E205" s="55">
        <v>19</v>
      </c>
      <c r="F205" s="55">
        <v>6</v>
      </c>
      <c r="G205" s="55">
        <v>0</v>
      </c>
      <c r="H205" s="55">
        <v>0</v>
      </c>
      <c r="I205" s="55">
        <v>0</v>
      </c>
      <c r="J205" s="55">
        <v>1</v>
      </c>
      <c r="K205" s="9"/>
      <c r="M205" s="21"/>
    </row>
    <row r="206" spans="1:13" s="20" customFormat="1" ht="21.95" customHeight="1" x14ac:dyDescent="0.25">
      <c r="A206" s="10" t="s">
        <v>7</v>
      </c>
      <c r="B206" s="55">
        <v>47</v>
      </c>
      <c r="C206" s="55">
        <v>47</v>
      </c>
      <c r="D206" s="55">
        <v>0</v>
      </c>
      <c r="E206" s="55">
        <v>0</v>
      </c>
      <c r="F206" s="55">
        <v>0</v>
      </c>
      <c r="G206" s="55">
        <v>0</v>
      </c>
      <c r="H206" s="55">
        <v>0</v>
      </c>
      <c r="I206" s="55">
        <v>0</v>
      </c>
      <c r="J206" s="55">
        <v>0</v>
      </c>
      <c r="K206" s="9"/>
      <c r="M206" s="21"/>
    </row>
    <row r="207" spans="1:13" s="20" customFormat="1" ht="21.95" customHeight="1" x14ac:dyDescent="0.25">
      <c r="A207" s="11" t="s">
        <v>8</v>
      </c>
      <c r="B207" s="55">
        <v>121</v>
      </c>
      <c r="C207" s="55">
        <v>101</v>
      </c>
      <c r="D207" s="55">
        <v>18</v>
      </c>
      <c r="E207" s="55">
        <v>2</v>
      </c>
      <c r="F207" s="55">
        <v>0</v>
      </c>
      <c r="G207" s="55">
        <v>0</v>
      </c>
      <c r="H207" s="55">
        <v>0</v>
      </c>
      <c r="I207" s="55">
        <v>0</v>
      </c>
      <c r="J207" s="55">
        <v>0</v>
      </c>
      <c r="K207" s="9"/>
      <c r="M207" s="21"/>
    </row>
    <row r="208" spans="1:13" s="20" customFormat="1" ht="18" customHeight="1" x14ac:dyDescent="0.25">
      <c r="A208" s="14"/>
      <c r="B208" s="55"/>
      <c r="C208" s="55"/>
      <c r="D208" s="55"/>
      <c r="E208" s="55"/>
      <c r="F208" s="55"/>
      <c r="G208" s="55"/>
      <c r="H208" s="55"/>
      <c r="I208" s="55"/>
      <c r="J208" s="55"/>
      <c r="M208" s="21"/>
    </row>
    <row r="209" spans="1:13" s="21" customFormat="1" ht="21.95" customHeight="1" x14ac:dyDescent="0.25">
      <c r="A209" s="15" t="s">
        <v>54</v>
      </c>
      <c r="B209" s="54"/>
      <c r="C209" s="54"/>
      <c r="D209" s="54"/>
      <c r="E209" s="54"/>
      <c r="F209" s="54"/>
      <c r="G209" s="54"/>
      <c r="H209" s="54"/>
      <c r="I209" s="54"/>
      <c r="J209" s="54"/>
    </row>
    <row r="210" spans="1:13" s="20" customFormat="1" ht="30" customHeight="1" x14ac:dyDescent="0.25">
      <c r="A210" s="8" t="s">
        <v>185</v>
      </c>
      <c r="B210" s="54">
        <f t="shared" ref="B210:J210" si="39">SUM(B211:B213)</f>
        <v>2953</v>
      </c>
      <c r="C210" s="54">
        <f t="shared" si="39"/>
        <v>2540</v>
      </c>
      <c r="D210" s="54">
        <f t="shared" si="39"/>
        <v>401</v>
      </c>
      <c r="E210" s="54">
        <f t="shared" si="39"/>
        <v>10</v>
      </c>
      <c r="F210" s="54">
        <f t="shared" si="39"/>
        <v>0</v>
      </c>
      <c r="G210" s="54">
        <f t="shared" si="39"/>
        <v>0</v>
      </c>
      <c r="H210" s="54">
        <f t="shared" si="39"/>
        <v>0</v>
      </c>
      <c r="I210" s="54">
        <f t="shared" si="39"/>
        <v>0</v>
      </c>
      <c r="J210" s="54">
        <f t="shared" si="39"/>
        <v>2</v>
      </c>
      <c r="M210" s="21"/>
    </row>
    <row r="211" spans="1:13" s="20" customFormat="1" ht="21.95" customHeight="1" x14ac:dyDescent="0.25">
      <c r="A211" s="10" t="s">
        <v>6</v>
      </c>
      <c r="B211" s="55">
        <v>2469</v>
      </c>
      <c r="C211" s="55">
        <v>2065</v>
      </c>
      <c r="D211" s="55">
        <v>392</v>
      </c>
      <c r="E211" s="55">
        <v>10</v>
      </c>
      <c r="F211" s="55">
        <v>0</v>
      </c>
      <c r="G211" s="55">
        <v>0</v>
      </c>
      <c r="H211" s="55">
        <v>0</v>
      </c>
      <c r="I211" s="55">
        <v>0</v>
      </c>
      <c r="J211" s="55">
        <v>2</v>
      </c>
      <c r="K211" s="9"/>
      <c r="M211" s="21"/>
    </row>
    <row r="212" spans="1:13" s="20" customFormat="1" ht="21.95" customHeight="1" x14ac:dyDescent="0.25">
      <c r="A212" s="10" t="s">
        <v>7</v>
      </c>
      <c r="B212" s="55">
        <v>341</v>
      </c>
      <c r="C212" s="55">
        <v>341</v>
      </c>
      <c r="D212" s="55">
        <v>0</v>
      </c>
      <c r="E212" s="55">
        <v>0</v>
      </c>
      <c r="F212" s="55">
        <v>0</v>
      </c>
      <c r="G212" s="55">
        <v>0</v>
      </c>
      <c r="H212" s="55">
        <v>0</v>
      </c>
      <c r="I212" s="55">
        <v>0</v>
      </c>
      <c r="J212" s="55">
        <v>0</v>
      </c>
      <c r="K212" s="9"/>
      <c r="M212" s="21"/>
    </row>
    <row r="213" spans="1:13" s="20" customFormat="1" ht="21.95" customHeight="1" x14ac:dyDescent="0.25">
      <c r="A213" s="11" t="s">
        <v>8</v>
      </c>
      <c r="B213" s="55">
        <v>143</v>
      </c>
      <c r="C213" s="55">
        <v>134</v>
      </c>
      <c r="D213" s="55">
        <v>9</v>
      </c>
      <c r="E213" s="55">
        <v>0</v>
      </c>
      <c r="F213" s="55">
        <v>0</v>
      </c>
      <c r="G213" s="55">
        <v>0</v>
      </c>
      <c r="H213" s="55">
        <v>0</v>
      </c>
      <c r="I213" s="55">
        <v>0</v>
      </c>
      <c r="J213" s="55">
        <v>0</v>
      </c>
      <c r="K213" s="9"/>
      <c r="M213" s="21"/>
    </row>
    <row r="214" spans="1:13" s="20" customFormat="1" ht="18" customHeight="1" x14ac:dyDescent="0.25">
      <c r="A214" s="14"/>
      <c r="B214" s="55"/>
      <c r="C214" s="55"/>
      <c r="D214" s="55"/>
      <c r="E214" s="55"/>
      <c r="F214" s="55"/>
      <c r="G214" s="55"/>
      <c r="H214" s="55"/>
      <c r="I214" s="55"/>
      <c r="J214" s="55"/>
      <c r="K214" s="9"/>
      <c r="M214" s="21"/>
    </row>
    <row r="215" spans="1:13" s="21" customFormat="1" ht="21.95" customHeight="1" x14ac:dyDescent="0.25">
      <c r="A215" s="15" t="s">
        <v>55</v>
      </c>
      <c r="B215" s="54"/>
      <c r="C215" s="54"/>
      <c r="D215" s="54"/>
      <c r="E215" s="54"/>
      <c r="F215" s="54"/>
      <c r="G215" s="54"/>
      <c r="H215" s="54"/>
      <c r="I215" s="54"/>
      <c r="J215" s="54"/>
    </row>
    <row r="216" spans="1:13" s="20" customFormat="1" ht="30" customHeight="1" x14ac:dyDescent="0.25">
      <c r="A216" s="8" t="s">
        <v>185</v>
      </c>
      <c r="B216" s="54">
        <f t="shared" ref="B216:J216" si="40">SUM(B217:B219)</f>
        <v>3565</v>
      </c>
      <c r="C216" s="54">
        <f t="shared" si="40"/>
        <v>3301</v>
      </c>
      <c r="D216" s="54">
        <f t="shared" si="40"/>
        <v>250</v>
      </c>
      <c r="E216" s="54">
        <f t="shared" si="40"/>
        <v>14</v>
      </c>
      <c r="F216" s="54">
        <f t="shared" si="40"/>
        <v>0</v>
      </c>
      <c r="G216" s="54">
        <f t="shared" si="40"/>
        <v>0</v>
      </c>
      <c r="H216" s="54">
        <f t="shared" si="40"/>
        <v>0</v>
      </c>
      <c r="I216" s="54">
        <f t="shared" si="40"/>
        <v>0</v>
      </c>
      <c r="J216" s="54">
        <f t="shared" si="40"/>
        <v>0</v>
      </c>
      <c r="K216" s="9"/>
      <c r="M216" s="21"/>
    </row>
    <row r="217" spans="1:13" s="20" customFormat="1" ht="21.95" customHeight="1" x14ac:dyDescent="0.25">
      <c r="A217" s="10" t="s">
        <v>6</v>
      </c>
      <c r="B217" s="55">
        <v>3389</v>
      </c>
      <c r="C217" s="56">
        <v>3135</v>
      </c>
      <c r="D217" s="56">
        <v>243</v>
      </c>
      <c r="E217" s="56">
        <v>11</v>
      </c>
      <c r="F217" s="56">
        <v>0</v>
      </c>
      <c r="G217" s="56">
        <v>0</v>
      </c>
      <c r="H217" s="56">
        <v>0</v>
      </c>
      <c r="I217" s="56">
        <v>0</v>
      </c>
      <c r="J217" s="56">
        <v>0</v>
      </c>
      <c r="K217" s="9"/>
      <c r="M217" s="21"/>
    </row>
    <row r="218" spans="1:13" s="20" customFormat="1" ht="21.95" customHeight="1" x14ac:dyDescent="0.25">
      <c r="A218" s="10" t="s">
        <v>7</v>
      </c>
      <c r="B218" s="55">
        <v>83</v>
      </c>
      <c r="C218" s="56">
        <v>80</v>
      </c>
      <c r="D218" s="56">
        <v>3</v>
      </c>
      <c r="E218" s="56">
        <v>0</v>
      </c>
      <c r="F218" s="56">
        <v>0</v>
      </c>
      <c r="G218" s="56">
        <v>0</v>
      </c>
      <c r="H218" s="56">
        <v>0</v>
      </c>
      <c r="I218" s="56">
        <v>0</v>
      </c>
      <c r="J218" s="56">
        <v>0</v>
      </c>
      <c r="K218" s="9"/>
      <c r="M218" s="21"/>
    </row>
    <row r="219" spans="1:13" s="20" customFormat="1" ht="21.95" customHeight="1" x14ac:dyDescent="0.25">
      <c r="A219" s="11" t="s">
        <v>8</v>
      </c>
      <c r="B219" s="55">
        <v>93</v>
      </c>
      <c r="C219" s="56">
        <v>86</v>
      </c>
      <c r="D219" s="56">
        <v>4</v>
      </c>
      <c r="E219" s="56">
        <v>3</v>
      </c>
      <c r="F219" s="56">
        <v>0</v>
      </c>
      <c r="G219" s="56">
        <v>0</v>
      </c>
      <c r="H219" s="56">
        <v>0</v>
      </c>
      <c r="I219" s="56">
        <v>0</v>
      </c>
      <c r="J219" s="56">
        <v>0</v>
      </c>
      <c r="K219" s="9"/>
      <c r="M219" s="21"/>
    </row>
    <row r="220" spans="1:13" s="20" customFormat="1" ht="21.95" customHeight="1" x14ac:dyDescent="0.25">
      <c r="A220" s="14"/>
      <c r="B220" s="55"/>
      <c r="C220" s="55"/>
      <c r="D220" s="55"/>
      <c r="E220" s="55"/>
      <c r="F220" s="55"/>
      <c r="G220" s="55"/>
      <c r="H220" s="55"/>
      <c r="I220" s="55"/>
      <c r="J220" s="55"/>
      <c r="K220" s="9"/>
      <c r="M220" s="21"/>
    </row>
    <row r="221" spans="1:13" s="21" customFormat="1" ht="21.95" customHeight="1" x14ac:dyDescent="0.25">
      <c r="A221" s="15" t="s">
        <v>56</v>
      </c>
      <c r="B221" s="54"/>
      <c r="C221" s="54"/>
      <c r="D221" s="54"/>
      <c r="E221" s="54"/>
      <c r="F221" s="54"/>
      <c r="G221" s="54"/>
      <c r="H221" s="54"/>
      <c r="I221" s="54"/>
      <c r="J221" s="54"/>
    </row>
    <row r="222" spans="1:13" s="20" customFormat="1" ht="30" customHeight="1" x14ac:dyDescent="0.25">
      <c r="A222" s="8" t="s">
        <v>184</v>
      </c>
      <c r="B222" s="54">
        <f t="shared" ref="B222:J222" si="41">SUM(B223:B225)</f>
        <v>1897</v>
      </c>
      <c r="C222" s="54">
        <f t="shared" si="41"/>
        <v>1694</v>
      </c>
      <c r="D222" s="54">
        <f t="shared" si="41"/>
        <v>192</v>
      </c>
      <c r="E222" s="54">
        <f t="shared" si="41"/>
        <v>5</v>
      </c>
      <c r="F222" s="54">
        <f t="shared" si="41"/>
        <v>2</v>
      </c>
      <c r="G222" s="54">
        <f t="shared" si="41"/>
        <v>0</v>
      </c>
      <c r="H222" s="54">
        <f t="shared" si="41"/>
        <v>0</v>
      </c>
      <c r="I222" s="54">
        <f t="shared" si="41"/>
        <v>0</v>
      </c>
      <c r="J222" s="54">
        <f t="shared" si="41"/>
        <v>4</v>
      </c>
      <c r="K222" s="9"/>
      <c r="M222" s="21"/>
    </row>
    <row r="223" spans="1:13" s="20" customFormat="1" ht="21.95" customHeight="1" x14ac:dyDescent="0.25">
      <c r="A223" s="10" t="s">
        <v>6</v>
      </c>
      <c r="B223" s="55">
        <v>1688</v>
      </c>
      <c r="C223" s="56">
        <v>1508</v>
      </c>
      <c r="D223" s="56">
        <v>169</v>
      </c>
      <c r="E223" s="56">
        <v>5</v>
      </c>
      <c r="F223" s="56">
        <v>2</v>
      </c>
      <c r="G223" s="56">
        <v>0</v>
      </c>
      <c r="H223" s="56">
        <v>0</v>
      </c>
      <c r="I223" s="56">
        <v>0</v>
      </c>
      <c r="J223" s="56">
        <v>4</v>
      </c>
      <c r="K223" s="9"/>
      <c r="M223" s="21"/>
    </row>
    <row r="224" spans="1:13" s="20" customFormat="1" ht="21.95" customHeight="1" x14ac:dyDescent="0.25">
      <c r="A224" s="10" t="s">
        <v>7</v>
      </c>
      <c r="B224" s="55">
        <v>90</v>
      </c>
      <c r="C224" s="56">
        <v>88</v>
      </c>
      <c r="D224" s="56">
        <v>2</v>
      </c>
      <c r="E224" s="56">
        <v>0</v>
      </c>
      <c r="F224" s="56">
        <v>0</v>
      </c>
      <c r="G224" s="56">
        <v>0</v>
      </c>
      <c r="H224" s="56">
        <v>0</v>
      </c>
      <c r="I224" s="56">
        <v>0</v>
      </c>
      <c r="J224" s="56">
        <v>0</v>
      </c>
      <c r="M224" s="21"/>
    </row>
    <row r="225" spans="1:13" s="20" customFormat="1" ht="21.95" customHeight="1" x14ac:dyDescent="0.25">
      <c r="A225" s="11" t="s">
        <v>8</v>
      </c>
      <c r="B225" s="55">
        <v>119</v>
      </c>
      <c r="C225" s="56">
        <v>98</v>
      </c>
      <c r="D225" s="56">
        <v>21</v>
      </c>
      <c r="E225" s="56">
        <v>0</v>
      </c>
      <c r="F225" s="56">
        <v>0</v>
      </c>
      <c r="G225" s="56">
        <v>0</v>
      </c>
      <c r="H225" s="56">
        <v>0</v>
      </c>
      <c r="I225" s="56">
        <v>0</v>
      </c>
      <c r="J225" s="56">
        <v>0</v>
      </c>
      <c r="K225" s="9"/>
      <c r="M225" s="21"/>
    </row>
    <row r="226" spans="1:13" s="20" customFormat="1" ht="21.95" customHeight="1" x14ac:dyDescent="0.25">
      <c r="A226" s="25"/>
      <c r="B226" s="57"/>
      <c r="C226" s="57"/>
      <c r="D226" s="57"/>
      <c r="E226" s="57"/>
      <c r="F226" s="57"/>
      <c r="G226" s="57"/>
      <c r="H226" s="57"/>
      <c r="I226" s="57"/>
      <c r="J226" s="57"/>
      <c r="K226" s="9"/>
      <c r="M226" s="21"/>
    </row>
    <row r="227" spans="1:13" s="21" customFormat="1" ht="21.95" customHeight="1" x14ac:dyDescent="0.25">
      <c r="A227" s="15" t="s">
        <v>57</v>
      </c>
      <c r="B227" s="57"/>
      <c r="C227" s="57"/>
      <c r="D227" s="57"/>
      <c r="E227" s="57"/>
      <c r="F227" s="57"/>
      <c r="G227" s="57"/>
      <c r="H227" s="57"/>
      <c r="I227" s="57"/>
      <c r="J227" s="57"/>
    </row>
    <row r="228" spans="1:13" s="20" customFormat="1" ht="30" customHeight="1" x14ac:dyDescent="0.25">
      <c r="A228" s="8" t="s">
        <v>184</v>
      </c>
      <c r="B228" s="54">
        <f t="shared" ref="B228:J228" si="42">SUM(B229:B231)</f>
        <v>53</v>
      </c>
      <c r="C228" s="54">
        <f t="shared" si="42"/>
        <v>35</v>
      </c>
      <c r="D228" s="54">
        <f t="shared" si="42"/>
        <v>0</v>
      </c>
      <c r="E228" s="54">
        <f t="shared" si="42"/>
        <v>0</v>
      </c>
      <c r="F228" s="54">
        <f t="shared" si="42"/>
        <v>0</v>
      </c>
      <c r="G228" s="54">
        <f t="shared" si="42"/>
        <v>0</v>
      </c>
      <c r="H228" s="54">
        <f t="shared" si="42"/>
        <v>0</v>
      </c>
      <c r="I228" s="54">
        <f t="shared" si="42"/>
        <v>0</v>
      </c>
      <c r="J228" s="54">
        <f t="shared" si="42"/>
        <v>18</v>
      </c>
      <c r="K228" s="9"/>
      <c r="M228" s="21"/>
    </row>
    <row r="229" spans="1:13" s="20" customFormat="1" ht="21.95" customHeight="1" x14ac:dyDescent="0.25">
      <c r="A229" s="10" t="s">
        <v>6</v>
      </c>
      <c r="B229" s="57">
        <v>44</v>
      </c>
      <c r="C229" s="57">
        <v>27</v>
      </c>
      <c r="D229" s="57">
        <v>0</v>
      </c>
      <c r="E229" s="57">
        <v>0</v>
      </c>
      <c r="F229" s="57">
        <v>0</v>
      </c>
      <c r="G229" s="57">
        <v>0</v>
      </c>
      <c r="H229" s="57">
        <v>0</v>
      </c>
      <c r="I229" s="57">
        <v>0</v>
      </c>
      <c r="J229" s="57">
        <v>17</v>
      </c>
      <c r="K229" s="9"/>
      <c r="M229" s="21"/>
    </row>
    <row r="230" spans="1:13" s="20" customFormat="1" ht="21.95" customHeight="1" x14ac:dyDescent="0.25">
      <c r="A230" s="10" t="s">
        <v>7</v>
      </c>
      <c r="B230" s="57">
        <v>6</v>
      </c>
      <c r="C230" s="57">
        <v>6</v>
      </c>
      <c r="D230" s="57">
        <v>0</v>
      </c>
      <c r="E230" s="57">
        <v>0</v>
      </c>
      <c r="F230" s="57">
        <v>0</v>
      </c>
      <c r="G230" s="57">
        <v>0</v>
      </c>
      <c r="H230" s="57">
        <v>0</v>
      </c>
      <c r="I230" s="57">
        <v>0</v>
      </c>
      <c r="J230" s="57">
        <v>0</v>
      </c>
      <c r="K230" s="9"/>
      <c r="M230" s="21"/>
    </row>
    <row r="231" spans="1:13" s="20" customFormat="1" ht="21.95" customHeight="1" x14ac:dyDescent="0.25">
      <c r="A231" s="11" t="s">
        <v>8</v>
      </c>
      <c r="B231" s="57">
        <v>3</v>
      </c>
      <c r="C231" s="57">
        <v>2</v>
      </c>
      <c r="D231" s="57">
        <v>0</v>
      </c>
      <c r="E231" s="57">
        <v>0</v>
      </c>
      <c r="F231" s="57">
        <v>0</v>
      </c>
      <c r="G231" s="57">
        <v>0</v>
      </c>
      <c r="H231" s="57">
        <v>0</v>
      </c>
      <c r="I231" s="57">
        <v>0</v>
      </c>
      <c r="J231" s="57">
        <v>1</v>
      </c>
      <c r="K231" s="9"/>
      <c r="M231" s="21"/>
    </row>
    <row r="232" spans="1:13" ht="21.95" customHeight="1" x14ac:dyDescent="0.2">
      <c r="A232" s="12"/>
      <c r="B232" s="48"/>
      <c r="C232" s="48"/>
      <c r="D232" s="48"/>
      <c r="E232" s="48"/>
      <c r="F232" s="48"/>
      <c r="G232" s="48"/>
      <c r="H232" s="48"/>
      <c r="I232" s="48"/>
      <c r="J232" s="48"/>
    </row>
    <row r="233" spans="1:13" s="20" customFormat="1" ht="21.95" customHeight="1" x14ac:dyDescent="0.25">
      <c r="A233" s="13" t="s">
        <v>11</v>
      </c>
      <c r="B233" s="49"/>
      <c r="C233" s="49"/>
      <c r="D233" s="49"/>
      <c r="E233" s="49"/>
      <c r="F233" s="49"/>
      <c r="G233" s="49"/>
      <c r="H233" s="49"/>
      <c r="I233" s="49"/>
      <c r="J233" s="49"/>
      <c r="M233" s="21"/>
    </row>
    <row r="234" spans="1:13" s="20" customFormat="1" ht="30" customHeight="1" x14ac:dyDescent="0.25">
      <c r="A234" s="8" t="s">
        <v>184</v>
      </c>
      <c r="B234" s="58">
        <f t="shared" ref="B234:J234" si="43">SUM(B235:B237)</f>
        <v>33540</v>
      </c>
      <c r="C234" s="58">
        <f t="shared" si="43"/>
        <v>22128</v>
      </c>
      <c r="D234" s="58">
        <f t="shared" si="43"/>
        <v>9423</v>
      </c>
      <c r="E234" s="58">
        <f t="shared" si="43"/>
        <v>1373</v>
      </c>
      <c r="F234" s="58">
        <f t="shared" si="43"/>
        <v>179</v>
      </c>
      <c r="G234" s="58">
        <f t="shared" si="43"/>
        <v>31</v>
      </c>
      <c r="H234" s="58">
        <f t="shared" si="43"/>
        <v>11</v>
      </c>
      <c r="I234" s="58">
        <f t="shared" si="43"/>
        <v>11</v>
      </c>
      <c r="J234" s="58">
        <f t="shared" si="43"/>
        <v>384</v>
      </c>
      <c r="K234" s="9"/>
      <c r="M234" s="21"/>
    </row>
    <row r="235" spans="1:13" s="20" customFormat="1" ht="21.95" customHeight="1" x14ac:dyDescent="0.25">
      <c r="A235" s="10" t="s">
        <v>6</v>
      </c>
      <c r="B235" s="59">
        <f t="shared" ref="B235:J235" si="44">B241+B247+B253</f>
        <v>25812</v>
      </c>
      <c r="C235" s="59">
        <f t="shared" si="44"/>
        <v>17401</v>
      </c>
      <c r="D235" s="59">
        <f t="shared" si="44"/>
        <v>7091</v>
      </c>
      <c r="E235" s="59">
        <f t="shared" si="44"/>
        <v>821</v>
      </c>
      <c r="F235" s="59">
        <f t="shared" si="44"/>
        <v>91</v>
      </c>
      <c r="G235" s="59">
        <f t="shared" si="44"/>
        <v>21</v>
      </c>
      <c r="H235" s="59">
        <f t="shared" si="44"/>
        <v>5</v>
      </c>
      <c r="I235" s="59">
        <f t="shared" si="44"/>
        <v>11</v>
      </c>
      <c r="J235" s="59">
        <f t="shared" si="44"/>
        <v>371</v>
      </c>
      <c r="K235" s="9"/>
      <c r="M235" s="21"/>
    </row>
    <row r="236" spans="1:13" s="20" customFormat="1" ht="21.95" customHeight="1" x14ac:dyDescent="0.25">
      <c r="A236" s="10" t="s">
        <v>7</v>
      </c>
      <c r="B236" s="59">
        <f t="shared" ref="B236:J236" si="45">B242+B248+B254</f>
        <v>6725</v>
      </c>
      <c r="C236" s="59">
        <f t="shared" si="45"/>
        <v>3988</v>
      </c>
      <c r="D236" s="59">
        <f t="shared" si="45"/>
        <v>2129</v>
      </c>
      <c r="E236" s="59">
        <f t="shared" si="45"/>
        <v>501</v>
      </c>
      <c r="F236" s="59">
        <f t="shared" si="45"/>
        <v>88</v>
      </c>
      <c r="G236" s="59">
        <f t="shared" si="45"/>
        <v>10</v>
      </c>
      <c r="H236" s="59">
        <f t="shared" si="45"/>
        <v>6</v>
      </c>
      <c r="I236" s="59">
        <f t="shared" si="45"/>
        <v>0</v>
      </c>
      <c r="J236" s="59">
        <f t="shared" si="45"/>
        <v>3</v>
      </c>
      <c r="K236" s="22"/>
      <c r="M236" s="21"/>
    </row>
    <row r="237" spans="1:13" s="20" customFormat="1" ht="21.95" customHeight="1" x14ac:dyDescent="0.25">
      <c r="A237" s="11" t="s">
        <v>8</v>
      </c>
      <c r="B237" s="59">
        <f t="shared" ref="B237:J237" si="46">B243+B249+B255</f>
        <v>1003</v>
      </c>
      <c r="C237" s="59">
        <f t="shared" si="46"/>
        <v>739</v>
      </c>
      <c r="D237" s="59">
        <f t="shared" si="46"/>
        <v>203</v>
      </c>
      <c r="E237" s="59">
        <f t="shared" si="46"/>
        <v>51</v>
      </c>
      <c r="F237" s="59">
        <f t="shared" si="46"/>
        <v>0</v>
      </c>
      <c r="G237" s="59">
        <f t="shared" si="46"/>
        <v>0</v>
      </c>
      <c r="H237" s="59">
        <f t="shared" si="46"/>
        <v>0</v>
      </c>
      <c r="I237" s="59">
        <f t="shared" si="46"/>
        <v>0</v>
      </c>
      <c r="J237" s="59">
        <f t="shared" si="46"/>
        <v>10</v>
      </c>
      <c r="L237" s="23"/>
      <c r="M237" s="21"/>
    </row>
    <row r="238" spans="1:13" s="20" customFormat="1" ht="18" customHeight="1" x14ac:dyDescent="0.25">
      <c r="A238" s="27"/>
      <c r="B238" s="59"/>
      <c r="C238" s="59"/>
      <c r="D238" s="59"/>
      <c r="E238" s="59"/>
      <c r="F238" s="59"/>
      <c r="G238" s="59"/>
      <c r="H238" s="59"/>
      <c r="I238" s="59"/>
      <c r="J238" s="59"/>
      <c r="K238" s="22"/>
      <c r="M238" s="21"/>
    </row>
    <row r="239" spans="1:13" s="21" customFormat="1" ht="21.95" customHeight="1" x14ac:dyDescent="0.25">
      <c r="A239" s="15" t="s">
        <v>58</v>
      </c>
      <c r="B239" s="49"/>
      <c r="C239" s="49"/>
      <c r="D239" s="49"/>
      <c r="E239" s="49"/>
      <c r="F239" s="49"/>
      <c r="G239" s="49"/>
      <c r="H239" s="49"/>
      <c r="I239" s="49"/>
      <c r="J239" s="49"/>
      <c r="K239" s="22"/>
    </row>
    <row r="240" spans="1:13" s="20" customFormat="1" ht="30" customHeight="1" x14ac:dyDescent="0.25">
      <c r="A240" s="8" t="s">
        <v>184</v>
      </c>
      <c r="B240" s="58">
        <f t="shared" ref="B240:J240" si="47">SUM(B241:B243)</f>
        <v>9237</v>
      </c>
      <c r="C240" s="58">
        <f t="shared" si="47"/>
        <v>7013</v>
      </c>
      <c r="D240" s="58">
        <f t="shared" si="47"/>
        <v>1723</v>
      </c>
      <c r="E240" s="58">
        <f t="shared" si="47"/>
        <v>260</v>
      </c>
      <c r="F240" s="58">
        <f t="shared" si="47"/>
        <v>7</v>
      </c>
      <c r="G240" s="58">
        <f t="shared" si="47"/>
        <v>3</v>
      </c>
      <c r="H240" s="58">
        <f t="shared" si="47"/>
        <v>0</v>
      </c>
      <c r="I240" s="58">
        <f t="shared" si="47"/>
        <v>4</v>
      </c>
      <c r="J240" s="58">
        <f t="shared" si="47"/>
        <v>227</v>
      </c>
      <c r="K240" s="22"/>
      <c r="M240" s="21"/>
    </row>
    <row r="241" spans="1:13" s="20" customFormat="1" ht="21.95" customHeight="1" x14ac:dyDescent="0.25">
      <c r="A241" s="10" t="s">
        <v>6</v>
      </c>
      <c r="B241" s="59">
        <v>8514</v>
      </c>
      <c r="C241" s="59">
        <v>6369</v>
      </c>
      <c r="D241" s="59">
        <v>1660</v>
      </c>
      <c r="E241" s="59">
        <v>249</v>
      </c>
      <c r="F241" s="59">
        <v>4</v>
      </c>
      <c r="G241" s="59">
        <v>3</v>
      </c>
      <c r="H241" s="59">
        <v>0</v>
      </c>
      <c r="I241" s="59">
        <v>4</v>
      </c>
      <c r="J241" s="59">
        <v>225</v>
      </c>
      <c r="K241" s="22"/>
      <c r="M241" s="21"/>
    </row>
    <row r="242" spans="1:13" s="20" customFormat="1" ht="21.95" customHeight="1" x14ac:dyDescent="0.25">
      <c r="A242" s="10" t="s">
        <v>7</v>
      </c>
      <c r="B242" s="59">
        <v>558</v>
      </c>
      <c r="C242" s="59">
        <v>512</v>
      </c>
      <c r="D242" s="59">
        <v>40</v>
      </c>
      <c r="E242" s="59">
        <v>3</v>
      </c>
      <c r="F242" s="59">
        <v>3</v>
      </c>
      <c r="G242" s="59">
        <v>0</v>
      </c>
      <c r="H242" s="59">
        <v>0</v>
      </c>
      <c r="I242" s="59">
        <v>0</v>
      </c>
      <c r="J242" s="59">
        <v>0</v>
      </c>
      <c r="K242" s="22"/>
      <c r="M242" s="21"/>
    </row>
    <row r="243" spans="1:13" s="20" customFormat="1" ht="21.95" customHeight="1" x14ac:dyDescent="0.25">
      <c r="A243" s="11" t="s">
        <v>8</v>
      </c>
      <c r="B243" s="59">
        <v>165</v>
      </c>
      <c r="C243" s="59">
        <v>132</v>
      </c>
      <c r="D243" s="59">
        <v>23</v>
      </c>
      <c r="E243" s="59">
        <v>8</v>
      </c>
      <c r="F243" s="59">
        <v>0</v>
      </c>
      <c r="G243" s="59">
        <v>0</v>
      </c>
      <c r="H243" s="59">
        <v>0</v>
      </c>
      <c r="I243" s="59">
        <v>0</v>
      </c>
      <c r="J243" s="59">
        <v>2</v>
      </c>
      <c r="K243" s="22"/>
      <c r="M243" s="21"/>
    </row>
    <row r="244" spans="1:13" s="20" customFormat="1" ht="18" customHeight="1" x14ac:dyDescent="0.25">
      <c r="A244" s="27"/>
      <c r="B244" s="59"/>
      <c r="C244" s="59"/>
      <c r="D244" s="59"/>
      <c r="E244" s="59"/>
      <c r="F244" s="59"/>
      <c r="G244" s="59"/>
      <c r="H244" s="59"/>
      <c r="I244" s="59"/>
      <c r="J244" s="59"/>
      <c r="K244" s="22"/>
      <c r="M244" s="21"/>
    </row>
    <row r="245" spans="1:13" s="21" customFormat="1" ht="21.95" customHeight="1" x14ac:dyDescent="0.25">
      <c r="A245" s="15" t="s">
        <v>59</v>
      </c>
      <c r="B245" s="49"/>
      <c r="C245" s="49"/>
      <c r="D245" s="49"/>
      <c r="E245" s="49"/>
      <c r="F245" s="49"/>
      <c r="G245" s="49"/>
      <c r="H245" s="49"/>
      <c r="I245" s="49"/>
      <c r="J245" s="49"/>
      <c r="K245" s="22"/>
    </row>
    <row r="246" spans="1:13" s="20" customFormat="1" ht="30" customHeight="1" x14ac:dyDescent="0.25">
      <c r="A246" s="8" t="s">
        <v>184</v>
      </c>
      <c r="B246" s="58">
        <f t="shared" ref="B246:J246" si="48">SUM(B247:B249)</f>
        <v>23290</v>
      </c>
      <c r="C246" s="58">
        <f t="shared" si="48"/>
        <v>14150</v>
      </c>
      <c r="D246" s="58">
        <f t="shared" si="48"/>
        <v>7655</v>
      </c>
      <c r="E246" s="58">
        <f t="shared" si="48"/>
        <v>1110</v>
      </c>
      <c r="F246" s="58">
        <f t="shared" si="48"/>
        <v>172</v>
      </c>
      <c r="G246" s="58">
        <f t="shared" si="48"/>
        <v>28</v>
      </c>
      <c r="H246" s="58">
        <f t="shared" si="48"/>
        <v>11</v>
      </c>
      <c r="I246" s="58">
        <f t="shared" si="48"/>
        <v>7</v>
      </c>
      <c r="J246" s="58">
        <f t="shared" si="48"/>
        <v>157</v>
      </c>
      <c r="K246" s="22"/>
      <c r="M246" s="21"/>
    </row>
    <row r="247" spans="1:13" s="20" customFormat="1" ht="21.95" customHeight="1" x14ac:dyDescent="0.25">
      <c r="A247" s="10" t="s">
        <v>6</v>
      </c>
      <c r="B247" s="59">
        <v>16312</v>
      </c>
      <c r="C247" s="59">
        <v>10094</v>
      </c>
      <c r="D247" s="59">
        <v>5386</v>
      </c>
      <c r="E247" s="59">
        <v>569</v>
      </c>
      <c r="F247" s="59">
        <v>87</v>
      </c>
      <c r="G247" s="59">
        <v>18</v>
      </c>
      <c r="H247" s="59">
        <v>5</v>
      </c>
      <c r="I247" s="59">
        <v>7</v>
      </c>
      <c r="J247" s="59">
        <v>146</v>
      </c>
      <c r="K247" s="22"/>
      <c r="M247" s="21"/>
    </row>
    <row r="248" spans="1:13" s="20" customFormat="1" ht="21.95" customHeight="1" x14ac:dyDescent="0.25">
      <c r="A248" s="10" t="s">
        <v>7</v>
      </c>
      <c r="B248" s="59">
        <v>6151</v>
      </c>
      <c r="C248" s="59">
        <v>3460</v>
      </c>
      <c r="D248" s="59">
        <v>2089</v>
      </c>
      <c r="E248" s="59">
        <v>498</v>
      </c>
      <c r="F248" s="59">
        <v>85</v>
      </c>
      <c r="G248" s="59">
        <v>10</v>
      </c>
      <c r="H248" s="59">
        <v>6</v>
      </c>
      <c r="I248" s="59">
        <v>0</v>
      </c>
      <c r="J248" s="59">
        <v>3</v>
      </c>
      <c r="K248" s="22"/>
      <c r="M248" s="21"/>
    </row>
    <row r="249" spans="1:13" s="20" customFormat="1" ht="21.95" customHeight="1" x14ac:dyDescent="0.25">
      <c r="A249" s="11" t="s">
        <v>8</v>
      </c>
      <c r="B249" s="59">
        <v>827</v>
      </c>
      <c r="C249" s="59">
        <v>596</v>
      </c>
      <c r="D249" s="59">
        <v>180</v>
      </c>
      <c r="E249" s="59">
        <v>43</v>
      </c>
      <c r="F249" s="59">
        <v>0</v>
      </c>
      <c r="G249" s="59">
        <v>0</v>
      </c>
      <c r="H249" s="59">
        <v>0</v>
      </c>
      <c r="I249" s="59">
        <v>0</v>
      </c>
      <c r="J249" s="59">
        <v>8</v>
      </c>
      <c r="K249" s="22"/>
      <c r="M249" s="21"/>
    </row>
    <row r="250" spans="1:13" s="20" customFormat="1" ht="18" customHeight="1" thickBot="1" x14ac:dyDescent="0.3">
      <c r="A250" s="40"/>
      <c r="B250" s="41"/>
      <c r="C250" s="41"/>
      <c r="D250" s="41"/>
      <c r="E250" s="41"/>
      <c r="F250" s="41"/>
      <c r="G250" s="41"/>
      <c r="H250" s="41"/>
      <c r="I250" s="41"/>
      <c r="J250" s="41"/>
      <c r="K250" s="9"/>
      <c r="M250" s="21"/>
    </row>
    <row r="251" spans="1:13" s="21" customFormat="1" ht="21.95" customHeight="1" x14ac:dyDescent="0.25">
      <c r="A251" s="15" t="s">
        <v>60</v>
      </c>
      <c r="B251" s="7"/>
      <c r="C251" s="7"/>
      <c r="D251" s="7"/>
      <c r="E251" s="7"/>
      <c r="F251" s="7"/>
      <c r="G251" s="7"/>
      <c r="H251" s="7"/>
      <c r="I251" s="7"/>
      <c r="J251" s="7"/>
    </row>
    <row r="252" spans="1:13" s="20" customFormat="1" ht="30" customHeight="1" x14ac:dyDescent="0.25">
      <c r="A252" s="8" t="s">
        <v>184</v>
      </c>
      <c r="B252" s="58">
        <f t="shared" ref="B252:J252" si="49">SUM(B253:B255)</f>
        <v>1013</v>
      </c>
      <c r="C252" s="58">
        <f t="shared" si="49"/>
        <v>965</v>
      </c>
      <c r="D252" s="58">
        <f t="shared" si="49"/>
        <v>45</v>
      </c>
      <c r="E252" s="58">
        <f t="shared" si="49"/>
        <v>3</v>
      </c>
      <c r="F252" s="58">
        <f t="shared" si="49"/>
        <v>0</v>
      </c>
      <c r="G252" s="58">
        <f t="shared" si="49"/>
        <v>0</v>
      </c>
      <c r="H252" s="58">
        <f t="shared" si="49"/>
        <v>0</v>
      </c>
      <c r="I252" s="58">
        <f t="shared" si="49"/>
        <v>0</v>
      </c>
      <c r="J252" s="58">
        <f t="shared" si="49"/>
        <v>0</v>
      </c>
      <c r="K252" s="9"/>
      <c r="M252" s="21"/>
    </row>
    <row r="253" spans="1:13" s="20" customFormat="1" ht="21.95" customHeight="1" x14ac:dyDescent="0.25">
      <c r="A253" s="10" t="s">
        <v>6</v>
      </c>
      <c r="B253" s="59">
        <v>986</v>
      </c>
      <c r="C253" s="59">
        <v>938</v>
      </c>
      <c r="D253" s="59">
        <v>45</v>
      </c>
      <c r="E253" s="59">
        <v>3</v>
      </c>
      <c r="F253" s="59">
        <v>0</v>
      </c>
      <c r="G253" s="59">
        <v>0</v>
      </c>
      <c r="H253" s="59">
        <v>0</v>
      </c>
      <c r="I253" s="59">
        <v>0</v>
      </c>
      <c r="J253" s="59">
        <v>0</v>
      </c>
      <c r="K253" s="9"/>
      <c r="M253" s="21"/>
    </row>
    <row r="254" spans="1:13" s="20" customFormat="1" ht="21.95" customHeight="1" x14ac:dyDescent="0.25">
      <c r="A254" s="10" t="s">
        <v>7</v>
      </c>
      <c r="B254" s="59">
        <v>16</v>
      </c>
      <c r="C254" s="59">
        <v>16</v>
      </c>
      <c r="D254" s="59">
        <v>0</v>
      </c>
      <c r="E254" s="59">
        <v>0</v>
      </c>
      <c r="F254" s="59">
        <v>0</v>
      </c>
      <c r="G254" s="59">
        <v>0</v>
      </c>
      <c r="H254" s="59">
        <v>0</v>
      </c>
      <c r="I254" s="59">
        <v>0</v>
      </c>
      <c r="J254" s="59">
        <v>0</v>
      </c>
      <c r="M254" s="21"/>
    </row>
    <row r="255" spans="1:13" s="20" customFormat="1" ht="21.95" customHeight="1" x14ac:dyDescent="0.25">
      <c r="A255" s="11" t="s">
        <v>8</v>
      </c>
      <c r="B255" s="59">
        <v>11</v>
      </c>
      <c r="C255" s="59">
        <v>11</v>
      </c>
      <c r="D255" s="59">
        <v>0</v>
      </c>
      <c r="E255" s="59">
        <v>0</v>
      </c>
      <c r="F255" s="59">
        <v>0</v>
      </c>
      <c r="G255" s="59">
        <v>0</v>
      </c>
      <c r="H255" s="59">
        <v>0</v>
      </c>
      <c r="I255" s="59">
        <v>0</v>
      </c>
      <c r="J255" s="59">
        <v>0</v>
      </c>
      <c r="M255" s="21"/>
    </row>
    <row r="256" spans="1:13" x14ac:dyDescent="0.2">
      <c r="A256" s="12"/>
      <c r="B256" s="48"/>
      <c r="C256" s="48"/>
      <c r="D256" s="48"/>
      <c r="E256" s="48"/>
      <c r="F256" s="48"/>
      <c r="G256" s="48"/>
      <c r="H256" s="48"/>
      <c r="I256" s="48"/>
      <c r="J256" s="48"/>
    </row>
    <row r="257" spans="1:13" s="20" customFormat="1" ht="21.95" customHeight="1" x14ac:dyDescent="0.25">
      <c r="A257" s="13" t="s">
        <v>12</v>
      </c>
      <c r="B257" s="49"/>
      <c r="C257" s="49"/>
      <c r="D257" s="49"/>
      <c r="E257" s="49"/>
      <c r="F257" s="49"/>
      <c r="G257" s="49"/>
      <c r="H257" s="49"/>
      <c r="I257" s="49"/>
      <c r="J257" s="49"/>
      <c r="M257" s="21"/>
    </row>
    <row r="258" spans="1:13" s="20" customFormat="1" ht="30" customHeight="1" x14ac:dyDescent="0.25">
      <c r="A258" s="8" t="s">
        <v>184</v>
      </c>
      <c r="B258" s="47">
        <f t="shared" ref="B258:J258" si="50">SUM(B259:B261)</f>
        <v>55249</v>
      </c>
      <c r="C258" s="47">
        <f t="shared" si="50"/>
        <v>32097</v>
      </c>
      <c r="D258" s="47">
        <f t="shared" si="50"/>
        <v>19080</v>
      </c>
      <c r="E258" s="47">
        <f t="shared" si="50"/>
        <v>3494</v>
      </c>
      <c r="F258" s="47">
        <f t="shared" si="50"/>
        <v>446</v>
      </c>
      <c r="G258" s="47">
        <f t="shared" si="50"/>
        <v>79</v>
      </c>
      <c r="H258" s="47">
        <f t="shared" si="50"/>
        <v>14</v>
      </c>
      <c r="I258" s="47">
        <f t="shared" si="50"/>
        <v>26</v>
      </c>
      <c r="J258" s="47">
        <f t="shared" si="50"/>
        <v>13</v>
      </c>
      <c r="K258" s="9"/>
      <c r="M258" s="21"/>
    </row>
    <row r="259" spans="1:13" s="20" customFormat="1" ht="21.95" customHeight="1" x14ac:dyDescent="0.25">
      <c r="A259" s="10" t="s">
        <v>6</v>
      </c>
      <c r="B259" s="46">
        <f>SUM(C259:J259)</f>
        <v>40288</v>
      </c>
      <c r="C259" s="46">
        <f t="shared" ref="C259:J261" si="51">C265+C271+C277+C283+C289+C295+C301</f>
        <v>23212</v>
      </c>
      <c r="D259" s="46">
        <f t="shared" si="51"/>
        <v>14259</v>
      </c>
      <c r="E259" s="46">
        <f t="shared" si="51"/>
        <v>2407</v>
      </c>
      <c r="F259" s="46">
        <f t="shared" si="51"/>
        <v>292</v>
      </c>
      <c r="G259" s="46">
        <f t="shared" si="51"/>
        <v>66</v>
      </c>
      <c r="H259" s="46">
        <f t="shared" si="51"/>
        <v>14</v>
      </c>
      <c r="I259" s="46">
        <f t="shared" si="51"/>
        <v>26</v>
      </c>
      <c r="J259" s="46">
        <f t="shared" si="51"/>
        <v>12</v>
      </c>
      <c r="K259" s="9"/>
      <c r="M259" s="21"/>
    </row>
    <row r="260" spans="1:13" s="20" customFormat="1" ht="21.95" customHeight="1" x14ac:dyDescent="0.25">
      <c r="A260" s="10" t="s">
        <v>7</v>
      </c>
      <c r="B260" s="46">
        <f>SUM(C260:J260)</f>
        <v>13040</v>
      </c>
      <c r="C260" s="46">
        <f t="shared" si="51"/>
        <v>7927</v>
      </c>
      <c r="D260" s="46">
        <f t="shared" si="51"/>
        <v>4154</v>
      </c>
      <c r="E260" s="46">
        <f t="shared" si="51"/>
        <v>800</v>
      </c>
      <c r="F260" s="46">
        <f t="shared" si="51"/>
        <v>145</v>
      </c>
      <c r="G260" s="46">
        <f t="shared" si="51"/>
        <v>13</v>
      </c>
      <c r="H260" s="46">
        <f t="shared" si="51"/>
        <v>0</v>
      </c>
      <c r="I260" s="46">
        <f t="shared" si="51"/>
        <v>0</v>
      </c>
      <c r="J260" s="46">
        <f t="shared" si="51"/>
        <v>1</v>
      </c>
      <c r="K260" s="22"/>
      <c r="M260" s="21"/>
    </row>
    <row r="261" spans="1:13" s="20" customFormat="1" ht="21.95" customHeight="1" x14ac:dyDescent="0.25">
      <c r="A261" s="11" t="s">
        <v>8</v>
      </c>
      <c r="B261" s="46">
        <f>SUM(C261:J261)</f>
        <v>1921</v>
      </c>
      <c r="C261" s="46">
        <f t="shared" si="51"/>
        <v>958</v>
      </c>
      <c r="D261" s="46">
        <f t="shared" si="51"/>
        <v>667</v>
      </c>
      <c r="E261" s="46">
        <f t="shared" si="51"/>
        <v>287</v>
      </c>
      <c r="F261" s="46">
        <f t="shared" si="51"/>
        <v>9</v>
      </c>
      <c r="G261" s="46">
        <f t="shared" si="51"/>
        <v>0</v>
      </c>
      <c r="H261" s="46">
        <f t="shared" si="51"/>
        <v>0</v>
      </c>
      <c r="I261" s="46">
        <f t="shared" si="51"/>
        <v>0</v>
      </c>
      <c r="J261" s="46">
        <f t="shared" si="51"/>
        <v>0</v>
      </c>
      <c r="L261" s="23"/>
      <c r="M261" s="21"/>
    </row>
    <row r="262" spans="1:13" s="20" customFormat="1" ht="18" customHeight="1" x14ac:dyDescent="0.25">
      <c r="A262" s="14"/>
      <c r="B262" s="46"/>
      <c r="C262" s="46"/>
      <c r="D262" s="46"/>
      <c r="E262" s="46"/>
      <c r="F262" s="46"/>
      <c r="G262" s="46"/>
      <c r="H262" s="46"/>
      <c r="I262" s="46"/>
      <c r="J262" s="46"/>
      <c r="K262" s="22"/>
      <c r="M262" s="21"/>
    </row>
    <row r="263" spans="1:13" s="21" customFormat="1" ht="21.95" customHeight="1" x14ac:dyDescent="0.25">
      <c r="A263" s="15" t="s">
        <v>61</v>
      </c>
      <c r="B263" s="60"/>
      <c r="C263" s="60"/>
      <c r="D263" s="60"/>
      <c r="E263" s="60"/>
      <c r="F263" s="60"/>
      <c r="G263" s="60"/>
      <c r="H263" s="60"/>
      <c r="I263" s="60"/>
      <c r="J263" s="60"/>
      <c r="K263" s="22"/>
    </row>
    <row r="264" spans="1:13" s="20" customFormat="1" ht="30" customHeight="1" x14ac:dyDescent="0.25">
      <c r="A264" s="8" t="s">
        <v>184</v>
      </c>
      <c r="B264" s="49">
        <f t="shared" ref="B264:J264" si="52">SUM(B265:B267)</f>
        <v>1350</v>
      </c>
      <c r="C264" s="49">
        <f t="shared" si="52"/>
        <v>1206</v>
      </c>
      <c r="D264" s="49">
        <f t="shared" si="52"/>
        <v>111</v>
      </c>
      <c r="E264" s="49">
        <f t="shared" si="52"/>
        <v>33</v>
      </c>
      <c r="F264" s="49">
        <f t="shared" si="52"/>
        <v>0</v>
      </c>
      <c r="G264" s="49">
        <f t="shared" si="52"/>
        <v>0</v>
      </c>
      <c r="H264" s="49">
        <f t="shared" si="52"/>
        <v>0</v>
      </c>
      <c r="I264" s="49">
        <f t="shared" si="52"/>
        <v>0</v>
      </c>
      <c r="J264" s="49">
        <f t="shared" si="52"/>
        <v>0</v>
      </c>
      <c r="K264" s="22"/>
      <c r="M264" s="21"/>
    </row>
    <row r="265" spans="1:13" s="20" customFormat="1" ht="21.95" customHeight="1" x14ac:dyDescent="0.25">
      <c r="A265" s="10" t="s">
        <v>6</v>
      </c>
      <c r="B265" s="46">
        <f>SUM(C265:J265)</f>
        <v>1208</v>
      </c>
      <c r="C265" s="46">
        <v>1073</v>
      </c>
      <c r="D265" s="46">
        <v>102</v>
      </c>
      <c r="E265" s="46">
        <f>31+1+1</f>
        <v>33</v>
      </c>
      <c r="F265" s="46">
        <v>0</v>
      </c>
      <c r="G265" s="46">
        <v>0</v>
      </c>
      <c r="H265" s="46">
        <v>0</v>
      </c>
      <c r="I265" s="46">
        <v>0</v>
      </c>
      <c r="J265" s="46">
        <v>0</v>
      </c>
      <c r="K265" s="22"/>
      <c r="M265" s="21"/>
    </row>
    <row r="266" spans="1:13" s="20" customFormat="1" ht="21.95" customHeight="1" x14ac:dyDescent="0.25">
      <c r="A266" s="10" t="s">
        <v>7</v>
      </c>
      <c r="B266" s="46">
        <f>SUM(C266:J266)</f>
        <v>83</v>
      </c>
      <c r="C266" s="46">
        <v>76</v>
      </c>
      <c r="D266" s="46">
        <f>5+1+1</f>
        <v>7</v>
      </c>
      <c r="E266" s="46">
        <v>0</v>
      </c>
      <c r="F266" s="46">
        <v>0</v>
      </c>
      <c r="G266" s="46">
        <v>0</v>
      </c>
      <c r="H266" s="46">
        <v>0</v>
      </c>
      <c r="I266" s="46">
        <v>0</v>
      </c>
      <c r="J266" s="46">
        <v>0</v>
      </c>
      <c r="K266" s="22"/>
      <c r="M266" s="21"/>
    </row>
    <row r="267" spans="1:13" s="20" customFormat="1" ht="21.95" customHeight="1" x14ac:dyDescent="0.25">
      <c r="A267" s="11" t="s">
        <v>8</v>
      </c>
      <c r="B267" s="46">
        <f>SUM(C267:J267)</f>
        <v>59</v>
      </c>
      <c r="C267" s="46">
        <v>57</v>
      </c>
      <c r="D267" s="46">
        <v>2</v>
      </c>
      <c r="E267" s="46">
        <v>0</v>
      </c>
      <c r="F267" s="46">
        <v>0</v>
      </c>
      <c r="G267" s="46">
        <v>0</v>
      </c>
      <c r="H267" s="46">
        <v>0</v>
      </c>
      <c r="I267" s="46">
        <v>0</v>
      </c>
      <c r="J267" s="46">
        <v>0</v>
      </c>
      <c r="K267" s="22"/>
      <c r="M267" s="21"/>
    </row>
    <row r="268" spans="1:13" s="20" customFormat="1" ht="18" customHeight="1" x14ac:dyDescent="0.25">
      <c r="A268" s="14"/>
      <c r="B268" s="46"/>
      <c r="C268" s="46"/>
      <c r="D268" s="46"/>
      <c r="E268" s="46"/>
      <c r="F268" s="46"/>
      <c r="G268" s="46"/>
      <c r="H268" s="46"/>
      <c r="I268" s="46"/>
      <c r="J268" s="46"/>
      <c r="K268" s="22"/>
      <c r="M268" s="21"/>
    </row>
    <row r="269" spans="1:13" s="21" customFormat="1" ht="21.95" customHeight="1" x14ac:dyDescent="0.25">
      <c r="A269" s="15" t="s">
        <v>62</v>
      </c>
      <c r="B269" s="49"/>
      <c r="C269" s="49"/>
      <c r="D269" s="49"/>
      <c r="E269" s="49"/>
      <c r="F269" s="49"/>
      <c r="G269" s="49"/>
      <c r="H269" s="49"/>
      <c r="I269" s="49"/>
      <c r="J269" s="49"/>
      <c r="K269" s="22"/>
    </row>
    <row r="270" spans="1:13" s="20" customFormat="1" ht="30" customHeight="1" x14ac:dyDescent="0.25">
      <c r="A270" s="8" t="s">
        <v>184</v>
      </c>
      <c r="B270" s="47">
        <f t="shared" ref="B270:J270" si="53">SUM(B271:B273)</f>
        <v>1783</v>
      </c>
      <c r="C270" s="47">
        <f t="shared" si="53"/>
        <v>1595</v>
      </c>
      <c r="D270" s="47">
        <f t="shared" si="53"/>
        <v>175</v>
      </c>
      <c r="E270" s="47">
        <f t="shared" si="53"/>
        <v>13</v>
      </c>
      <c r="F270" s="47">
        <f t="shared" si="53"/>
        <v>0</v>
      </c>
      <c r="G270" s="47">
        <f t="shared" si="53"/>
        <v>0</v>
      </c>
      <c r="H270" s="47">
        <f t="shared" si="53"/>
        <v>0</v>
      </c>
      <c r="I270" s="47">
        <f t="shared" si="53"/>
        <v>0</v>
      </c>
      <c r="J270" s="47">
        <f t="shared" si="53"/>
        <v>0</v>
      </c>
      <c r="K270" s="22"/>
      <c r="M270" s="21"/>
    </row>
    <row r="271" spans="1:13" s="20" customFormat="1" ht="21.95" customHeight="1" x14ac:dyDescent="0.25">
      <c r="A271" s="10" t="s">
        <v>6</v>
      </c>
      <c r="B271" s="46">
        <f>SUM(C271:J271)</f>
        <v>1387</v>
      </c>
      <c r="C271" s="46">
        <v>1210</v>
      </c>
      <c r="D271" s="46">
        <v>164</v>
      </c>
      <c r="E271" s="46">
        <v>13</v>
      </c>
      <c r="F271" s="46">
        <v>0</v>
      </c>
      <c r="G271" s="46">
        <v>0</v>
      </c>
      <c r="H271" s="46">
        <v>0</v>
      </c>
      <c r="I271" s="46">
        <v>0</v>
      </c>
      <c r="J271" s="46">
        <v>0</v>
      </c>
      <c r="K271" s="22"/>
      <c r="M271" s="21"/>
    </row>
    <row r="272" spans="1:13" s="20" customFormat="1" ht="21.95" customHeight="1" x14ac:dyDescent="0.25">
      <c r="A272" s="10" t="s">
        <v>7</v>
      </c>
      <c r="B272" s="46">
        <f>SUM(C272:J272)</f>
        <v>347</v>
      </c>
      <c r="C272" s="46">
        <v>339</v>
      </c>
      <c r="D272" s="46">
        <f>7+1</f>
        <v>8</v>
      </c>
      <c r="E272" s="46">
        <v>0</v>
      </c>
      <c r="F272" s="46">
        <v>0</v>
      </c>
      <c r="G272" s="46">
        <v>0</v>
      </c>
      <c r="H272" s="46">
        <v>0</v>
      </c>
      <c r="I272" s="46">
        <v>0</v>
      </c>
      <c r="J272" s="46">
        <v>0</v>
      </c>
      <c r="K272" s="22"/>
      <c r="M272" s="21"/>
    </row>
    <row r="273" spans="1:13" s="20" customFormat="1" ht="21.95" customHeight="1" x14ac:dyDescent="0.25">
      <c r="A273" s="11" t="s">
        <v>8</v>
      </c>
      <c r="B273" s="46">
        <f>SUM(C273:J273)</f>
        <v>49</v>
      </c>
      <c r="C273" s="46">
        <v>46</v>
      </c>
      <c r="D273" s="46">
        <f>2+1</f>
        <v>3</v>
      </c>
      <c r="E273" s="46">
        <v>0</v>
      </c>
      <c r="F273" s="46">
        <v>0</v>
      </c>
      <c r="G273" s="46">
        <v>0</v>
      </c>
      <c r="H273" s="46">
        <v>0</v>
      </c>
      <c r="I273" s="46">
        <v>0</v>
      </c>
      <c r="J273" s="46">
        <v>0</v>
      </c>
      <c r="K273" s="22"/>
      <c r="M273" s="21"/>
    </row>
    <row r="274" spans="1:13" s="20" customFormat="1" ht="18" customHeight="1" x14ac:dyDescent="0.25">
      <c r="A274" s="14"/>
      <c r="B274" s="46"/>
      <c r="C274" s="46"/>
      <c r="D274" s="46"/>
      <c r="E274" s="46"/>
      <c r="F274" s="46"/>
      <c r="G274" s="46"/>
      <c r="H274" s="46"/>
      <c r="I274" s="46"/>
      <c r="J274" s="46"/>
      <c r="K274" s="9"/>
      <c r="M274" s="21"/>
    </row>
    <row r="275" spans="1:13" s="21" customFormat="1" ht="21.95" customHeight="1" x14ac:dyDescent="0.25">
      <c r="A275" s="15" t="s">
        <v>63</v>
      </c>
      <c r="B275" s="49"/>
      <c r="C275" s="49"/>
      <c r="D275" s="49"/>
      <c r="E275" s="49"/>
      <c r="F275" s="49"/>
      <c r="G275" s="49"/>
      <c r="H275" s="49"/>
      <c r="I275" s="49"/>
      <c r="J275" s="49"/>
    </row>
    <row r="276" spans="1:13" s="20" customFormat="1" ht="30" customHeight="1" x14ac:dyDescent="0.25">
      <c r="A276" s="8" t="s">
        <v>184</v>
      </c>
      <c r="B276" s="47">
        <f t="shared" ref="B276:J276" si="54">SUM(B277:B279)</f>
        <v>5865</v>
      </c>
      <c r="C276" s="47">
        <f t="shared" si="54"/>
        <v>4466</v>
      </c>
      <c r="D276" s="47">
        <f t="shared" si="54"/>
        <v>1276</v>
      </c>
      <c r="E276" s="47">
        <f t="shared" si="54"/>
        <v>111</v>
      </c>
      <c r="F276" s="47">
        <f t="shared" si="54"/>
        <v>11</v>
      </c>
      <c r="G276" s="47">
        <f t="shared" si="54"/>
        <v>0</v>
      </c>
      <c r="H276" s="47">
        <f t="shared" si="54"/>
        <v>0</v>
      </c>
      <c r="I276" s="47">
        <f t="shared" si="54"/>
        <v>0</v>
      </c>
      <c r="J276" s="47">
        <f t="shared" si="54"/>
        <v>1</v>
      </c>
      <c r="K276" s="9"/>
      <c r="M276" s="21"/>
    </row>
    <row r="277" spans="1:13" s="20" customFormat="1" ht="21.95" customHeight="1" x14ac:dyDescent="0.25">
      <c r="A277" s="10" t="s">
        <v>6</v>
      </c>
      <c r="B277" s="46">
        <f>SUM(C277:J277)</f>
        <v>5171</v>
      </c>
      <c r="C277" s="46">
        <v>3907</v>
      </c>
      <c r="D277" s="46">
        <v>1152</v>
      </c>
      <c r="E277" s="46">
        <v>102</v>
      </c>
      <c r="F277" s="46">
        <v>9</v>
      </c>
      <c r="G277" s="46">
        <v>0</v>
      </c>
      <c r="H277" s="46">
        <v>0</v>
      </c>
      <c r="I277" s="46">
        <v>0</v>
      </c>
      <c r="J277" s="46">
        <v>1</v>
      </c>
      <c r="K277" s="9"/>
      <c r="M277" s="21"/>
    </row>
    <row r="278" spans="1:13" s="20" customFormat="1" ht="21.95" customHeight="1" x14ac:dyDescent="0.25">
      <c r="A278" s="10" t="s">
        <v>7</v>
      </c>
      <c r="B278" s="46">
        <f>SUM(C278:J278)</f>
        <v>599</v>
      </c>
      <c r="C278" s="46">
        <v>479</v>
      </c>
      <c r="D278" s="46">
        <v>112</v>
      </c>
      <c r="E278" s="46">
        <v>6</v>
      </c>
      <c r="F278" s="46">
        <f>1+1</f>
        <v>2</v>
      </c>
      <c r="G278" s="46">
        <v>0</v>
      </c>
      <c r="H278" s="46">
        <v>0</v>
      </c>
      <c r="I278" s="46">
        <v>0</v>
      </c>
      <c r="J278" s="46">
        <v>0</v>
      </c>
      <c r="M278" s="21"/>
    </row>
    <row r="279" spans="1:13" s="20" customFormat="1" ht="21.95" customHeight="1" x14ac:dyDescent="0.25">
      <c r="A279" s="11" t="s">
        <v>8</v>
      </c>
      <c r="B279" s="46">
        <f>SUM(C279:J279)</f>
        <v>95</v>
      </c>
      <c r="C279" s="46">
        <v>80</v>
      </c>
      <c r="D279" s="46">
        <v>12</v>
      </c>
      <c r="E279" s="46">
        <v>3</v>
      </c>
      <c r="F279" s="46">
        <v>0</v>
      </c>
      <c r="G279" s="46">
        <v>0</v>
      </c>
      <c r="H279" s="46">
        <v>0</v>
      </c>
      <c r="I279" s="46">
        <v>0</v>
      </c>
      <c r="J279" s="46">
        <v>0</v>
      </c>
      <c r="M279" s="21"/>
    </row>
    <row r="280" spans="1:13" s="20" customFormat="1" ht="18" customHeight="1" x14ac:dyDescent="0.25">
      <c r="A280" s="14"/>
      <c r="B280" s="46"/>
      <c r="C280" s="46"/>
      <c r="D280" s="46"/>
      <c r="E280" s="46"/>
      <c r="F280" s="46"/>
      <c r="G280" s="46"/>
      <c r="H280" s="46"/>
      <c r="I280" s="46"/>
      <c r="J280" s="46"/>
      <c r="M280" s="21"/>
    </row>
    <row r="281" spans="1:13" s="21" customFormat="1" ht="21.95" customHeight="1" x14ac:dyDescent="0.25">
      <c r="A281" s="15" t="s">
        <v>64</v>
      </c>
      <c r="B281" s="61"/>
      <c r="C281" s="61"/>
      <c r="D281" s="61"/>
      <c r="E281" s="61"/>
      <c r="F281" s="61"/>
      <c r="G281" s="61"/>
      <c r="H281" s="61"/>
      <c r="I281" s="61"/>
      <c r="J281" s="61"/>
    </row>
    <row r="282" spans="1:13" s="20" customFormat="1" ht="30" customHeight="1" x14ac:dyDescent="0.25">
      <c r="A282" s="8" t="s">
        <v>184</v>
      </c>
      <c r="B282" s="62">
        <f t="shared" ref="B282:J282" si="55">SUM(B283:B285)</f>
        <v>1957</v>
      </c>
      <c r="C282" s="62">
        <f t="shared" si="55"/>
        <v>1750</v>
      </c>
      <c r="D282" s="62">
        <f t="shared" si="55"/>
        <v>186</v>
      </c>
      <c r="E282" s="62">
        <f t="shared" si="55"/>
        <v>21</v>
      </c>
      <c r="F282" s="62">
        <f t="shared" si="55"/>
        <v>0</v>
      </c>
      <c r="G282" s="62">
        <f t="shared" si="55"/>
        <v>0</v>
      </c>
      <c r="H282" s="62">
        <f t="shared" si="55"/>
        <v>0</v>
      </c>
      <c r="I282" s="62">
        <f t="shared" si="55"/>
        <v>0</v>
      </c>
      <c r="J282" s="62">
        <f t="shared" si="55"/>
        <v>0</v>
      </c>
      <c r="M282" s="21"/>
    </row>
    <row r="283" spans="1:13" s="20" customFormat="1" ht="21.95" customHeight="1" x14ac:dyDescent="0.25">
      <c r="A283" s="10" t="s">
        <v>6</v>
      </c>
      <c r="B283" s="51">
        <f>SUM(C283:J283)</f>
        <v>1787</v>
      </c>
      <c r="C283" s="51">
        <v>1595</v>
      </c>
      <c r="D283" s="51">
        <v>171</v>
      </c>
      <c r="E283" s="51">
        <v>21</v>
      </c>
      <c r="F283" s="51">
        <v>0</v>
      </c>
      <c r="G283" s="51">
        <v>0</v>
      </c>
      <c r="H283" s="51">
        <v>0</v>
      </c>
      <c r="I283" s="51">
        <v>0</v>
      </c>
      <c r="J283" s="51">
        <v>0</v>
      </c>
      <c r="M283" s="21"/>
    </row>
    <row r="284" spans="1:13" s="20" customFormat="1" ht="21.95" customHeight="1" x14ac:dyDescent="0.25">
      <c r="A284" s="10" t="s">
        <v>7</v>
      </c>
      <c r="B284" s="51">
        <f>SUM(C284:J284)</f>
        <v>100</v>
      </c>
      <c r="C284" s="51">
        <v>98</v>
      </c>
      <c r="D284" s="51">
        <v>2</v>
      </c>
      <c r="E284" s="51">
        <v>0</v>
      </c>
      <c r="F284" s="51">
        <v>0</v>
      </c>
      <c r="G284" s="51">
        <v>0</v>
      </c>
      <c r="H284" s="51">
        <v>0</v>
      </c>
      <c r="I284" s="51">
        <v>0</v>
      </c>
      <c r="J284" s="51">
        <v>0</v>
      </c>
      <c r="M284" s="21"/>
    </row>
    <row r="285" spans="1:13" s="20" customFormat="1" ht="21.95" customHeight="1" x14ac:dyDescent="0.25">
      <c r="A285" s="11" t="s">
        <v>8</v>
      </c>
      <c r="B285" s="51">
        <f>SUM(C285:J285)</f>
        <v>70</v>
      </c>
      <c r="C285" s="51">
        <v>57</v>
      </c>
      <c r="D285" s="51">
        <f>3+8+2</f>
        <v>13</v>
      </c>
      <c r="E285" s="51">
        <v>0</v>
      </c>
      <c r="F285" s="51">
        <v>0</v>
      </c>
      <c r="G285" s="51">
        <v>0</v>
      </c>
      <c r="H285" s="51">
        <v>0</v>
      </c>
      <c r="I285" s="51">
        <v>0</v>
      </c>
      <c r="J285" s="51">
        <v>0</v>
      </c>
      <c r="M285" s="21"/>
    </row>
    <row r="286" spans="1:13" s="20" customFormat="1" ht="18" customHeight="1" x14ac:dyDescent="0.25">
      <c r="A286" s="14"/>
      <c r="B286" s="61"/>
      <c r="C286" s="61"/>
      <c r="D286" s="61"/>
      <c r="E286" s="61"/>
      <c r="F286" s="61"/>
      <c r="G286" s="61"/>
      <c r="H286" s="61"/>
      <c r="I286" s="61"/>
      <c r="J286" s="61"/>
      <c r="K286" s="9"/>
      <c r="M286" s="21"/>
    </row>
    <row r="287" spans="1:13" s="21" customFormat="1" ht="21.95" customHeight="1" x14ac:dyDescent="0.25">
      <c r="A287" s="15" t="s">
        <v>65</v>
      </c>
      <c r="B287" s="61"/>
      <c r="C287" s="61"/>
      <c r="D287" s="61"/>
      <c r="E287" s="61"/>
      <c r="F287" s="61"/>
      <c r="G287" s="61"/>
      <c r="H287" s="61"/>
      <c r="I287" s="61"/>
      <c r="J287" s="61"/>
    </row>
    <row r="288" spans="1:13" s="20" customFormat="1" ht="30" customHeight="1" x14ac:dyDescent="0.25">
      <c r="A288" s="8" t="s">
        <v>184</v>
      </c>
      <c r="B288" s="62">
        <f t="shared" ref="B288:J288" si="56">SUM(B289:B291)</f>
        <v>37633</v>
      </c>
      <c r="C288" s="62">
        <f t="shared" si="56"/>
        <v>17050</v>
      </c>
      <c r="D288" s="62">
        <f t="shared" si="56"/>
        <v>16763</v>
      </c>
      <c r="E288" s="62">
        <f t="shared" si="56"/>
        <v>3276</v>
      </c>
      <c r="F288" s="62">
        <f t="shared" si="56"/>
        <v>418</v>
      </c>
      <c r="G288" s="62">
        <f t="shared" si="56"/>
        <v>79</v>
      </c>
      <c r="H288" s="62">
        <f t="shared" si="56"/>
        <v>14</v>
      </c>
      <c r="I288" s="62">
        <f t="shared" si="56"/>
        <v>26</v>
      </c>
      <c r="J288" s="62">
        <f t="shared" si="56"/>
        <v>7</v>
      </c>
      <c r="K288" s="9"/>
      <c r="M288" s="21"/>
    </row>
    <row r="289" spans="1:13" s="20" customFormat="1" ht="21.95" customHeight="1" x14ac:dyDescent="0.25">
      <c r="A289" s="10" t="s">
        <v>6</v>
      </c>
      <c r="B289" s="51">
        <f>SUM(C289:J289)</f>
        <v>24666</v>
      </c>
      <c r="C289" s="51">
        <v>9962</v>
      </c>
      <c r="D289" s="51">
        <v>12114</v>
      </c>
      <c r="E289" s="51">
        <v>2212</v>
      </c>
      <c r="F289" s="51">
        <v>266</v>
      </c>
      <c r="G289" s="51">
        <v>66</v>
      </c>
      <c r="H289" s="51">
        <v>14</v>
      </c>
      <c r="I289" s="51">
        <v>26</v>
      </c>
      <c r="J289" s="51">
        <v>6</v>
      </c>
      <c r="K289" s="9"/>
      <c r="M289" s="21"/>
    </row>
    <row r="290" spans="1:13" s="20" customFormat="1" ht="21.95" customHeight="1" x14ac:dyDescent="0.25">
      <c r="A290" s="10" t="s">
        <v>7</v>
      </c>
      <c r="B290" s="51">
        <f>SUM(C290:J290)</f>
        <v>11433</v>
      </c>
      <c r="C290" s="51">
        <v>6476</v>
      </c>
      <c r="D290" s="51">
        <v>4020</v>
      </c>
      <c r="E290" s="51">
        <v>780</v>
      </c>
      <c r="F290" s="51">
        <v>143</v>
      </c>
      <c r="G290" s="51">
        <v>13</v>
      </c>
      <c r="H290" s="51">
        <v>0</v>
      </c>
      <c r="I290" s="51">
        <v>0</v>
      </c>
      <c r="J290" s="51">
        <v>1</v>
      </c>
      <c r="K290" s="9"/>
      <c r="M290" s="21"/>
    </row>
    <row r="291" spans="1:13" s="20" customFormat="1" ht="21.95" customHeight="1" x14ac:dyDescent="0.25">
      <c r="A291" s="11" t="s">
        <v>8</v>
      </c>
      <c r="B291" s="51">
        <f>SUM(C291:J291)</f>
        <v>1534</v>
      </c>
      <c r="C291" s="51">
        <v>612</v>
      </c>
      <c r="D291" s="51">
        <v>629</v>
      </c>
      <c r="E291" s="51">
        <v>284</v>
      </c>
      <c r="F291" s="51">
        <v>9</v>
      </c>
      <c r="G291" s="51">
        <v>0</v>
      </c>
      <c r="H291" s="51">
        <v>0</v>
      </c>
      <c r="I291" s="51">
        <v>0</v>
      </c>
      <c r="J291" s="51">
        <v>0</v>
      </c>
      <c r="K291" s="9"/>
      <c r="M291" s="21"/>
    </row>
    <row r="292" spans="1:13" s="20" customFormat="1" ht="18" customHeight="1" x14ac:dyDescent="0.25">
      <c r="A292" s="14"/>
      <c r="B292" s="61"/>
      <c r="C292" s="61"/>
      <c r="D292" s="61"/>
      <c r="E292" s="61"/>
      <c r="F292" s="61"/>
      <c r="G292" s="61"/>
      <c r="H292" s="61"/>
      <c r="I292" s="61"/>
      <c r="J292" s="61"/>
      <c r="K292" s="9"/>
      <c r="M292" s="21"/>
    </row>
    <row r="293" spans="1:13" s="21" customFormat="1" ht="21.95" customHeight="1" x14ac:dyDescent="0.25">
      <c r="A293" s="15" t="s">
        <v>66</v>
      </c>
      <c r="B293" s="61"/>
      <c r="C293" s="61"/>
      <c r="D293" s="61"/>
      <c r="E293" s="61"/>
      <c r="F293" s="61"/>
      <c r="G293" s="61"/>
      <c r="H293" s="61"/>
      <c r="I293" s="61"/>
      <c r="J293" s="61"/>
    </row>
    <row r="294" spans="1:13" s="20" customFormat="1" ht="30" customHeight="1" x14ac:dyDescent="0.25">
      <c r="A294" s="8" t="s">
        <v>184</v>
      </c>
      <c r="B294" s="62">
        <f t="shared" ref="B294:J294" si="57">SUM(B295:B297)</f>
        <v>2786</v>
      </c>
      <c r="C294" s="62">
        <f t="shared" si="57"/>
        <v>2565</v>
      </c>
      <c r="D294" s="62">
        <f t="shared" si="57"/>
        <v>190</v>
      </c>
      <c r="E294" s="62">
        <f t="shared" si="57"/>
        <v>25</v>
      </c>
      <c r="F294" s="62">
        <f t="shared" si="57"/>
        <v>6</v>
      </c>
      <c r="G294" s="62">
        <f t="shared" si="57"/>
        <v>0</v>
      </c>
      <c r="H294" s="62">
        <f t="shared" si="57"/>
        <v>0</v>
      </c>
      <c r="I294" s="62">
        <f t="shared" si="57"/>
        <v>0</v>
      </c>
      <c r="J294" s="62">
        <f t="shared" si="57"/>
        <v>0</v>
      </c>
      <c r="K294" s="9"/>
      <c r="M294" s="21"/>
    </row>
    <row r="295" spans="1:13" s="20" customFormat="1" ht="21.95" customHeight="1" x14ac:dyDescent="0.25">
      <c r="A295" s="10" t="s">
        <v>6</v>
      </c>
      <c r="B295" s="51">
        <f>SUM(C295:J295)</f>
        <v>2536</v>
      </c>
      <c r="C295" s="51">
        <v>2339</v>
      </c>
      <c r="D295" s="51">
        <v>180</v>
      </c>
      <c r="E295" s="51">
        <v>11</v>
      </c>
      <c r="F295" s="51">
        <f>1+2+3</f>
        <v>6</v>
      </c>
      <c r="G295" s="51">
        <v>0</v>
      </c>
      <c r="H295" s="51">
        <v>0</v>
      </c>
      <c r="I295" s="51">
        <v>0</v>
      </c>
      <c r="J295" s="51">
        <v>0</v>
      </c>
      <c r="K295" s="9"/>
      <c r="M295" s="21"/>
    </row>
    <row r="296" spans="1:13" s="20" customFormat="1" ht="21.95" customHeight="1" x14ac:dyDescent="0.25">
      <c r="A296" s="10" t="s">
        <v>7</v>
      </c>
      <c r="B296" s="51">
        <f>SUM(C296:J296)</f>
        <v>182</v>
      </c>
      <c r="C296" s="51">
        <v>163</v>
      </c>
      <c r="D296" s="51">
        <v>5</v>
      </c>
      <c r="E296" s="51">
        <f>10+3+1</f>
        <v>14</v>
      </c>
      <c r="F296" s="51">
        <v>0</v>
      </c>
      <c r="G296" s="51">
        <v>0</v>
      </c>
      <c r="H296" s="51">
        <v>0</v>
      </c>
      <c r="I296" s="51">
        <v>0</v>
      </c>
      <c r="J296" s="51">
        <v>0</v>
      </c>
      <c r="M296" s="21"/>
    </row>
    <row r="297" spans="1:13" s="20" customFormat="1" ht="21.95" customHeight="1" x14ac:dyDescent="0.25">
      <c r="A297" s="11" t="s">
        <v>8</v>
      </c>
      <c r="B297" s="51">
        <f>SUM(C297:J297)</f>
        <v>68</v>
      </c>
      <c r="C297" s="51">
        <v>63</v>
      </c>
      <c r="D297" s="51">
        <v>5</v>
      </c>
      <c r="E297" s="51">
        <v>0</v>
      </c>
      <c r="F297" s="51">
        <v>0</v>
      </c>
      <c r="G297" s="51">
        <v>0</v>
      </c>
      <c r="H297" s="51">
        <v>0</v>
      </c>
      <c r="I297" s="51">
        <v>0</v>
      </c>
      <c r="J297" s="51">
        <v>0</v>
      </c>
      <c r="M297" s="21"/>
    </row>
    <row r="298" spans="1:13" s="20" customFormat="1" ht="18" customHeight="1" thickBot="1" x14ac:dyDescent="0.3">
      <c r="A298" s="34"/>
      <c r="B298" s="33"/>
      <c r="C298" s="33"/>
      <c r="D298" s="33"/>
      <c r="E298" s="33"/>
      <c r="F298" s="33"/>
      <c r="G298" s="33"/>
      <c r="H298" s="33"/>
      <c r="I298" s="33"/>
      <c r="J298" s="33"/>
      <c r="M298" s="21"/>
    </row>
    <row r="299" spans="1:13" s="21" customFormat="1" ht="21.95" customHeight="1" x14ac:dyDescent="0.25">
      <c r="A299" s="15" t="s">
        <v>67</v>
      </c>
      <c r="B299" s="1"/>
      <c r="C299" s="1"/>
      <c r="D299" s="1"/>
      <c r="E299" s="1"/>
      <c r="F299" s="1"/>
      <c r="G299" s="1"/>
      <c r="H299" s="1"/>
      <c r="I299" s="1"/>
      <c r="J299" s="1"/>
    </row>
    <row r="300" spans="1:13" s="20" customFormat="1" ht="30" customHeight="1" x14ac:dyDescent="0.25">
      <c r="A300" s="8" t="s">
        <v>184</v>
      </c>
      <c r="B300" s="62">
        <f t="shared" ref="B300:J300" si="58">SUM(B301:B303)</f>
        <v>3875</v>
      </c>
      <c r="C300" s="62">
        <f t="shared" si="58"/>
        <v>3465</v>
      </c>
      <c r="D300" s="62">
        <f t="shared" si="58"/>
        <v>379</v>
      </c>
      <c r="E300" s="62">
        <f t="shared" si="58"/>
        <v>15</v>
      </c>
      <c r="F300" s="62">
        <f t="shared" si="58"/>
        <v>11</v>
      </c>
      <c r="G300" s="62">
        <f t="shared" si="58"/>
        <v>0</v>
      </c>
      <c r="H300" s="62">
        <f t="shared" si="58"/>
        <v>0</v>
      </c>
      <c r="I300" s="62">
        <f t="shared" si="58"/>
        <v>0</v>
      </c>
      <c r="J300" s="62">
        <f t="shared" si="58"/>
        <v>5</v>
      </c>
      <c r="M300" s="21"/>
    </row>
    <row r="301" spans="1:13" s="20" customFormat="1" ht="21.95" customHeight="1" x14ac:dyDescent="0.25">
      <c r="A301" s="10" t="s">
        <v>6</v>
      </c>
      <c r="B301" s="51">
        <f>SUM(C301:J301)</f>
        <v>3533</v>
      </c>
      <c r="C301" s="51">
        <v>3126</v>
      </c>
      <c r="D301" s="51">
        <v>376</v>
      </c>
      <c r="E301" s="51">
        <v>15</v>
      </c>
      <c r="F301" s="51">
        <v>11</v>
      </c>
      <c r="G301" s="51">
        <v>0</v>
      </c>
      <c r="H301" s="51">
        <v>0</v>
      </c>
      <c r="I301" s="51">
        <v>0</v>
      </c>
      <c r="J301" s="51">
        <v>5</v>
      </c>
      <c r="K301" s="9"/>
      <c r="M301" s="21"/>
    </row>
    <row r="302" spans="1:13" s="20" customFormat="1" ht="21.95" customHeight="1" x14ac:dyDescent="0.25">
      <c r="A302" s="10" t="s">
        <v>7</v>
      </c>
      <c r="B302" s="51">
        <f>SUM(C302:J302)</f>
        <v>296</v>
      </c>
      <c r="C302" s="51">
        <v>296</v>
      </c>
      <c r="D302" s="51">
        <v>0</v>
      </c>
      <c r="E302" s="51">
        <v>0</v>
      </c>
      <c r="F302" s="51">
        <v>0</v>
      </c>
      <c r="G302" s="51">
        <v>0</v>
      </c>
      <c r="H302" s="51">
        <v>0</v>
      </c>
      <c r="I302" s="51">
        <v>0</v>
      </c>
      <c r="J302" s="51">
        <v>0</v>
      </c>
      <c r="K302" s="9"/>
      <c r="M302" s="21"/>
    </row>
    <row r="303" spans="1:13" s="20" customFormat="1" ht="21.95" customHeight="1" x14ac:dyDescent="0.25">
      <c r="A303" s="11" t="s">
        <v>8</v>
      </c>
      <c r="B303" s="51">
        <f>SUM(C303:J303)</f>
        <v>46</v>
      </c>
      <c r="C303" s="51">
        <v>43</v>
      </c>
      <c r="D303" s="51">
        <f>2+1</f>
        <v>3</v>
      </c>
      <c r="E303" s="51">
        <v>0</v>
      </c>
      <c r="F303" s="51">
        <v>0</v>
      </c>
      <c r="G303" s="51">
        <v>0</v>
      </c>
      <c r="H303" s="51">
        <v>0</v>
      </c>
      <c r="I303" s="51">
        <v>0</v>
      </c>
      <c r="J303" s="51">
        <v>0</v>
      </c>
      <c r="K303" s="9"/>
      <c r="M303" s="21"/>
    </row>
    <row r="304" spans="1:13" x14ac:dyDescent="0.2">
      <c r="A304" s="12"/>
      <c r="B304" s="48"/>
      <c r="C304" s="48"/>
      <c r="D304" s="48"/>
      <c r="E304" s="48"/>
      <c r="F304" s="48"/>
      <c r="G304" s="48"/>
      <c r="H304" s="48"/>
      <c r="I304" s="48"/>
      <c r="J304" s="48"/>
    </row>
    <row r="305" spans="1:13" s="20" customFormat="1" ht="21.95" customHeight="1" x14ac:dyDescent="0.25">
      <c r="A305" s="13" t="s">
        <v>13</v>
      </c>
      <c r="B305" s="49"/>
      <c r="C305" s="49"/>
      <c r="D305" s="49"/>
      <c r="E305" s="49"/>
      <c r="F305" s="49"/>
      <c r="G305" s="49"/>
      <c r="H305" s="49"/>
      <c r="I305" s="49"/>
      <c r="J305" s="49"/>
      <c r="M305" s="21"/>
    </row>
    <row r="306" spans="1:13" s="20" customFormat="1" ht="30" customHeight="1" x14ac:dyDescent="0.25">
      <c r="A306" s="8" t="s">
        <v>184</v>
      </c>
      <c r="B306" s="47">
        <f t="shared" ref="B306:J306" si="59">SUM(B307:B309)</f>
        <v>59296</v>
      </c>
      <c r="C306" s="47">
        <f t="shared" si="59"/>
        <v>42530</v>
      </c>
      <c r="D306" s="47">
        <f t="shared" si="59"/>
        <v>15129</v>
      </c>
      <c r="E306" s="47">
        <f t="shared" si="59"/>
        <v>1124</v>
      </c>
      <c r="F306" s="47">
        <f t="shared" si="59"/>
        <v>131</v>
      </c>
      <c r="G306" s="47">
        <f t="shared" si="59"/>
        <v>36</v>
      </c>
      <c r="H306" s="47">
        <f t="shared" si="59"/>
        <v>19</v>
      </c>
      <c r="I306" s="47">
        <f t="shared" si="59"/>
        <v>22</v>
      </c>
      <c r="J306" s="47">
        <f t="shared" si="59"/>
        <v>305</v>
      </c>
      <c r="K306" s="9"/>
      <c r="M306" s="21"/>
    </row>
    <row r="307" spans="1:13" s="20" customFormat="1" ht="21.95" customHeight="1" x14ac:dyDescent="0.25">
      <c r="A307" s="10" t="s">
        <v>6</v>
      </c>
      <c r="B307" s="46">
        <f t="shared" ref="B307:J307" si="60">B313+B319+B325+B331+B337+B343+B349+B355+B361+B367+B373</f>
        <v>50827</v>
      </c>
      <c r="C307" s="46">
        <f t="shared" si="60"/>
        <v>35609</v>
      </c>
      <c r="D307" s="46">
        <f t="shared" si="60"/>
        <v>13900</v>
      </c>
      <c r="E307" s="46">
        <f t="shared" si="60"/>
        <v>917</v>
      </c>
      <c r="F307" s="46">
        <f t="shared" si="60"/>
        <v>99</v>
      </c>
      <c r="G307" s="46">
        <f t="shared" si="60"/>
        <v>23</v>
      </c>
      <c r="H307" s="46">
        <f t="shared" si="60"/>
        <v>8</v>
      </c>
      <c r="I307" s="46">
        <f t="shared" si="60"/>
        <v>8</v>
      </c>
      <c r="J307" s="46">
        <f t="shared" si="60"/>
        <v>263</v>
      </c>
      <c r="K307" s="9"/>
      <c r="M307" s="21"/>
    </row>
    <row r="308" spans="1:13" s="20" customFormat="1" ht="21.95" customHeight="1" x14ac:dyDescent="0.25">
      <c r="A308" s="10" t="s">
        <v>7</v>
      </c>
      <c r="B308" s="46">
        <f t="shared" ref="B308:J308" si="61">B314+B320+B326+B332+B338+B344+B350+B356+B362+B368+B374</f>
        <v>6710</v>
      </c>
      <c r="C308" s="46">
        <f t="shared" si="61"/>
        <v>5442</v>
      </c>
      <c r="D308" s="46">
        <f t="shared" si="61"/>
        <v>990</v>
      </c>
      <c r="E308" s="46">
        <f t="shared" si="61"/>
        <v>178</v>
      </c>
      <c r="F308" s="46">
        <f t="shared" si="61"/>
        <v>32</v>
      </c>
      <c r="G308" s="46">
        <f t="shared" si="61"/>
        <v>13</v>
      </c>
      <c r="H308" s="46">
        <f t="shared" si="61"/>
        <v>11</v>
      </c>
      <c r="I308" s="46">
        <f t="shared" si="61"/>
        <v>14</v>
      </c>
      <c r="J308" s="46">
        <f t="shared" si="61"/>
        <v>30</v>
      </c>
      <c r="K308" s="22"/>
      <c r="M308" s="21"/>
    </row>
    <row r="309" spans="1:13" s="20" customFormat="1" ht="21.95" customHeight="1" x14ac:dyDescent="0.25">
      <c r="A309" s="11" t="s">
        <v>8</v>
      </c>
      <c r="B309" s="46">
        <f t="shared" ref="B309:J309" si="62">B315+B321+B327+B333+B339+B345+B351+B357+B363+B369+B375</f>
        <v>1759</v>
      </c>
      <c r="C309" s="46">
        <f t="shared" si="62"/>
        <v>1479</v>
      </c>
      <c r="D309" s="46">
        <f t="shared" si="62"/>
        <v>239</v>
      </c>
      <c r="E309" s="46">
        <f t="shared" si="62"/>
        <v>29</v>
      </c>
      <c r="F309" s="46">
        <f t="shared" si="62"/>
        <v>0</v>
      </c>
      <c r="G309" s="46">
        <f t="shared" si="62"/>
        <v>0</v>
      </c>
      <c r="H309" s="46">
        <f t="shared" si="62"/>
        <v>0</v>
      </c>
      <c r="I309" s="46">
        <f t="shared" si="62"/>
        <v>0</v>
      </c>
      <c r="J309" s="46">
        <f t="shared" si="62"/>
        <v>12</v>
      </c>
      <c r="L309" s="23"/>
      <c r="M309" s="21"/>
    </row>
    <row r="310" spans="1:13" s="20" customFormat="1" ht="18" customHeight="1" x14ac:dyDescent="0.25">
      <c r="A310" s="14"/>
      <c r="B310" s="46"/>
      <c r="C310" s="46"/>
      <c r="D310" s="46"/>
      <c r="E310" s="46"/>
      <c r="F310" s="46"/>
      <c r="G310" s="46"/>
      <c r="H310" s="46"/>
      <c r="I310" s="46"/>
      <c r="J310" s="46"/>
      <c r="K310" s="22"/>
      <c r="M310" s="21"/>
    </row>
    <row r="311" spans="1:13" s="21" customFormat="1" ht="21.95" customHeight="1" x14ac:dyDescent="0.25">
      <c r="A311" s="15" t="s">
        <v>68</v>
      </c>
      <c r="B311" s="49"/>
      <c r="C311" s="49"/>
      <c r="D311" s="49"/>
      <c r="E311" s="49"/>
      <c r="F311" s="49"/>
      <c r="G311" s="49"/>
      <c r="H311" s="49"/>
      <c r="I311" s="49"/>
      <c r="J311" s="49"/>
      <c r="K311" s="22"/>
    </row>
    <row r="312" spans="1:13" s="20" customFormat="1" ht="30" customHeight="1" x14ac:dyDescent="0.25">
      <c r="A312" s="8" t="s">
        <v>184</v>
      </c>
      <c r="B312" s="47">
        <f t="shared" ref="B312:J312" si="63">SUM(B313:B315)</f>
        <v>4252</v>
      </c>
      <c r="C312" s="47">
        <f t="shared" si="63"/>
        <v>3560</v>
      </c>
      <c r="D312" s="47">
        <f t="shared" si="63"/>
        <v>644</v>
      </c>
      <c r="E312" s="47">
        <f t="shared" si="63"/>
        <v>44</v>
      </c>
      <c r="F312" s="47">
        <f t="shared" si="63"/>
        <v>3</v>
      </c>
      <c r="G312" s="47">
        <f t="shared" si="63"/>
        <v>0</v>
      </c>
      <c r="H312" s="47">
        <f t="shared" si="63"/>
        <v>0</v>
      </c>
      <c r="I312" s="47">
        <f t="shared" si="63"/>
        <v>0</v>
      </c>
      <c r="J312" s="47">
        <f t="shared" si="63"/>
        <v>1</v>
      </c>
      <c r="K312" s="22"/>
      <c r="M312" s="21"/>
    </row>
    <row r="313" spans="1:13" s="20" customFormat="1" ht="21.95" customHeight="1" x14ac:dyDescent="0.25">
      <c r="A313" s="10" t="s">
        <v>6</v>
      </c>
      <c r="B313" s="46">
        <v>2994</v>
      </c>
      <c r="C313" s="46">
        <v>2436</v>
      </c>
      <c r="D313" s="46">
        <v>528</v>
      </c>
      <c r="E313" s="46">
        <v>26</v>
      </c>
      <c r="F313" s="46">
        <v>3</v>
      </c>
      <c r="G313" s="46">
        <v>0</v>
      </c>
      <c r="H313" s="46">
        <v>0</v>
      </c>
      <c r="I313" s="46">
        <v>0</v>
      </c>
      <c r="J313" s="46">
        <v>1</v>
      </c>
      <c r="K313" s="22"/>
      <c r="M313" s="21"/>
    </row>
    <row r="314" spans="1:13" s="20" customFormat="1" ht="21.95" customHeight="1" x14ac:dyDescent="0.25">
      <c r="A314" s="10" t="s">
        <v>7</v>
      </c>
      <c r="B314" s="46">
        <v>1089</v>
      </c>
      <c r="C314" s="46">
        <v>989</v>
      </c>
      <c r="D314" s="46">
        <v>88</v>
      </c>
      <c r="E314" s="46">
        <v>12</v>
      </c>
      <c r="F314" s="46">
        <v>0</v>
      </c>
      <c r="G314" s="46">
        <v>0</v>
      </c>
      <c r="H314" s="46">
        <v>0</v>
      </c>
      <c r="I314" s="46">
        <v>0</v>
      </c>
      <c r="J314" s="46">
        <v>0</v>
      </c>
      <c r="K314" s="22"/>
      <c r="M314" s="21"/>
    </row>
    <row r="315" spans="1:13" s="20" customFormat="1" ht="21.95" customHeight="1" x14ac:dyDescent="0.25">
      <c r="A315" s="11" t="s">
        <v>8</v>
      </c>
      <c r="B315" s="46">
        <v>169</v>
      </c>
      <c r="C315" s="46">
        <v>135</v>
      </c>
      <c r="D315" s="46">
        <v>28</v>
      </c>
      <c r="E315" s="46">
        <f>5+1</f>
        <v>6</v>
      </c>
      <c r="F315" s="46">
        <v>0</v>
      </c>
      <c r="G315" s="46">
        <v>0</v>
      </c>
      <c r="H315" s="46">
        <v>0</v>
      </c>
      <c r="I315" s="46">
        <v>0</v>
      </c>
      <c r="J315" s="46">
        <v>0</v>
      </c>
      <c r="K315" s="22"/>
      <c r="M315" s="21"/>
    </row>
    <row r="316" spans="1:13" s="20" customFormat="1" ht="18" customHeight="1" x14ac:dyDescent="0.25">
      <c r="A316" s="14"/>
      <c r="B316" s="46"/>
      <c r="C316" s="46"/>
      <c r="D316" s="46"/>
      <c r="E316" s="46"/>
      <c r="F316" s="46"/>
      <c r="G316" s="46"/>
      <c r="H316" s="46"/>
      <c r="I316" s="46"/>
      <c r="J316" s="46"/>
      <c r="K316" s="22"/>
      <c r="M316" s="21"/>
    </row>
    <row r="317" spans="1:13" s="21" customFormat="1" ht="21.95" customHeight="1" x14ac:dyDescent="0.25">
      <c r="A317" s="15" t="s">
        <v>69</v>
      </c>
      <c r="B317" s="49"/>
      <c r="C317" s="49"/>
      <c r="D317" s="49"/>
      <c r="E317" s="49"/>
      <c r="F317" s="49"/>
      <c r="G317" s="49"/>
      <c r="H317" s="49"/>
      <c r="I317" s="49"/>
      <c r="J317" s="49"/>
      <c r="K317" s="22"/>
    </row>
    <row r="318" spans="1:13" s="20" customFormat="1" ht="30" customHeight="1" x14ac:dyDescent="0.25">
      <c r="A318" s="8" t="s">
        <v>184</v>
      </c>
      <c r="B318" s="47">
        <f t="shared" ref="B318:J318" si="64">SUM(B319:B321)</f>
        <v>1620</v>
      </c>
      <c r="C318" s="47">
        <f t="shared" si="64"/>
        <v>813</v>
      </c>
      <c r="D318" s="47">
        <f t="shared" si="64"/>
        <v>622</v>
      </c>
      <c r="E318" s="47">
        <f t="shared" si="64"/>
        <v>156</v>
      </c>
      <c r="F318" s="47">
        <f t="shared" si="64"/>
        <v>20</v>
      </c>
      <c r="G318" s="47">
        <f t="shared" si="64"/>
        <v>7</v>
      </c>
      <c r="H318" s="47">
        <f t="shared" si="64"/>
        <v>2</v>
      </c>
      <c r="I318" s="47">
        <f t="shared" si="64"/>
        <v>0</v>
      </c>
      <c r="J318" s="47">
        <f t="shared" si="64"/>
        <v>0</v>
      </c>
      <c r="K318" s="22"/>
      <c r="M318" s="21"/>
    </row>
    <row r="319" spans="1:13" s="20" customFormat="1" ht="21.95" customHeight="1" x14ac:dyDescent="0.25">
      <c r="A319" s="10" t="s">
        <v>6</v>
      </c>
      <c r="B319" s="46">
        <v>644</v>
      </c>
      <c r="C319" s="46">
        <v>468</v>
      </c>
      <c r="D319" s="46">
        <v>138</v>
      </c>
      <c r="E319" s="46">
        <v>27</v>
      </c>
      <c r="F319" s="46">
        <v>6</v>
      </c>
      <c r="G319" s="46">
        <v>3</v>
      </c>
      <c r="H319" s="46">
        <v>2</v>
      </c>
      <c r="I319" s="46">
        <v>0</v>
      </c>
      <c r="J319" s="46">
        <v>0</v>
      </c>
      <c r="K319" s="22"/>
      <c r="M319" s="21"/>
    </row>
    <row r="320" spans="1:13" s="20" customFormat="1" ht="21.95" customHeight="1" x14ac:dyDescent="0.25">
      <c r="A320" s="10" t="s">
        <v>7</v>
      </c>
      <c r="B320" s="46">
        <v>881</v>
      </c>
      <c r="C320" s="46">
        <v>303</v>
      </c>
      <c r="D320" s="46">
        <v>436</v>
      </c>
      <c r="E320" s="46">
        <v>124</v>
      </c>
      <c r="F320" s="46">
        <v>14</v>
      </c>
      <c r="G320" s="46">
        <v>4</v>
      </c>
      <c r="H320" s="46">
        <v>0</v>
      </c>
      <c r="I320" s="46">
        <v>0</v>
      </c>
      <c r="J320" s="46">
        <v>0</v>
      </c>
      <c r="K320" s="22"/>
      <c r="M320" s="21"/>
    </row>
    <row r="321" spans="1:13" s="20" customFormat="1" ht="21.95" customHeight="1" x14ac:dyDescent="0.25">
      <c r="A321" s="11" t="s">
        <v>8</v>
      </c>
      <c r="B321" s="46">
        <v>95</v>
      </c>
      <c r="C321" s="46">
        <v>42</v>
      </c>
      <c r="D321" s="46">
        <v>48</v>
      </c>
      <c r="E321" s="46">
        <f>4+1</f>
        <v>5</v>
      </c>
      <c r="F321" s="46">
        <v>0</v>
      </c>
      <c r="G321" s="46">
        <v>0</v>
      </c>
      <c r="H321" s="46">
        <v>0</v>
      </c>
      <c r="I321" s="46">
        <v>0</v>
      </c>
      <c r="J321" s="46">
        <v>0</v>
      </c>
      <c r="K321" s="22"/>
      <c r="M321" s="21"/>
    </row>
    <row r="322" spans="1:13" s="20" customFormat="1" ht="18" customHeight="1" x14ac:dyDescent="0.25">
      <c r="A322" s="14"/>
      <c r="B322" s="46"/>
      <c r="C322" s="46"/>
      <c r="D322" s="46"/>
      <c r="E322" s="46"/>
      <c r="F322" s="46"/>
      <c r="G322" s="46"/>
      <c r="H322" s="46"/>
      <c r="I322" s="46"/>
      <c r="J322" s="46"/>
      <c r="K322" s="9"/>
      <c r="M322" s="21"/>
    </row>
    <row r="323" spans="1:13" s="21" customFormat="1" ht="21.95" customHeight="1" x14ac:dyDescent="0.25">
      <c r="A323" s="15" t="s">
        <v>70</v>
      </c>
      <c r="B323" s="49"/>
      <c r="C323" s="49"/>
      <c r="D323" s="49"/>
      <c r="E323" s="49"/>
      <c r="F323" s="49"/>
      <c r="G323" s="49"/>
      <c r="H323" s="49"/>
      <c r="I323" s="49"/>
      <c r="J323" s="49"/>
    </row>
    <row r="324" spans="1:13" s="20" customFormat="1" ht="30" customHeight="1" x14ac:dyDescent="0.25">
      <c r="A324" s="8" t="s">
        <v>184</v>
      </c>
      <c r="B324" s="47">
        <f t="shared" ref="B324:J324" si="65">SUM(B325:B327)</f>
        <v>2995</v>
      </c>
      <c r="C324" s="47">
        <f t="shared" si="65"/>
        <v>2713</v>
      </c>
      <c r="D324" s="47">
        <f t="shared" si="65"/>
        <v>268</v>
      </c>
      <c r="E324" s="47">
        <f t="shared" si="65"/>
        <v>13</v>
      </c>
      <c r="F324" s="47">
        <f t="shared" si="65"/>
        <v>0</v>
      </c>
      <c r="G324" s="47">
        <f t="shared" si="65"/>
        <v>0</v>
      </c>
      <c r="H324" s="47">
        <f t="shared" si="65"/>
        <v>0</v>
      </c>
      <c r="I324" s="47">
        <f t="shared" si="65"/>
        <v>0</v>
      </c>
      <c r="J324" s="47">
        <f t="shared" si="65"/>
        <v>1</v>
      </c>
      <c r="K324" s="9"/>
      <c r="M324" s="21"/>
    </row>
    <row r="325" spans="1:13" s="20" customFormat="1" ht="21.95" customHeight="1" x14ac:dyDescent="0.25">
      <c r="A325" s="10" t="s">
        <v>6</v>
      </c>
      <c r="B325" s="46">
        <v>2805</v>
      </c>
      <c r="C325" s="46">
        <v>2529</v>
      </c>
      <c r="D325" s="46">
        <v>264</v>
      </c>
      <c r="E325" s="46">
        <f>6+4+1</f>
        <v>11</v>
      </c>
      <c r="F325" s="46">
        <v>0</v>
      </c>
      <c r="G325" s="46">
        <v>0</v>
      </c>
      <c r="H325" s="46">
        <v>0</v>
      </c>
      <c r="I325" s="46">
        <v>0</v>
      </c>
      <c r="J325" s="46">
        <v>1</v>
      </c>
      <c r="K325" s="9"/>
      <c r="M325" s="21"/>
    </row>
    <row r="326" spans="1:13" s="20" customFormat="1" ht="21.95" customHeight="1" x14ac:dyDescent="0.25">
      <c r="A326" s="10" t="s">
        <v>7</v>
      </c>
      <c r="B326" s="46">
        <v>105</v>
      </c>
      <c r="C326" s="46">
        <v>102</v>
      </c>
      <c r="D326" s="46">
        <v>1</v>
      </c>
      <c r="E326" s="46">
        <f>1+1</f>
        <v>2</v>
      </c>
      <c r="F326" s="46">
        <v>0</v>
      </c>
      <c r="G326" s="46">
        <v>0</v>
      </c>
      <c r="H326" s="46">
        <v>0</v>
      </c>
      <c r="I326" s="46">
        <v>0</v>
      </c>
      <c r="J326" s="46">
        <v>0</v>
      </c>
      <c r="M326" s="21"/>
    </row>
    <row r="327" spans="1:13" s="20" customFormat="1" ht="21.95" customHeight="1" x14ac:dyDescent="0.25">
      <c r="A327" s="11" t="s">
        <v>8</v>
      </c>
      <c r="B327" s="46">
        <v>85</v>
      </c>
      <c r="C327" s="46">
        <v>82</v>
      </c>
      <c r="D327" s="46">
        <v>3</v>
      </c>
      <c r="E327" s="46">
        <v>0</v>
      </c>
      <c r="F327" s="46">
        <v>0</v>
      </c>
      <c r="G327" s="46">
        <v>0</v>
      </c>
      <c r="H327" s="46">
        <v>0</v>
      </c>
      <c r="I327" s="46">
        <v>0</v>
      </c>
      <c r="J327" s="46">
        <v>0</v>
      </c>
      <c r="M327" s="21"/>
    </row>
    <row r="328" spans="1:13" s="20" customFormat="1" ht="18" customHeight="1" x14ac:dyDescent="0.25">
      <c r="A328" s="14"/>
      <c r="B328" s="46"/>
      <c r="C328" s="46"/>
      <c r="D328" s="46"/>
      <c r="E328" s="46"/>
      <c r="F328" s="46"/>
      <c r="G328" s="46"/>
      <c r="H328" s="46"/>
      <c r="I328" s="46"/>
      <c r="J328" s="46"/>
      <c r="M328" s="21"/>
    </row>
    <row r="329" spans="1:13" s="21" customFormat="1" ht="21.95" customHeight="1" x14ac:dyDescent="0.25">
      <c r="A329" s="15" t="s">
        <v>71</v>
      </c>
      <c r="B329" s="49"/>
      <c r="C329" s="49"/>
      <c r="D329" s="49"/>
      <c r="E329" s="49"/>
      <c r="F329" s="49"/>
      <c r="G329" s="49"/>
      <c r="H329" s="49"/>
      <c r="I329" s="49"/>
      <c r="J329" s="49"/>
    </row>
    <row r="330" spans="1:13" s="20" customFormat="1" ht="30" customHeight="1" x14ac:dyDescent="0.25">
      <c r="A330" s="8" t="s">
        <v>184</v>
      </c>
      <c r="B330" s="47">
        <f t="shared" ref="B330:J330" si="66">SUM(B331:B333)</f>
        <v>26589</v>
      </c>
      <c r="C330" s="47">
        <f t="shared" si="66"/>
        <v>14807</v>
      </c>
      <c r="D330" s="47">
        <f t="shared" si="66"/>
        <v>10726</v>
      </c>
      <c r="E330" s="47">
        <f t="shared" si="66"/>
        <v>773</v>
      </c>
      <c r="F330" s="47">
        <f t="shared" si="66"/>
        <v>86</v>
      </c>
      <c r="G330" s="47">
        <f t="shared" si="66"/>
        <v>29</v>
      </c>
      <c r="H330" s="47">
        <f t="shared" si="66"/>
        <v>17</v>
      </c>
      <c r="I330" s="47">
        <f t="shared" si="66"/>
        <v>22</v>
      </c>
      <c r="J330" s="47">
        <f t="shared" si="66"/>
        <v>129</v>
      </c>
      <c r="M330" s="21"/>
    </row>
    <row r="331" spans="1:13" s="20" customFormat="1" ht="21.95" customHeight="1" x14ac:dyDescent="0.25">
      <c r="A331" s="10" t="s">
        <v>6</v>
      </c>
      <c r="B331" s="46">
        <v>23352</v>
      </c>
      <c r="C331" s="46">
        <v>12223</v>
      </c>
      <c r="D331" s="46">
        <v>10185</v>
      </c>
      <c r="E331" s="46">
        <v>733</v>
      </c>
      <c r="F331" s="46">
        <v>68</v>
      </c>
      <c r="G331" s="46">
        <v>20</v>
      </c>
      <c r="H331" s="46">
        <v>6</v>
      </c>
      <c r="I331" s="46">
        <v>8</v>
      </c>
      <c r="J331" s="46">
        <v>109</v>
      </c>
      <c r="M331" s="21"/>
    </row>
    <row r="332" spans="1:13" s="20" customFormat="1" ht="21.95" customHeight="1" x14ac:dyDescent="0.25">
      <c r="A332" s="10" t="s">
        <v>7</v>
      </c>
      <c r="B332" s="46">
        <v>2509</v>
      </c>
      <c r="C332" s="46">
        <v>1996</v>
      </c>
      <c r="D332" s="46">
        <v>415</v>
      </c>
      <c r="E332" s="46">
        <v>34</v>
      </c>
      <c r="F332" s="46">
        <v>18</v>
      </c>
      <c r="G332" s="46">
        <v>9</v>
      </c>
      <c r="H332" s="46">
        <v>11</v>
      </c>
      <c r="I332" s="46">
        <v>14</v>
      </c>
      <c r="J332" s="46">
        <v>12</v>
      </c>
      <c r="M332" s="21"/>
    </row>
    <row r="333" spans="1:13" s="20" customFormat="1" ht="21.95" customHeight="1" x14ac:dyDescent="0.25">
      <c r="A333" s="11" t="s">
        <v>8</v>
      </c>
      <c r="B333" s="46">
        <v>728</v>
      </c>
      <c r="C333" s="46">
        <v>588</v>
      </c>
      <c r="D333" s="46">
        <v>126</v>
      </c>
      <c r="E333" s="46">
        <f>2+2+2</f>
        <v>6</v>
      </c>
      <c r="F333" s="46">
        <v>0</v>
      </c>
      <c r="G333" s="46">
        <v>0</v>
      </c>
      <c r="H333" s="46">
        <v>0</v>
      </c>
      <c r="I333" s="46">
        <v>0</v>
      </c>
      <c r="J333" s="46">
        <v>8</v>
      </c>
      <c r="M333" s="21"/>
    </row>
    <row r="334" spans="1:13" s="20" customFormat="1" ht="18" customHeight="1" x14ac:dyDescent="0.25">
      <c r="A334" s="14"/>
      <c r="B334" s="46"/>
      <c r="C334" s="46"/>
      <c r="D334" s="46"/>
      <c r="E334" s="46"/>
      <c r="F334" s="46"/>
      <c r="G334" s="46"/>
      <c r="H334" s="46"/>
      <c r="I334" s="46"/>
      <c r="J334" s="46"/>
      <c r="K334" s="9"/>
      <c r="M334" s="21"/>
    </row>
    <row r="335" spans="1:13" s="21" customFormat="1" ht="21.95" customHeight="1" x14ac:dyDescent="0.25">
      <c r="A335" s="15" t="s">
        <v>72</v>
      </c>
      <c r="B335" s="49"/>
      <c r="C335" s="49"/>
      <c r="D335" s="49"/>
      <c r="E335" s="49"/>
      <c r="F335" s="49"/>
      <c r="G335" s="49"/>
      <c r="H335" s="49"/>
      <c r="I335" s="49"/>
      <c r="J335" s="49"/>
    </row>
    <row r="336" spans="1:13" s="20" customFormat="1" ht="30" customHeight="1" x14ac:dyDescent="0.25">
      <c r="A336" s="8" t="s">
        <v>184</v>
      </c>
      <c r="B336" s="47">
        <f t="shared" ref="B336:J336" si="67">SUM(B337:B339)</f>
        <v>2184</v>
      </c>
      <c r="C336" s="47">
        <f t="shared" si="67"/>
        <v>1802</v>
      </c>
      <c r="D336" s="47">
        <f t="shared" si="67"/>
        <v>348</v>
      </c>
      <c r="E336" s="47">
        <f t="shared" si="67"/>
        <v>15</v>
      </c>
      <c r="F336" s="47">
        <f t="shared" si="67"/>
        <v>3</v>
      </c>
      <c r="G336" s="47">
        <f t="shared" si="67"/>
        <v>0</v>
      </c>
      <c r="H336" s="47">
        <f t="shared" si="67"/>
        <v>0</v>
      </c>
      <c r="I336" s="47">
        <f t="shared" si="67"/>
        <v>0</v>
      </c>
      <c r="J336" s="47">
        <f t="shared" si="67"/>
        <v>16</v>
      </c>
      <c r="K336" s="9"/>
      <c r="M336" s="21"/>
    </row>
    <row r="337" spans="1:13" s="20" customFormat="1" ht="21.95" customHeight="1" x14ac:dyDescent="0.25">
      <c r="A337" s="10" t="s">
        <v>6</v>
      </c>
      <c r="B337" s="46">
        <v>1822</v>
      </c>
      <c r="C337" s="46">
        <v>1448</v>
      </c>
      <c r="D337" s="46">
        <v>342</v>
      </c>
      <c r="E337" s="46">
        <v>13</v>
      </c>
      <c r="F337" s="46">
        <v>3</v>
      </c>
      <c r="G337" s="46">
        <v>0</v>
      </c>
      <c r="H337" s="46">
        <v>0</v>
      </c>
      <c r="I337" s="46">
        <v>0</v>
      </c>
      <c r="J337" s="46">
        <v>16</v>
      </c>
      <c r="K337" s="9"/>
      <c r="M337" s="21"/>
    </row>
    <row r="338" spans="1:13" s="20" customFormat="1" ht="21.95" customHeight="1" x14ac:dyDescent="0.25">
      <c r="A338" s="10" t="s">
        <v>7</v>
      </c>
      <c r="B338" s="46">
        <v>305</v>
      </c>
      <c r="C338" s="46">
        <v>299</v>
      </c>
      <c r="D338" s="46">
        <v>4</v>
      </c>
      <c r="E338" s="46">
        <f>0+1+1</f>
        <v>2</v>
      </c>
      <c r="F338" s="46">
        <v>0</v>
      </c>
      <c r="G338" s="59">
        <v>0</v>
      </c>
      <c r="H338" s="46">
        <v>0</v>
      </c>
      <c r="I338" s="46">
        <v>0</v>
      </c>
      <c r="J338" s="46">
        <v>0</v>
      </c>
      <c r="K338" s="9"/>
      <c r="M338" s="21"/>
    </row>
    <row r="339" spans="1:13" s="20" customFormat="1" ht="21.95" customHeight="1" x14ac:dyDescent="0.25">
      <c r="A339" s="11" t="s">
        <v>8</v>
      </c>
      <c r="B339" s="46">
        <v>57</v>
      </c>
      <c r="C339" s="46">
        <v>55</v>
      </c>
      <c r="D339" s="46">
        <v>2</v>
      </c>
      <c r="E339" s="46">
        <v>0</v>
      </c>
      <c r="F339" s="46">
        <v>0</v>
      </c>
      <c r="G339" s="46">
        <v>0</v>
      </c>
      <c r="H339" s="46">
        <v>0</v>
      </c>
      <c r="I339" s="46">
        <v>0</v>
      </c>
      <c r="J339" s="46">
        <v>0</v>
      </c>
      <c r="K339" s="9"/>
      <c r="M339" s="21"/>
    </row>
    <row r="340" spans="1:13" s="20" customFormat="1" ht="18" customHeight="1" x14ac:dyDescent="0.25">
      <c r="A340" s="14"/>
      <c r="B340" s="46"/>
      <c r="C340" s="46"/>
      <c r="D340" s="46"/>
      <c r="E340" s="46"/>
      <c r="F340" s="46"/>
      <c r="G340" s="46"/>
      <c r="H340" s="46"/>
      <c r="I340" s="46"/>
      <c r="J340" s="46"/>
      <c r="K340" s="9"/>
      <c r="M340" s="21"/>
    </row>
    <row r="341" spans="1:13" s="21" customFormat="1" ht="21.95" customHeight="1" x14ac:dyDescent="0.25">
      <c r="A341" s="15" t="s">
        <v>73</v>
      </c>
      <c r="B341" s="49"/>
      <c r="C341" s="49"/>
      <c r="D341" s="49"/>
      <c r="E341" s="49"/>
      <c r="F341" s="49"/>
      <c r="G341" s="49"/>
      <c r="H341" s="49"/>
      <c r="I341" s="49"/>
      <c r="J341" s="49"/>
    </row>
    <row r="342" spans="1:13" s="20" customFormat="1" ht="30" customHeight="1" x14ac:dyDescent="0.25">
      <c r="A342" s="8" t="s">
        <v>184</v>
      </c>
      <c r="B342" s="47">
        <f t="shared" ref="B342:J342" si="68">SUM(B343:B345)</f>
        <v>3850</v>
      </c>
      <c r="C342" s="47">
        <f t="shared" si="68"/>
        <v>3421</v>
      </c>
      <c r="D342" s="47">
        <f t="shared" si="68"/>
        <v>317</v>
      </c>
      <c r="E342" s="47">
        <f t="shared" si="68"/>
        <v>13</v>
      </c>
      <c r="F342" s="47">
        <f t="shared" si="68"/>
        <v>6</v>
      </c>
      <c r="G342" s="47">
        <f t="shared" si="68"/>
        <v>0</v>
      </c>
      <c r="H342" s="47">
        <f t="shared" si="68"/>
        <v>0</v>
      </c>
      <c r="I342" s="47">
        <f t="shared" si="68"/>
        <v>0</v>
      </c>
      <c r="J342" s="47">
        <f t="shared" si="68"/>
        <v>93</v>
      </c>
      <c r="K342" s="9"/>
      <c r="M342" s="21"/>
    </row>
    <row r="343" spans="1:13" s="20" customFormat="1" ht="21.95" customHeight="1" x14ac:dyDescent="0.25">
      <c r="A343" s="10" t="s">
        <v>6</v>
      </c>
      <c r="B343" s="46">
        <v>3394</v>
      </c>
      <c r="C343" s="46">
        <v>2987</v>
      </c>
      <c r="D343" s="46">
        <v>312</v>
      </c>
      <c r="E343" s="46">
        <v>13</v>
      </c>
      <c r="F343" s="46">
        <v>6</v>
      </c>
      <c r="G343" s="46">
        <v>0</v>
      </c>
      <c r="H343" s="46">
        <v>0</v>
      </c>
      <c r="I343" s="46">
        <v>0</v>
      </c>
      <c r="J343" s="46">
        <v>76</v>
      </c>
      <c r="K343" s="9"/>
      <c r="M343" s="21"/>
    </row>
    <row r="344" spans="1:13" s="20" customFormat="1" ht="21.95" customHeight="1" x14ac:dyDescent="0.25">
      <c r="A344" s="10" t="s">
        <v>7</v>
      </c>
      <c r="B344" s="46">
        <v>336</v>
      </c>
      <c r="C344" s="46">
        <v>317</v>
      </c>
      <c r="D344" s="46">
        <v>3</v>
      </c>
      <c r="E344" s="46">
        <v>0</v>
      </c>
      <c r="F344" s="46">
        <v>0</v>
      </c>
      <c r="G344" s="46">
        <v>0</v>
      </c>
      <c r="H344" s="46">
        <v>0</v>
      </c>
      <c r="I344" s="46">
        <v>0</v>
      </c>
      <c r="J344" s="46">
        <v>16</v>
      </c>
      <c r="M344" s="21"/>
    </row>
    <row r="345" spans="1:13" s="20" customFormat="1" ht="21.95" customHeight="1" x14ac:dyDescent="0.25">
      <c r="A345" s="11" t="s">
        <v>8</v>
      </c>
      <c r="B345" s="46">
        <v>120</v>
      </c>
      <c r="C345" s="46">
        <v>117</v>
      </c>
      <c r="D345" s="46">
        <v>2</v>
      </c>
      <c r="E345" s="46">
        <v>0</v>
      </c>
      <c r="F345" s="46">
        <v>0</v>
      </c>
      <c r="G345" s="46">
        <v>0</v>
      </c>
      <c r="H345" s="46">
        <v>0</v>
      </c>
      <c r="I345" s="46">
        <v>0</v>
      </c>
      <c r="J345" s="46">
        <v>1</v>
      </c>
      <c r="M345" s="21"/>
    </row>
    <row r="346" spans="1:13" s="20" customFormat="1" ht="18" customHeight="1" thickBot="1" x14ac:dyDescent="0.3">
      <c r="A346" s="34"/>
      <c r="B346" s="35"/>
      <c r="C346" s="35"/>
      <c r="D346" s="35"/>
      <c r="E346" s="35"/>
      <c r="F346" s="35"/>
      <c r="G346" s="35"/>
      <c r="H346" s="35"/>
      <c r="I346" s="35"/>
      <c r="J346" s="35"/>
      <c r="M346" s="21"/>
    </row>
    <row r="347" spans="1:13" s="21" customFormat="1" ht="21.95" customHeight="1" x14ac:dyDescent="0.25">
      <c r="A347" s="15" t="s">
        <v>74</v>
      </c>
      <c r="B347" s="7"/>
      <c r="C347" s="7"/>
      <c r="D347" s="7"/>
      <c r="E347" s="7"/>
      <c r="F347" s="7"/>
      <c r="G347" s="7"/>
      <c r="H347" s="7"/>
      <c r="I347" s="7"/>
      <c r="J347" s="7"/>
    </row>
    <row r="348" spans="1:13" s="20" customFormat="1" ht="30" customHeight="1" x14ac:dyDescent="0.25">
      <c r="A348" s="8" t="s">
        <v>184</v>
      </c>
      <c r="B348" s="47">
        <f t="shared" ref="B348:J348" si="69">SUM(B349:B351)</f>
        <v>2413</v>
      </c>
      <c r="C348" s="47">
        <f t="shared" si="69"/>
        <v>2057</v>
      </c>
      <c r="D348" s="47">
        <f t="shared" si="69"/>
        <v>325</v>
      </c>
      <c r="E348" s="47">
        <f t="shared" si="69"/>
        <v>30</v>
      </c>
      <c r="F348" s="47">
        <f t="shared" si="69"/>
        <v>0</v>
      </c>
      <c r="G348" s="47">
        <f t="shared" si="69"/>
        <v>0</v>
      </c>
      <c r="H348" s="47">
        <f t="shared" si="69"/>
        <v>0</v>
      </c>
      <c r="I348" s="47">
        <f t="shared" si="69"/>
        <v>0</v>
      </c>
      <c r="J348" s="47">
        <f t="shared" si="69"/>
        <v>1</v>
      </c>
      <c r="M348" s="21"/>
    </row>
    <row r="349" spans="1:13" s="20" customFormat="1" ht="21.95" customHeight="1" x14ac:dyDescent="0.25">
      <c r="A349" s="10" t="s">
        <v>6</v>
      </c>
      <c r="B349" s="46">
        <v>2167</v>
      </c>
      <c r="C349" s="46">
        <v>1828</v>
      </c>
      <c r="D349" s="46">
        <v>312</v>
      </c>
      <c r="E349" s="46">
        <v>26</v>
      </c>
      <c r="F349" s="46">
        <v>0</v>
      </c>
      <c r="G349" s="46">
        <v>0</v>
      </c>
      <c r="H349" s="46">
        <v>0</v>
      </c>
      <c r="I349" s="46">
        <v>0</v>
      </c>
      <c r="J349" s="46">
        <v>1</v>
      </c>
      <c r="K349" s="9"/>
      <c r="M349" s="21"/>
    </row>
    <row r="350" spans="1:13" s="20" customFormat="1" ht="21.95" customHeight="1" x14ac:dyDescent="0.25">
      <c r="A350" s="10" t="s">
        <v>7</v>
      </c>
      <c r="B350" s="46">
        <v>142</v>
      </c>
      <c r="C350" s="46">
        <v>135</v>
      </c>
      <c r="D350" s="46">
        <v>5</v>
      </c>
      <c r="E350" s="46">
        <f>1+1</f>
        <v>2</v>
      </c>
      <c r="F350" s="46">
        <v>0</v>
      </c>
      <c r="G350" s="46">
        <v>0</v>
      </c>
      <c r="H350" s="46">
        <v>0</v>
      </c>
      <c r="I350" s="46">
        <v>0</v>
      </c>
      <c r="J350" s="46">
        <v>0</v>
      </c>
      <c r="K350" s="9"/>
      <c r="M350" s="21"/>
    </row>
    <row r="351" spans="1:13" s="20" customFormat="1" ht="21.95" customHeight="1" x14ac:dyDescent="0.25">
      <c r="A351" s="11" t="s">
        <v>8</v>
      </c>
      <c r="B351" s="46">
        <v>104</v>
      </c>
      <c r="C351" s="46">
        <v>94</v>
      </c>
      <c r="D351" s="46">
        <v>8</v>
      </c>
      <c r="E351" s="46">
        <f>1+1</f>
        <v>2</v>
      </c>
      <c r="F351" s="46">
        <v>0</v>
      </c>
      <c r="G351" s="46">
        <v>0</v>
      </c>
      <c r="H351" s="46">
        <v>0</v>
      </c>
      <c r="I351" s="46">
        <v>0</v>
      </c>
      <c r="J351" s="46">
        <v>0</v>
      </c>
      <c r="K351" s="9"/>
      <c r="M351" s="21"/>
    </row>
    <row r="352" spans="1:13" s="20" customFormat="1" ht="18" customHeight="1" x14ac:dyDescent="0.25">
      <c r="A352" s="14"/>
      <c r="B352" s="46"/>
      <c r="C352" s="46"/>
      <c r="D352" s="46"/>
      <c r="E352" s="46"/>
      <c r="F352" s="46"/>
      <c r="G352" s="46"/>
      <c r="H352" s="46"/>
      <c r="I352" s="46"/>
      <c r="J352" s="46"/>
      <c r="M352" s="21"/>
    </row>
    <row r="353" spans="1:13" s="21" customFormat="1" ht="21.95" customHeight="1" x14ac:dyDescent="0.25">
      <c r="A353" s="15" t="s">
        <v>75</v>
      </c>
      <c r="B353" s="49"/>
      <c r="C353" s="49"/>
      <c r="D353" s="49"/>
      <c r="E353" s="49"/>
      <c r="F353" s="49"/>
      <c r="G353" s="49"/>
      <c r="H353" s="49"/>
      <c r="I353" s="49"/>
      <c r="J353" s="49"/>
    </row>
    <row r="354" spans="1:13" s="20" customFormat="1" ht="30" customHeight="1" x14ac:dyDescent="0.25">
      <c r="A354" s="8" t="s">
        <v>184</v>
      </c>
      <c r="B354" s="47">
        <f t="shared" ref="B354:J354" si="70">SUM(B355:B357)</f>
        <v>6755</v>
      </c>
      <c r="C354" s="47">
        <f t="shared" si="70"/>
        <v>5607</v>
      </c>
      <c r="D354" s="47">
        <f t="shared" si="70"/>
        <v>1097</v>
      </c>
      <c r="E354" s="47">
        <f t="shared" si="70"/>
        <v>41</v>
      </c>
      <c r="F354" s="47">
        <f t="shared" si="70"/>
        <v>6</v>
      </c>
      <c r="G354" s="47">
        <f t="shared" si="70"/>
        <v>0</v>
      </c>
      <c r="H354" s="47">
        <f t="shared" si="70"/>
        <v>0</v>
      </c>
      <c r="I354" s="47">
        <f t="shared" si="70"/>
        <v>0</v>
      </c>
      <c r="J354" s="47">
        <f t="shared" si="70"/>
        <v>4</v>
      </c>
      <c r="M354" s="21"/>
    </row>
    <row r="355" spans="1:13" s="20" customFormat="1" ht="21.95" customHeight="1" x14ac:dyDescent="0.25">
      <c r="A355" s="10" t="s">
        <v>6</v>
      </c>
      <c r="B355" s="46">
        <v>5648</v>
      </c>
      <c r="C355" s="46">
        <v>4555</v>
      </c>
      <c r="D355" s="46">
        <v>1047</v>
      </c>
      <c r="E355" s="46">
        <v>36</v>
      </c>
      <c r="F355" s="46">
        <v>6</v>
      </c>
      <c r="G355" s="46">
        <v>0</v>
      </c>
      <c r="H355" s="46">
        <v>0</v>
      </c>
      <c r="I355" s="46">
        <v>0</v>
      </c>
      <c r="J355" s="46">
        <v>4</v>
      </c>
      <c r="K355" s="9"/>
      <c r="M355" s="21"/>
    </row>
    <row r="356" spans="1:13" s="20" customFormat="1" ht="21.95" customHeight="1" x14ac:dyDescent="0.25">
      <c r="A356" s="10" t="s">
        <v>7</v>
      </c>
      <c r="B356" s="46">
        <v>905</v>
      </c>
      <c r="C356" s="46">
        <v>868</v>
      </c>
      <c r="D356" s="46">
        <v>35</v>
      </c>
      <c r="E356" s="46">
        <v>2</v>
      </c>
      <c r="F356" s="46">
        <v>0</v>
      </c>
      <c r="G356" s="46">
        <v>0</v>
      </c>
      <c r="H356" s="46">
        <v>0</v>
      </c>
      <c r="I356" s="46">
        <v>0</v>
      </c>
      <c r="J356" s="46">
        <v>0</v>
      </c>
      <c r="K356" s="9"/>
      <c r="M356" s="21"/>
    </row>
    <row r="357" spans="1:13" s="20" customFormat="1" ht="21.95" customHeight="1" x14ac:dyDescent="0.25">
      <c r="A357" s="11" t="s">
        <v>8</v>
      </c>
      <c r="B357" s="46">
        <v>202</v>
      </c>
      <c r="C357" s="46">
        <v>184</v>
      </c>
      <c r="D357" s="46">
        <v>15</v>
      </c>
      <c r="E357" s="46">
        <v>3</v>
      </c>
      <c r="F357" s="46">
        <v>0</v>
      </c>
      <c r="G357" s="46">
        <v>0</v>
      </c>
      <c r="H357" s="46">
        <v>0</v>
      </c>
      <c r="I357" s="46">
        <v>0</v>
      </c>
      <c r="J357" s="46">
        <v>0</v>
      </c>
      <c r="K357" s="9"/>
      <c r="M357" s="21"/>
    </row>
    <row r="358" spans="1:13" s="20" customFormat="1" ht="18" customHeight="1" x14ac:dyDescent="0.25">
      <c r="A358" s="14"/>
      <c r="B358" s="46"/>
      <c r="C358" s="46"/>
      <c r="D358" s="46"/>
      <c r="E358" s="46"/>
      <c r="F358" s="46"/>
      <c r="G358" s="46"/>
      <c r="H358" s="46"/>
      <c r="I358" s="46"/>
      <c r="J358" s="46"/>
      <c r="K358" s="9"/>
      <c r="M358" s="21"/>
    </row>
    <row r="359" spans="1:13" s="21" customFormat="1" ht="21.95" customHeight="1" x14ac:dyDescent="0.25">
      <c r="A359" s="15" t="s">
        <v>76</v>
      </c>
      <c r="B359" s="49"/>
      <c r="C359" s="49"/>
      <c r="D359" s="49"/>
      <c r="E359" s="49"/>
      <c r="F359" s="49"/>
      <c r="G359" s="49"/>
      <c r="H359" s="49"/>
      <c r="I359" s="49"/>
      <c r="J359" s="49"/>
    </row>
    <row r="360" spans="1:13" s="20" customFormat="1" ht="30" customHeight="1" x14ac:dyDescent="0.25">
      <c r="A360" s="8" t="s">
        <v>184</v>
      </c>
      <c r="B360" s="47">
        <f t="shared" ref="B360:J360" si="71">SUM(B361:B363)</f>
        <v>2974</v>
      </c>
      <c r="C360" s="47">
        <f t="shared" si="71"/>
        <v>2519</v>
      </c>
      <c r="D360" s="47">
        <f t="shared" si="71"/>
        <v>403</v>
      </c>
      <c r="E360" s="47">
        <f t="shared" si="71"/>
        <v>14</v>
      </c>
      <c r="F360" s="47">
        <f t="shared" si="71"/>
        <v>3</v>
      </c>
      <c r="G360" s="47">
        <f t="shared" si="71"/>
        <v>0</v>
      </c>
      <c r="H360" s="47">
        <f t="shared" si="71"/>
        <v>0</v>
      </c>
      <c r="I360" s="47">
        <f t="shared" si="71"/>
        <v>0</v>
      </c>
      <c r="J360" s="47">
        <f t="shared" si="71"/>
        <v>35</v>
      </c>
      <c r="K360" s="9"/>
      <c r="M360" s="21"/>
    </row>
    <row r="361" spans="1:13" s="20" customFormat="1" ht="21.95" customHeight="1" x14ac:dyDescent="0.25">
      <c r="A361" s="10" t="s">
        <v>6</v>
      </c>
      <c r="B361" s="46">
        <v>2767</v>
      </c>
      <c r="C361" s="51">
        <v>2320</v>
      </c>
      <c r="D361" s="51">
        <v>399</v>
      </c>
      <c r="E361" s="51">
        <v>14</v>
      </c>
      <c r="F361" s="51">
        <v>3</v>
      </c>
      <c r="G361" s="51">
        <v>0</v>
      </c>
      <c r="H361" s="51">
        <v>0</v>
      </c>
      <c r="I361" s="51">
        <v>0</v>
      </c>
      <c r="J361" s="51">
        <v>31</v>
      </c>
      <c r="K361" s="9"/>
      <c r="M361" s="21"/>
    </row>
    <row r="362" spans="1:13" s="20" customFormat="1" ht="21.95" customHeight="1" x14ac:dyDescent="0.25">
      <c r="A362" s="10" t="s">
        <v>7</v>
      </c>
      <c r="B362" s="46">
        <v>161</v>
      </c>
      <c r="C362" s="51">
        <v>156</v>
      </c>
      <c r="D362" s="51">
        <v>3</v>
      </c>
      <c r="E362" s="51">
        <v>0</v>
      </c>
      <c r="F362" s="51">
        <v>0</v>
      </c>
      <c r="G362" s="51">
        <v>0</v>
      </c>
      <c r="H362" s="51">
        <v>0</v>
      </c>
      <c r="I362" s="51">
        <v>0</v>
      </c>
      <c r="J362" s="51">
        <v>2</v>
      </c>
      <c r="K362" s="9"/>
      <c r="M362" s="21"/>
    </row>
    <row r="363" spans="1:13" s="20" customFormat="1" ht="21.95" customHeight="1" x14ac:dyDescent="0.25">
      <c r="A363" s="11" t="s">
        <v>8</v>
      </c>
      <c r="B363" s="46">
        <v>46</v>
      </c>
      <c r="C363" s="51">
        <v>43</v>
      </c>
      <c r="D363" s="51">
        <v>1</v>
      </c>
      <c r="E363" s="51">
        <v>0</v>
      </c>
      <c r="F363" s="51">
        <v>0</v>
      </c>
      <c r="G363" s="51">
        <v>0</v>
      </c>
      <c r="H363" s="51">
        <v>0</v>
      </c>
      <c r="I363" s="51">
        <v>0</v>
      </c>
      <c r="J363" s="51">
        <v>2</v>
      </c>
      <c r="K363" s="9"/>
      <c r="M363" s="21"/>
    </row>
    <row r="364" spans="1:13" s="20" customFormat="1" ht="18" customHeight="1" x14ac:dyDescent="0.25">
      <c r="A364" s="14"/>
      <c r="B364" s="46"/>
      <c r="C364" s="51"/>
      <c r="D364" s="51"/>
      <c r="E364" s="51"/>
      <c r="F364" s="51"/>
      <c r="G364" s="51"/>
      <c r="H364" s="51"/>
      <c r="I364" s="51"/>
      <c r="J364" s="51"/>
      <c r="K364" s="9"/>
      <c r="M364" s="21"/>
    </row>
    <row r="365" spans="1:13" s="21" customFormat="1" ht="21.95" customHeight="1" x14ac:dyDescent="0.25">
      <c r="A365" s="15" t="s">
        <v>77</v>
      </c>
      <c r="B365" s="49"/>
      <c r="C365" s="49"/>
      <c r="D365" s="49"/>
      <c r="E365" s="49"/>
      <c r="F365" s="49"/>
      <c r="G365" s="49"/>
      <c r="H365" s="49"/>
      <c r="I365" s="49"/>
      <c r="J365" s="49"/>
    </row>
    <row r="366" spans="1:13" s="20" customFormat="1" ht="30" customHeight="1" x14ac:dyDescent="0.25">
      <c r="A366" s="8" t="s">
        <v>184</v>
      </c>
      <c r="B366" s="47">
        <f t="shared" ref="B366:J366" si="72">SUM(B367:B369)</f>
        <v>3525</v>
      </c>
      <c r="C366" s="47">
        <f t="shared" si="72"/>
        <v>3196</v>
      </c>
      <c r="D366" s="47">
        <f t="shared" si="72"/>
        <v>308</v>
      </c>
      <c r="E366" s="47">
        <f t="shared" si="72"/>
        <v>17</v>
      </c>
      <c r="F366" s="47">
        <f t="shared" si="72"/>
        <v>4</v>
      </c>
      <c r="G366" s="47">
        <f t="shared" si="72"/>
        <v>0</v>
      </c>
      <c r="H366" s="47">
        <f t="shared" si="72"/>
        <v>0</v>
      </c>
      <c r="I366" s="47">
        <f t="shared" si="72"/>
        <v>0</v>
      </c>
      <c r="J366" s="47">
        <f t="shared" si="72"/>
        <v>0</v>
      </c>
      <c r="K366" s="9"/>
      <c r="M366" s="21"/>
    </row>
    <row r="367" spans="1:13" s="20" customFormat="1" ht="21.95" customHeight="1" x14ac:dyDescent="0.25">
      <c r="A367" s="10" t="s">
        <v>6</v>
      </c>
      <c r="B367" s="46">
        <v>3265</v>
      </c>
      <c r="C367" s="46">
        <v>2945</v>
      </c>
      <c r="D367" s="46">
        <v>304</v>
      </c>
      <c r="E367" s="46">
        <v>12</v>
      </c>
      <c r="F367" s="46">
        <v>4</v>
      </c>
      <c r="G367" s="46">
        <v>0</v>
      </c>
      <c r="H367" s="46">
        <v>0</v>
      </c>
      <c r="I367" s="46">
        <v>0</v>
      </c>
      <c r="J367" s="46">
        <v>0</v>
      </c>
      <c r="K367" s="9"/>
      <c r="M367" s="21"/>
    </row>
    <row r="368" spans="1:13" s="20" customFormat="1" ht="21.95" customHeight="1" x14ac:dyDescent="0.25">
      <c r="A368" s="10" t="s">
        <v>7</v>
      </c>
      <c r="B368" s="46">
        <v>134</v>
      </c>
      <c r="C368" s="46">
        <v>134</v>
      </c>
      <c r="D368" s="46">
        <v>0</v>
      </c>
      <c r="E368" s="46">
        <v>0</v>
      </c>
      <c r="F368" s="46">
        <v>0</v>
      </c>
      <c r="G368" s="46">
        <v>0</v>
      </c>
      <c r="H368" s="46">
        <v>0</v>
      </c>
      <c r="I368" s="46">
        <v>0</v>
      </c>
      <c r="J368" s="46">
        <v>0</v>
      </c>
      <c r="M368" s="21"/>
    </row>
    <row r="369" spans="1:13" s="20" customFormat="1" ht="21.95" customHeight="1" x14ac:dyDescent="0.25">
      <c r="A369" s="11" t="s">
        <v>8</v>
      </c>
      <c r="B369" s="46">
        <v>126</v>
      </c>
      <c r="C369" s="46">
        <v>117</v>
      </c>
      <c r="D369" s="46">
        <v>4</v>
      </c>
      <c r="E369" s="46">
        <f>3+1+1</f>
        <v>5</v>
      </c>
      <c r="F369" s="46">
        <v>0</v>
      </c>
      <c r="G369" s="46">
        <v>0</v>
      </c>
      <c r="H369" s="46">
        <v>0</v>
      </c>
      <c r="I369" s="46">
        <v>0</v>
      </c>
      <c r="J369" s="46">
        <v>0</v>
      </c>
      <c r="K369" s="9"/>
      <c r="M369" s="21"/>
    </row>
    <row r="370" spans="1:13" s="20" customFormat="1" ht="18" customHeight="1" x14ac:dyDescent="0.25">
      <c r="A370" s="25"/>
      <c r="B370" s="46"/>
      <c r="C370" s="51"/>
      <c r="D370" s="51"/>
      <c r="E370" s="51"/>
      <c r="F370" s="51"/>
      <c r="G370" s="51"/>
      <c r="H370" s="51"/>
      <c r="I370" s="51"/>
      <c r="J370" s="51"/>
      <c r="K370" s="9"/>
      <c r="M370" s="21"/>
    </row>
    <row r="371" spans="1:13" s="21" customFormat="1" ht="21.95" customHeight="1" x14ac:dyDescent="0.25">
      <c r="A371" s="15" t="s">
        <v>78</v>
      </c>
      <c r="B371" s="49"/>
      <c r="C371" s="49"/>
      <c r="D371" s="49"/>
      <c r="E371" s="49"/>
      <c r="F371" s="49"/>
      <c r="G371" s="49"/>
      <c r="H371" s="49"/>
      <c r="I371" s="49"/>
      <c r="J371" s="49"/>
    </row>
    <row r="372" spans="1:13" s="20" customFormat="1" ht="30" customHeight="1" x14ac:dyDescent="0.25">
      <c r="A372" s="8" t="s">
        <v>184</v>
      </c>
      <c r="B372" s="47">
        <f t="shared" ref="B372:J372" si="73">SUM(B373:B375)</f>
        <v>2139</v>
      </c>
      <c r="C372" s="47">
        <f t="shared" si="73"/>
        <v>2035</v>
      </c>
      <c r="D372" s="47">
        <f t="shared" si="73"/>
        <v>71</v>
      </c>
      <c r="E372" s="47">
        <f t="shared" si="73"/>
        <v>8</v>
      </c>
      <c r="F372" s="47">
        <f t="shared" si="73"/>
        <v>0</v>
      </c>
      <c r="G372" s="47">
        <f t="shared" si="73"/>
        <v>0</v>
      </c>
      <c r="H372" s="47">
        <f t="shared" si="73"/>
        <v>0</v>
      </c>
      <c r="I372" s="47">
        <f t="shared" si="73"/>
        <v>0</v>
      </c>
      <c r="J372" s="47">
        <f t="shared" si="73"/>
        <v>25</v>
      </c>
      <c r="K372" s="9"/>
      <c r="M372" s="21"/>
    </row>
    <row r="373" spans="1:13" s="20" customFormat="1" ht="21.95" customHeight="1" x14ac:dyDescent="0.25">
      <c r="A373" s="10" t="s">
        <v>6</v>
      </c>
      <c r="B373" s="46">
        <v>1969</v>
      </c>
      <c r="C373" s="46">
        <v>1870</v>
      </c>
      <c r="D373" s="46">
        <v>69</v>
      </c>
      <c r="E373" s="46">
        <v>6</v>
      </c>
      <c r="F373" s="46">
        <v>0</v>
      </c>
      <c r="G373" s="46">
        <v>0</v>
      </c>
      <c r="H373" s="46">
        <v>0</v>
      </c>
      <c r="I373" s="46">
        <v>0</v>
      </c>
      <c r="J373" s="46">
        <v>24</v>
      </c>
      <c r="K373" s="9"/>
      <c r="M373" s="21"/>
    </row>
    <row r="374" spans="1:13" s="20" customFormat="1" ht="21.95" customHeight="1" x14ac:dyDescent="0.25">
      <c r="A374" s="10" t="s">
        <v>7</v>
      </c>
      <c r="B374" s="46">
        <v>143</v>
      </c>
      <c r="C374" s="46">
        <v>143</v>
      </c>
      <c r="D374" s="46">
        <v>0</v>
      </c>
      <c r="E374" s="46">
        <v>0</v>
      </c>
      <c r="F374" s="46">
        <v>0</v>
      </c>
      <c r="G374" s="46">
        <v>0</v>
      </c>
      <c r="H374" s="46">
        <v>0</v>
      </c>
      <c r="I374" s="46">
        <v>0</v>
      </c>
      <c r="J374" s="46">
        <v>0</v>
      </c>
      <c r="K374" s="9"/>
      <c r="M374" s="21"/>
    </row>
    <row r="375" spans="1:13" s="20" customFormat="1" ht="21.95" customHeight="1" x14ac:dyDescent="0.25">
      <c r="A375" s="11" t="s">
        <v>8</v>
      </c>
      <c r="B375" s="46">
        <v>27</v>
      </c>
      <c r="C375" s="46">
        <v>22</v>
      </c>
      <c r="D375" s="46">
        <v>2</v>
      </c>
      <c r="E375" s="46">
        <v>2</v>
      </c>
      <c r="F375" s="46">
        <v>0</v>
      </c>
      <c r="G375" s="46">
        <v>0</v>
      </c>
      <c r="H375" s="46">
        <v>0</v>
      </c>
      <c r="I375" s="46">
        <v>0</v>
      </c>
      <c r="J375" s="46">
        <v>1</v>
      </c>
      <c r="K375" s="9"/>
      <c r="M375" s="21"/>
    </row>
    <row r="376" spans="1:13" ht="18" customHeight="1" x14ac:dyDescent="0.2">
      <c r="A376" s="12"/>
      <c r="B376" s="48"/>
      <c r="C376" s="48"/>
      <c r="D376" s="48"/>
      <c r="E376" s="48"/>
      <c r="F376" s="48"/>
      <c r="G376" s="48"/>
      <c r="H376" s="48"/>
      <c r="I376" s="48"/>
      <c r="J376" s="48"/>
    </row>
    <row r="377" spans="1:13" s="20" customFormat="1" ht="21.95" customHeight="1" x14ac:dyDescent="0.25">
      <c r="A377" s="13" t="s">
        <v>14</v>
      </c>
      <c r="B377" s="63"/>
      <c r="C377" s="63"/>
      <c r="D377" s="63"/>
      <c r="E377" s="63"/>
      <c r="F377" s="63"/>
      <c r="G377" s="63"/>
      <c r="H377" s="63"/>
      <c r="I377" s="63"/>
      <c r="J377" s="63"/>
      <c r="M377" s="21"/>
    </row>
    <row r="378" spans="1:13" s="20" customFormat="1" ht="30" customHeight="1" x14ac:dyDescent="0.25">
      <c r="A378" s="8" t="s">
        <v>184</v>
      </c>
      <c r="B378" s="64">
        <f t="shared" ref="B378:J378" si="74">SUM(B379:B381)</f>
        <v>95969</v>
      </c>
      <c r="C378" s="64">
        <f t="shared" si="74"/>
        <v>49019</v>
      </c>
      <c r="D378" s="64">
        <f t="shared" si="74"/>
        <v>32429</v>
      </c>
      <c r="E378" s="64">
        <f t="shared" si="74"/>
        <v>9299</v>
      </c>
      <c r="F378" s="64">
        <f t="shared" si="74"/>
        <v>2815</v>
      </c>
      <c r="G378" s="64">
        <f t="shared" si="74"/>
        <v>766</v>
      </c>
      <c r="H378" s="64">
        <f t="shared" si="74"/>
        <v>395</v>
      </c>
      <c r="I378" s="64">
        <f t="shared" si="74"/>
        <v>1187</v>
      </c>
      <c r="J378" s="64">
        <f t="shared" si="74"/>
        <v>59</v>
      </c>
      <c r="K378" s="9"/>
      <c r="M378" s="21"/>
    </row>
    <row r="379" spans="1:13" s="20" customFormat="1" ht="21.95" customHeight="1" x14ac:dyDescent="0.25">
      <c r="A379" s="10" t="s">
        <v>6</v>
      </c>
      <c r="B379" s="65">
        <f t="shared" ref="B379:J379" si="75">B385+B391+B397+B403+B409</f>
        <v>38485</v>
      </c>
      <c r="C379" s="65">
        <f t="shared" si="75"/>
        <v>22780</v>
      </c>
      <c r="D379" s="65">
        <f t="shared" si="75"/>
        <v>11776</v>
      </c>
      <c r="E379" s="65">
        <f t="shared" si="75"/>
        <v>2710</v>
      </c>
      <c r="F379" s="65">
        <f t="shared" si="75"/>
        <v>570</v>
      </c>
      <c r="G379" s="65">
        <f t="shared" si="75"/>
        <v>243</v>
      </c>
      <c r="H379" s="65">
        <f t="shared" si="75"/>
        <v>97</v>
      </c>
      <c r="I379" s="65">
        <f t="shared" si="75"/>
        <v>270</v>
      </c>
      <c r="J379" s="65">
        <f t="shared" si="75"/>
        <v>39</v>
      </c>
      <c r="K379" s="9"/>
      <c r="M379" s="21"/>
    </row>
    <row r="380" spans="1:13" s="20" customFormat="1" ht="21.95" customHeight="1" x14ac:dyDescent="0.25">
      <c r="A380" s="10" t="s">
        <v>7</v>
      </c>
      <c r="B380" s="65">
        <f t="shared" ref="B380:J380" si="76">B386+B392+B398+B404+B410</f>
        <v>56339</v>
      </c>
      <c r="C380" s="65">
        <f t="shared" si="76"/>
        <v>25317</v>
      </c>
      <c r="D380" s="65">
        <f t="shared" si="76"/>
        <v>20472</v>
      </c>
      <c r="E380" s="65">
        <f t="shared" si="76"/>
        <v>6561</v>
      </c>
      <c r="F380" s="65">
        <f t="shared" si="76"/>
        <v>2231</v>
      </c>
      <c r="G380" s="65">
        <f t="shared" si="76"/>
        <v>523</v>
      </c>
      <c r="H380" s="65">
        <f t="shared" si="76"/>
        <v>298</v>
      </c>
      <c r="I380" s="65">
        <f t="shared" si="76"/>
        <v>917</v>
      </c>
      <c r="J380" s="65">
        <f t="shared" si="76"/>
        <v>20</v>
      </c>
      <c r="K380" s="22"/>
      <c r="M380" s="21"/>
    </row>
    <row r="381" spans="1:13" s="20" customFormat="1" ht="21.95" customHeight="1" x14ac:dyDescent="0.25">
      <c r="A381" s="11" t="s">
        <v>8</v>
      </c>
      <c r="B381" s="65">
        <f t="shared" ref="B381:J381" si="77">B387+B393+B399+B405+B411</f>
        <v>1145</v>
      </c>
      <c r="C381" s="65">
        <f t="shared" si="77"/>
        <v>922</v>
      </c>
      <c r="D381" s="65">
        <f t="shared" si="77"/>
        <v>181</v>
      </c>
      <c r="E381" s="65">
        <f t="shared" si="77"/>
        <v>28</v>
      </c>
      <c r="F381" s="65">
        <f t="shared" si="77"/>
        <v>14</v>
      </c>
      <c r="G381" s="65">
        <f t="shared" si="77"/>
        <v>0</v>
      </c>
      <c r="H381" s="65">
        <f t="shared" si="77"/>
        <v>0</v>
      </c>
      <c r="I381" s="65">
        <f t="shared" si="77"/>
        <v>0</v>
      </c>
      <c r="J381" s="65">
        <f t="shared" si="77"/>
        <v>0</v>
      </c>
      <c r="L381" s="23"/>
      <c r="M381" s="21"/>
    </row>
    <row r="382" spans="1:13" s="20" customFormat="1" ht="18" customHeight="1" x14ac:dyDescent="0.25">
      <c r="A382" s="14"/>
      <c r="B382" s="65"/>
      <c r="C382" s="65"/>
      <c r="D382" s="65"/>
      <c r="E382" s="65"/>
      <c r="F382" s="65"/>
      <c r="G382" s="65"/>
      <c r="H382" s="65"/>
      <c r="I382" s="65"/>
      <c r="J382" s="65"/>
      <c r="K382" s="22"/>
      <c r="M382" s="21"/>
    </row>
    <row r="383" spans="1:13" s="21" customFormat="1" ht="21.95" customHeight="1" x14ac:dyDescent="0.25">
      <c r="A383" s="29" t="s">
        <v>79</v>
      </c>
      <c r="B383" s="63"/>
      <c r="C383" s="63"/>
      <c r="D383" s="63"/>
      <c r="E383" s="63"/>
      <c r="F383" s="63"/>
      <c r="G383" s="63"/>
      <c r="H383" s="63"/>
      <c r="I383" s="63"/>
      <c r="J383" s="63"/>
      <c r="K383" s="22"/>
    </row>
    <row r="384" spans="1:13" s="20" customFormat="1" ht="30" customHeight="1" x14ac:dyDescent="0.25">
      <c r="A384" s="8" t="s">
        <v>184</v>
      </c>
      <c r="B384" s="64">
        <f t="shared" ref="B384:J384" si="78">SUM(B385:B387)</f>
        <v>26599</v>
      </c>
      <c r="C384" s="64">
        <f t="shared" si="78"/>
        <v>17063</v>
      </c>
      <c r="D384" s="64">
        <f t="shared" si="78"/>
        <v>8051</v>
      </c>
      <c r="E384" s="64">
        <f t="shared" si="78"/>
        <v>1340</v>
      </c>
      <c r="F384" s="64">
        <f t="shared" si="78"/>
        <v>98</v>
      </c>
      <c r="G384" s="64">
        <f t="shared" si="78"/>
        <v>15</v>
      </c>
      <c r="H384" s="64">
        <f t="shared" si="78"/>
        <v>10</v>
      </c>
      <c r="I384" s="64">
        <f t="shared" si="78"/>
        <v>9</v>
      </c>
      <c r="J384" s="64">
        <f t="shared" si="78"/>
        <v>13</v>
      </c>
      <c r="K384" s="22"/>
      <c r="M384" s="21"/>
    </row>
    <row r="385" spans="1:13" s="20" customFormat="1" ht="21.95" customHeight="1" x14ac:dyDescent="0.25">
      <c r="A385" s="10" t="s">
        <v>6</v>
      </c>
      <c r="B385" s="65">
        <f>SUM(C385:J385)</f>
        <v>13838</v>
      </c>
      <c r="C385" s="65">
        <v>8299</v>
      </c>
      <c r="D385" s="65">
        <v>4760</v>
      </c>
      <c r="E385" s="65">
        <v>682</v>
      </c>
      <c r="F385" s="65">
        <v>64</v>
      </c>
      <c r="G385" s="65">
        <v>13</v>
      </c>
      <c r="H385" s="65">
        <v>5</v>
      </c>
      <c r="I385" s="65">
        <v>9</v>
      </c>
      <c r="J385" s="65">
        <v>6</v>
      </c>
      <c r="K385" s="22"/>
      <c r="M385" s="21"/>
    </row>
    <row r="386" spans="1:13" s="20" customFormat="1" ht="21.95" customHeight="1" x14ac:dyDescent="0.25">
      <c r="A386" s="10" t="s">
        <v>7</v>
      </c>
      <c r="B386" s="65">
        <f>SUM(C386:J386)</f>
        <v>12539</v>
      </c>
      <c r="C386" s="65">
        <v>8595</v>
      </c>
      <c r="D386" s="65">
        <v>3238</v>
      </c>
      <c r="E386" s="65">
        <v>658</v>
      </c>
      <c r="F386" s="65">
        <v>34</v>
      </c>
      <c r="G386" s="65">
        <v>2</v>
      </c>
      <c r="H386" s="65">
        <v>5</v>
      </c>
      <c r="I386" s="65">
        <v>0</v>
      </c>
      <c r="J386" s="65">
        <v>7</v>
      </c>
      <c r="K386" s="22"/>
      <c r="M386" s="21"/>
    </row>
    <row r="387" spans="1:13" s="20" customFormat="1" ht="21.95" customHeight="1" x14ac:dyDescent="0.25">
      <c r="A387" s="11" t="s">
        <v>8</v>
      </c>
      <c r="B387" s="65">
        <f>SUM(C387:J387)</f>
        <v>222</v>
      </c>
      <c r="C387" s="65">
        <v>169</v>
      </c>
      <c r="D387" s="65">
        <v>53</v>
      </c>
      <c r="E387" s="65">
        <v>0</v>
      </c>
      <c r="F387" s="65">
        <v>0</v>
      </c>
      <c r="G387" s="65">
        <v>0</v>
      </c>
      <c r="H387" s="66">
        <v>0</v>
      </c>
      <c r="I387" s="65">
        <v>0</v>
      </c>
      <c r="J387" s="65">
        <v>0</v>
      </c>
      <c r="K387" s="22"/>
      <c r="M387" s="21"/>
    </row>
    <row r="388" spans="1:13" s="20" customFormat="1" ht="18" customHeight="1" x14ac:dyDescent="0.25">
      <c r="A388" s="14"/>
      <c r="B388" s="65"/>
      <c r="C388" s="65"/>
      <c r="D388" s="65"/>
      <c r="E388" s="65"/>
      <c r="F388" s="65"/>
      <c r="G388" s="65"/>
      <c r="H388" s="65"/>
      <c r="I388" s="65"/>
      <c r="J388" s="65"/>
      <c r="K388" s="22"/>
      <c r="M388" s="21"/>
    </row>
    <row r="389" spans="1:13" s="21" customFormat="1" ht="21.95" customHeight="1" x14ac:dyDescent="0.25">
      <c r="A389" s="29" t="s">
        <v>80</v>
      </c>
      <c r="B389" s="63"/>
      <c r="C389" s="63"/>
      <c r="D389" s="63"/>
      <c r="E389" s="63"/>
      <c r="F389" s="63"/>
      <c r="G389" s="63"/>
      <c r="H389" s="63"/>
      <c r="I389" s="63"/>
      <c r="J389" s="63"/>
      <c r="K389" s="22"/>
    </row>
    <row r="390" spans="1:13" s="20" customFormat="1" ht="30" customHeight="1" x14ac:dyDescent="0.25">
      <c r="A390" s="8" t="s">
        <v>184</v>
      </c>
      <c r="B390" s="64">
        <f t="shared" ref="B390:J390" si="79">SUM(B391:B393)</f>
        <v>14881</v>
      </c>
      <c r="C390" s="64">
        <f t="shared" si="79"/>
        <v>10546</v>
      </c>
      <c r="D390" s="64">
        <f t="shared" si="79"/>
        <v>3495</v>
      </c>
      <c r="E390" s="64">
        <f t="shared" si="79"/>
        <v>610</v>
      </c>
      <c r="F390" s="64">
        <f t="shared" si="79"/>
        <v>97</v>
      </c>
      <c r="G390" s="64">
        <f t="shared" si="79"/>
        <v>45</v>
      </c>
      <c r="H390" s="64">
        <f t="shared" si="79"/>
        <v>14</v>
      </c>
      <c r="I390" s="64">
        <f t="shared" si="79"/>
        <v>73</v>
      </c>
      <c r="J390" s="64">
        <f t="shared" si="79"/>
        <v>1</v>
      </c>
      <c r="K390" s="22"/>
      <c r="M390" s="21"/>
    </row>
    <row r="391" spans="1:13" s="20" customFormat="1" ht="21.95" customHeight="1" x14ac:dyDescent="0.25">
      <c r="A391" s="10" t="s">
        <v>6</v>
      </c>
      <c r="B391" s="65">
        <f>SUM(C391:J391)</f>
        <v>9074</v>
      </c>
      <c r="C391" s="65">
        <v>6500</v>
      </c>
      <c r="D391" s="65">
        <v>2167</v>
      </c>
      <c r="E391" s="65">
        <v>253</v>
      </c>
      <c r="F391" s="65">
        <v>41</v>
      </c>
      <c r="G391" s="65">
        <v>38</v>
      </c>
      <c r="H391" s="65">
        <v>12</v>
      </c>
      <c r="I391" s="66">
        <v>63</v>
      </c>
      <c r="J391" s="65">
        <v>0</v>
      </c>
      <c r="K391" s="22"/>
      <c r="M391" s="21"/>
    </row>
    <row r="392" spans="1:13" s="20" customFormat="1" ht="21.95" customHeight="1" x14ac:dyDescent="0.25">
      <c r="A392" s="10" t="s">
        <v>7</v>
      </c>
      <c r="B392" s="65">
        <f>SUM(C392:J392)</f>
        <v>5487</v>
      </c>
      <c r="C392" s="65">
        <v>3749</v>
      </c>
      <c r="D392" s="65">
        <v>1312</v>
      </c>
      <c r="E392" s="65">
        <v>350</v>
      </c>
      <c r="F392" s="65">
        <v>56</v>
      </c>
      <c r="G392" s="65">
        <v>7</v>
      </c>
      <c r="H392" s="65">
        <v>2</v>
      </c>
      <c r="I392" s="65">
        <v>10</v>
      </c>
      <c r="J392" s="65">
        <v>1</v>
      </c>
      <c r="K392" s="22"/>
      <c r="M392" s="21"/>
    </row>
    <row r="393" spans="1:13" s="20" customFormat="1" ht="21.95" customHeight="1" x14ac:dyDescent="0.25">
      <c r="A393" s="11" t="s">
        <v>8</v>
      </c>
      <c r="B393" s="65">
        <f>SUM(C393:J393)</f>
        <v>320</v>
      </c>
      <c r="C393" s="65">
        <v>297</v>
      </c>
      <c r="D393" s="65">
        <v>16</v>
      </c>
      <c r="E393" s="66">
        <v>7</v>
      </c>
      <c r="F393" s="66">
        <v>0</v>
      </c>
      <c r="G393" s="65">
        <v>0</v>
      </c>
      <c r="H393" s="65">
        <v>0</v>
      </c>
      <c r="I393" s="66">
        <v>0</v>
      </c>
      <c r="J393" s="65">
        <v>0</v>
      </c>
      <c r="K393" s="22"/>
      <c r="M393" s="21"/>
    </row>
    <row r="394" spans="1:13" s="20" customFormat="1" ht="18" customHeight="1" thickBot="1" x14ac:dyDescent="0.3">
      <c r="A394" s="34"/>
      <c r="B394" s="42"/>
      <c r="C394" s="42"/>
      <c r="D394" s="42"/>
      <c r="E394" s="42"/>
      <c r="F394" s="42"/>
      <c r="G394" s="42"/>
      <c r="H394" s="42"/>
      <c r="I394" s="42"/>
      <c r="J394" s="42"/>
      <c r="K394" s="9"/>
      <c r="M394" s="21"/>
    </row>
    <row r="395" spans="1:13" s="21" customFormat="1" ht="21.95" customHeight="1" x14ac:dyDescent="0.25">
      <c r="A395" s="29" t="s">
        <v>81</v>
      </c>
      <c r="B395" s="28"/>
      <c r="C395" s="28"/>
      <c r="D395" s="28"/>
      <c r="E395" s="28"/>
      <c r="F395" s="28"/>
      <c r="G395" s="28"/>
      <c r="H395" s="28"/>
      <c r="I395" s="28"/>
      <c r="J395" s="28"/>
    </row>
    <row r="396" spans="1:13" s="20" customFormat="1" ht="30" customHeight="1" x14ac:dyDescent="0.25">
      <c r="A396" s="8" t="s">
        <v>184</v>
      </c>
      <c r="B396" s="64">
        <f t="shared" ref="B396:J396" si="80">SUM(B397:B399)</f>
        <v>9361</v>
      </c>
      <c r="C396" s="64">
        <f t="shared" si="80"/>
        <v>6240</v>
      </c>
      <c r="D396" s="64">
        <f t="shared" si="80"/>
        <v>2733</v>
      </c>
      <c r="E396" s="64">
        <f t="shared" si="80"/>
        <v>303</v>
      </c>
      <c r="F396" s="64">
        <f t="shared" si="80"/>
        <v>33</v>
      </c>
      <c r="G396" s="64">
        <f t="shared" si="80"/>
        <v>15</v>
      </c>
      <c r="H396" s="64">
        <f t="shared" si="80"/>
        <v>8</v>
      </c>
      <c r="I396" s="64">
        <f t="shared" si="80"/>
        <v>0</v>
      </c>
      <c r="J396" s="64">
        <f t="shared" si="80"/>
        <v>29</v>
      </c>
      <c r="K396" s="9"/>
      <c r="M396" s="21"/>
    </row>
    <row r="397" spans="1:13" s="20" customFormat="1" ht="21.95" customHeight="1" x14ac:dyDescent="0.25">
      <c r="A397" s="10" t="s">
        <v>6</v>
      </c>
      <c r="B397" s="65">
        <f>SUM(C397:J397)</f>
        <v>7989</v>
      </c>
      <c r="C397" s="65">
        <v>5051</v>
      </c>
      <c r="D397" s="65">
        <v>2572</v>
      </c>
      <c r="E397" s="65">
        <v>283</v>
      </c>
      <c r="F397" s="65">
        <v>31</v>
      </c>
      <c r="G397" s="65">
        <v>15</v>
      </c>
      <c r="H397" s="65">
        <v>8</v>
      </c>
      <c r="I397" s="66">
        <v>0</v>
      </c>
      <c r="J397" s="65">
        <v>29</v>
      </c>
      <c r="K397" s="9"/>
      <c r="M397" s="21"/>
    </row>
    <row r="398" spans="1:13" s="20" customFormat="1" ht="21.95" customHeight="1" x14ac:dyDescent="0.25">
      <c r="A398" s="10" t="s">
        <v>7</v>
      </c>
      <c r="B398" s="65">
        <f>SUM(C398:J398)</f>
        <v>1233</v>
      </c>
      <c r="C398" s="65">
        <v>1059</v>
      </c>
      <c r="D398" s="65">
        <v>155</v>
      </c>
      <c r="E398" s="65">
        <v>17</v>
      </c>
      <c r="F398" s="65">
        <v>2</v>
      </c>
      <c r="G398" s="65">
        <v>0</v>
      </c>
      <c r="H398" s="65">
        <v>0</v>
      </c>
      <c r="I398" s="65">
        <v>0</v>
      </c>
      <c r="J398" s="65">
        <v>0</v>
      </c>
      <c r="M398" s="21"/>
    </row>
    <row r="399" spans="1:13" s="20" customFormat="1" ht="21.95" customHeight="1" x14ac:dyDescent="0.25">
      <c r="A399" s="11" t="s">
        <v>8</v>
      </c>
      <c r="B399" s="65">
        <f>SUM(C399:J399)</f>
        <v>139</v>
      </c>
      <c r="C399" s="65">
        <v>130</v>
      </c>
      <c r="D399" s="65">
        <v>6</v>
      </c>
      <c r="E399" s="66">
        <v>3</v>
      </c>
      <c r="F399" s="65">
        <v>0</v>
      </c>
      <c r="G399" s="66">
        <v>0</v>
      </c>
      <c r="H399" s="65">
        <v>0</v>
      </c>
      <c r="I399" s="65">
        <v>0</v>
      </c>
      <c r="J399" s="65">
        <v>0</v>
      </c>
      <c r="M399" s="21"/>
    </row>
    <row r="400" spans="1:13" s="20" customFormat="1" ht="18" customHeight="1" x14ac:dyDescent="0.25">
      <c r="A400" s="14"/>
      <c r="B400" s="65"/>
      <c r="C400" s="65"/>
      <c r="D400" s="65"/>
      <c r="E400" s="65"/>
      <c r="F400" s="65"/>
      <c r="G400" s="65"/>
      <c r="H400" s="65"/>
      <c r="I400" s="65"/>
      <c r="J400" s="65"/>
      <c r="M400" s="21"/>
    </row>
    <row r="401" spans="1:13" s="21" customFormat="1" ht="21.95" customHeight="1" x14ac:dyDescent="0.25">
      <c r="A401" s="29" t="s">
        <v>82</v>
      </c>
      <c r="B401" s="63"/>
      <c r="C401" s="63"/>
      <c r="D401" s="63"/>
      <c r="E401" s="63"/>
      <c r="F401" s="63"/>
      <c r="G401" s="63"/>
      <c r="H401" s="63"/>
      <c r="I401" s="63"/>
      <c r="J401" s="63"/>
    </row>
    <row r="402" spans="1:13" s="20" customFormat="1" ht="30" customHeight="1" x14ac:dyDescent="0.25">
      <c r="A402" s="8" t="s">
        <v>184</v>
      </c>
      <c r="B402" s="64">
        <f t="shared" ref="B402:J402" si="81">SUM(B403:B405)</f>
        <v>30457</v>
      </c>
      <c r="C402" s="64">
        <f t="shared" si="81"/>
        <v>9103</v>
      </c>
      <c r="D402" s="64">
        <f t="shared" si="81"/>
        <v>12763</v>
      </c>
      <c r="E402" s="64">
        <f t="shared" si="81"/>
        <v>4969</v>
      </c>
      <c r="F402" s="64">
        <f t="shared" si="81"/>
        <v>1635</v>
      </c>
      <c r="G402" s="64">
        <f t="shared" si="81"/>
        <v>566</v>
      </c>
      <c r="H402" s="64">
        <f t="shared" si="81"/>
        <v>339</v>
      </c>
      <c r="I402" s="64">
        <f t="shared" si="81"/>
        <v>1069</v>
      </c>
      <c r="J402" s="64">
        <f t="shared" si="81"/>
        <v>13</v>
      </c>
      <c r="M402" s="21"/>
    </row>
    <row r="403" spans="1:13" s="20" customFormat="1" ht="21.95" customHeight="1" x14ac:dyDescent="0.25">
      <c r="A403" s="10" t="s">
        <v>6</v>
      </c>
      <c r="B403" s="65">
        <f>SUM(C403:J403)</f>
        <v>3806</v>
      </c>
      <c r="C403" s="65">
        <v>1028</v>
      </c>
      <c r="D403" s="65">
        <v>1094</v>
      </c>
      <c r="E403" s="65">
        <v>997</v>
      </c>
      <c r="F403" s="65">
        <v>312</v>
      </c>
      <c r="G403" s="65">
        <v>133</v>
      </c>
      <c r="H403" s="65">
        <v>58</v>
      </c>
      <c r="I403" s="65">
        <v>181</v>
      </c>
      <c r="J403" s="65">
        <v>3</v>
      </c>
      <c r="M403" s="21"/>
    </row>
    <row r="404" spans="1:13" s="20" customFormat="1" ht="21.95" customHeight="1" x14ac:dyDescent="0.25">
      <c r="A404" s="10" t="s">
        <v>7</v>
      </c>
      <c r="B404" s="65">
        <f>SUM(C404:J404)</f>
        <v>26309</v>
      </c>
      <c r="C404" s="65">
        <v>7835</v>
      </c>
      <c r="D404" s="65">
        <v>11593</v>
      </c>
      <c r="E404" s="65">
        <v>3957</v>
      </c>
      <c r="F404" s="65">
        <v>1312</v>
      </c>
      <c r="G404" s="65">
        <v>433</v>
      </c>
      <c r="H404" s="65">
        <v>281</v>
      </c>
      <c r="I404" s="65">
        <v>888</v>
      </c>
      <c r="J404" s="65">
        <v>10</v>
      </c>
      <c r="M404" s="21"/>
    </row>
    <row r="405" spans="1:13" s="20" customFormat="1" ht="21.95" customHeight="1" x14ac:dyDescent="0.25">
      <c r="A405" s="11" t="s">
        <v>8</v>
      </c>
      <c r="B405" s="65">
        <f>SUM(C405:J405)</f>
        <v>342</v>
      </c>
      <c r="C405" s="65">
        <v>240</v>
      </c>
      <c r="D405" s="65">
        <v>76</v>
      </c>
      <c r="E405" s="65">
        <v>15</v>
      </c>
      <c r="F405" s="66">
        <v>11</v>
      </c>
      <c r="G405" s="66">
        <v>0</v>
      </c>
      <c r="H405" s="66">
        <v>0</v>
      </c>
      <c r="I405" s="66">
        <v>0</v>
      </c>
      <c r="J405" s="65">
        <v>0</v>
      </c>
      <c r="M405" s="21"/>
    </row>
    <row r="406" spans="1:13" s="20" customFormat="1" ht="18" customHeight="1" x14ac:dyDescent="0.25">
      <c r="A406" s="14"/>
      <c r="B406" s="65"/>
      <c r="C406" s="65"/>
      <c r="D406" s="65"/>
      <c r="E406" s="65"/>
      <c r="F406" s="65"/>
      <c r="G406" s="65"/>
      <c r="H406" s="65"/>
      <c r="I406" s="65"/>
      <c r="J406" s="65"/>
      <c r="K406" s="9"/>
      <c r="M406" s="21"/>
    </row>
    <row r="407" spans="1:13" s="21" customFormat="1" ht="21.95" customHeight="1" x14ac:dyDescent="0.25">
      <c r="A407" s="29" t="s">
        <v>83</v>
      </c>
      <c r="B407" s="63"/>
      <c r="C407" s="63"/>
      <c r="D407" s="63"/>
      <c r="E407" s="63"/>
      <c r="F407" s="63"/>
      <c r="G407" s="63"/>
      <c r="H407" s="63"/>
      <c r="I407" s="63"/>
      <c r="J407" s="63"/>
    </row>
    <row r="408" spans="1:13" s="20" customFormat="1" ht="30" customHeight="1" x14ac:dyDescent="0.25">
      <c r="A408" s="8" t="s">
        <v>184</v>
      </c>
      <c r="B408" s="64">
        <f t="shared" ref="B408:J408" si="82">SUM(B409:B411)</f>
        <v>14671</v>
      </c>
      <c r="C408" s="64">
        <f t="shared" si="82"/>
        <v>6067</v>
      </c>
      <c r="D408" s="64">
        <f t="shared" si="82"/>
        <v>5387</v>
      </c>
      <c r="E408" s="64">
        <f t="shared" si="82"/>
        <v>2077</v>
      </c>
      <c r="F408" s="64">
        <f t="shared" si="82"/>
        <v>952</v>
      </c>
      <c r="G408" s="64">
        <f t="shared" si="82"/>
        <v>125</v>
      </c>
      <c r="H408" s="64">
        <f t="shared" si="82"/>
        <v>24</v>
      </c>
      <c r="I408" s="64">
        <f t="shared" si="82"/>
        <v>36</v>
      </c>
      <c r="J408" s="64">
        <f t="shared" si="82"/>
        <v>3</v>
      </c>
      <c r="K408" s="9"/>
      <c r="M408" s="21"/>
    </row>
    <row r="409" spans="1:13" s="20" customFormat="1" ht="21.95" customHeight="1" x14ac:dyDescent="0.25">
      <c r="A409" s="10" t="s">
        <v>6</v>
      </c>
      <c r="B409" s="65">
        <f>SUM(C409:J409)</f>
        <v>3778</v>
      </c>
      <c r="C409" s="65">
        <v>1902</v>
      </c>
      <c r="D409" s="65">
        <v>1183</v>
      </c>
      <c r="E409" s="65">
        <v>495</v>
      </c>
      <c r="F409" s="65">
        <v>122</v>
      </c>
      <c r="G409" s="65">
        <v>44</v>
      </c>
      <c r="H409" s="65">
        <v>14</v>
      </c>
      <c r="I409" s="65">
        <v>17</v>
      </c>
      <c r="J409" s="65">
        <v>1</v>
      </c>
      <c r="K409" s="9"/>
      <c r="M409" s="21"/>
    </row>
    <row r="410" spans="1:13" s="20" customFormat="1" ht="21.95" customHeight="1" x14ac:dyDescent="0.25">
      <c r="A410" s="10" t="s">
        <v>7</v>
      </c>
      <c r="B410" s="65">
        <f>SUM(C410:J410)</f>
        <v>10771</v>
      </c>
      <c r="C410" s="65">
        <v>4079</v>
      </c>
      <c r="D410" s="65">
        <v>4174</v>
      </c>
      <c r="E410" s="65">
        <v>1579</v>
      </c>
      <c r="F410" s="65">
        <v>827</v>
      </c>
      <c r="G410" s="65">
        <v>81</v>
      </c>
      <c r="H410" s="65">
        <v>10</v>
      </c>
      <c r="I410" s="65">
        <v>19</v>
      </c>
      <c r="J410" s="65">
        <v>2</v>
      </c>
      <c r="K410" s="9"/>
      <c r="M410" s="21"/>
    </row>
    <row r="411" spans="1:13" s="20" customFormat="1" ht="21.95" customHeight="1" x14ac:dyDescent="0.25">
      <c r="A411" s="11" t="s">
        <v>8</v>
      </c>
      <c r="B411" s="65">
        <f>SUM(C411:J411)</f>
        <v>122</v>
      </c>
      <c r="C411" s="65">
        <v>86</v>
      </c>
      <c r="D411" s="65">
        <v>30</v>
      </c>
      <c r="E411" s="65">
        <v>3</v>
      </c>
      <c r="F411" s="66">
        <v>3</v>
      </c>
      <c r="G411" s="66">
        <v>0</v>
      </c>
      <c r="H411" s="65">
        <v>0</v>
      </c>
      <c r="I411" s="65">
        <v>0</v>
      </c>
      <c r="J411" s="65">
        <v>0</v>
      </c>
      <c r="K411" s="9"/>
      <c r="M411" s="21"/>
    </row>
    <row r="412" spans="1:13" ht="18" customHeight="1" x14ac:dyDescent="0.2">
      <c r="A412" s="14"/>
      <c r="B412" s="48"/>
      <c r="C412" s="48"/>
      <c r="D412" s="48"/>
      <c r="E412" s="48"/>
      <c r="F412" s="48"/>
      <c r="G412" s="48"/>
      <c r="H412" s="48"/>
      <c r="I412" s="48"/>
      <c r="J412" s="48"/>
    </row>
    <row r="413" spans="1:13" s="20" customFormat="1" ht="21.95" customHeight="1" x14ac:dyDescent="0.25">
      <c r="A413" s="13" t="s">
        <v>15</v>
      </c>
      <c r="B413" s="49"/>
      <c r="C413" s="49"/>
      <c r="D413" s="49"/>
      <c r="E413" s="49"/>
      <c r="F413" s="49"/>
      <c r="G413" s="49"/>
      <c r="H413" s="49"/>
      <c r="I413" s="49"/>
      <c r="J413" s="49"/>
      <c r="M413" s="21"/>
    </row>
    <row r="414" spans="1:13" s="20" customFormat="1" ht="30" customHeight="1" x14ac:dyDescent="0.25">
      <c r="A414" s="8" t="s">
        <v>184</v>
      </c>
      <c r="B414" s="47">
        <f t="shared" ref="B414:J414" si="83">SUM(B415:B417)</f>
        <v>100388</v>
      </c>
      <c r="C414" s="47">
        <f t="shared" si="83"/>
        <v>80342</v>
      </c>
      <c r="D414" s="47">
        <f t="shared" si="83"/>
        <v>17326</v>
      </c>
      <c r="E414" s="47">
        <f t="shared" si="83"/>
        <v>1836</v>
      </c>
      <c r="F414" s="47">
        <f t="shared" si="83"/>
        <v>485</v>
      </c>
      <c r="G414" s="47">
        <f t="shared" si="83"/>
        <v>115</v>
      </c>
      <c r="H414" s="47">
        <f t="shared" si="83"/>
        <v>45</v>
      </c>
      <c r="I414" s="47">
        <f t="shared" si="83"/>
        <v>45</v>
      </c>
      <c r="J414" s="47">
        <f t="shared" si="83"/>
        <v>194</v>
      </c>
      <c r="K414" s="9"/>
      <c r="M414" s="21"/>
    </row>
    <row r="415" spans="1:13" s="20" customFormat="1" ht="21.95" customHeight="1" x14ac:dyDescent="0.25">
      <c r="A415" s="10" t="s">
        <v>6</v>
      </c>
      <c r="B415" s="46">
        <f t="shared" ref="B415:J415" si="84">SUM(B421,B427,B433,B439,B445,B451,B457,B463,B469,B475,B481,B487,B493)</f>
        <v>87998</v>
      </c>
      <c r="C415" s="46">
        <f t="shared" si="84"/>
        <v>70251</v>
      </c>
      <c r="D415" s="46">
        <f t="shared" si="84"/>
        <v>15902</v>
      </c>
      <c r="E415" s="46">
        <f t="shared" si="84"/>
        <v>1240</v>
      </c>
      <c r="F415" s="46">
        <f t="shared" si="84"/>
        <v>284</v>
      </c>
      <c r="G415" s="46">
        <f t="shared" si="84"/>
        <v>72</v>
      </c>
      <c r="H415" s="46">
        <f t="shared" si="84"/>
        <v>35</v>
      </c>
      <c r="I415" s="46">
        <f t="shared" si="84"/>
        <v>42</v>
      </c>
      <c r="J415" s="46">
        <f t="shared" si="84"/>
        <v>172</v>
      </c>
      <c r="K415" s="9"/>
      <c r="M415" s="21"/>
    </row>
    <row r="416" spans="1:13" s="20" customFormat="1" ht="21.95" customHeight="1" x14ac:dyDescent="0.25">
      <c r="A416" s="10" t="s">
        <v>7</v>
      </c>
      <c r="B416" s="46">
        <f t="shared" ref="B416:J416" si="85">SUM(B422,B428,B434,B440,B446,B452,B458,B464,B470,B476,B482,B488,B494)</f>
        <v>9978</v>
      </c>
      <c r="C416" s="46">
        <f t="shared" si="85"/>
        <v>8028</v>
      </c>
      <c r="D416" s="46">
        <f t="shared" si="85"/>
        <v>1188</v>
      </c>
      <c r="E416" s="46">
        <f t="shared" si="85"/>
        <v>487</v>
      </c>
      <c r="F416" s="46">
        <f t="shared" si="85"/>
        <v>201</v>
      </c>
      <c r="G416" s="46">
        <f t="shared" si="85"/>
        <v>43</v>
      </c>
      <c r="H416" s="46">
        <f t="shared" si="85"/>
        <v>10</v>
      </c>
      <c r="I416" s="46">
        <f t="shared" si="85"/>
        <v>3</v>
      </c>
      <c r="J416" s="46">
        <f t="shared" si="85"/>
        <v>18</v>
      </c>
      <c r="K416" s="22"/>
      <c r="M416" s="21"/>
    </row>
    <row r="417" spans="1:13" s="20" customFormat="1" ht="21.95" customHeight="1" x14ac:dyDescent="0.25">
      <c r="A417" s="11" t="s">
        <v>8</v>
      </c>
      <c r="B417" s="46">
        <f t="shared" ref="B417:J417" si="86">SUM(B423,B429,B435,B441,B447,B453,B459,B465,B471,B477,B483,B489,B495)</f>
        <v>2412</v>
      </c>
      <c r="C417" s="46">
        <f t="shared" si="86"/>
        <v>2063</v>
      </c>
      <c r="D417" s="46">
        <f t="shared" si="86"/>
        <v>236</v>
      </c>
      <c r="E417" s="46">
        <f t="shared" si="86"/>
        <v>109</v>
      </c>
      <c r="F417" s="46">
        <f t="shared" si="86"/>
        <v>0</v>
      </c>
      <c r="G417" s="46">
        <f t="shared" si="86"/>
        <v>0</v>
      </c>
      <c r="H417" s="46">
        <f t="shared" si="86"/>
        <v>0</v>
      </c>
      <c r="I417" s="46">
        <f t="shared" si="86"/>
        <v>0</v>
      </c>
      <c r="J417" s="46">
        <f t="shared" si="86"/>
        <v>4</v>
      </c>
      <c r="L417" s="23"/>
      <c r="M417" s="21"/>
    </row>
    <row r="418" spans="1:13" s="20" customFormat="1" ht="18" customHeight="1" x14ac:dyDescent="0.25">
      <c r="A418" s="27"/>
      <c r="B418" s="46"/>
      <c r="C418" s="46"/>
      <c r="D418" s="46"/>
      <c r="E418" s="46"/>
      <c r="F418" s="46"/>
      <c r="G418" s="46"/>
      <c r="H418" s="46"/>
      <c r="I418" s="46"/>
      <c r="J418" s="46"/>
      <c r="K418" s="22"/>
      <c r="M418" s="21"/>
    </row>
    <row r="419" spans="1:13" s="21" customFormat="1" ht="21.95" customHeight="1" x14ac:dyDescent="0.25">
      <c r="A419" s="29" t="s">
        <v>84</v>
      </c>
      <c r="B419" s="60"/>
      <c r="C419" s="60"/>
      <c r="D419" s="60"/>
      <c r="E419" s="60"/>
      <c r="F419" s="60"/>
      <c r="G419" s="60"/>
      <c r="H419" s="60"/>
      <c r="I419" s="60"/>
      <c r="J419" s="60"/>
      <c r="K419" s="22"/>
    </row>
    <row r="420" spans="1:13" s="20" customFormat="1" ht="30" customHeight="1" x14ac:dyDescent="0.25">
      <c r="A420" s="8" t="s">
        <v>184</v>
      </c>
      <c r="B420" s="47">
        <f t="shared" ref="B420:J420" si="87">SUM(B421:B423)</f>
        <v>4265</v>
      </c>
      <c r="C420" s="47">
        <f t="shared" si="87"/>
        <v>4013</v>
      </c>
      <c r="D420" s="47">
        <f t="shared" si="87"/>
        <v>226</v>
      </c>
      <c r="E420" s="47">
        <f t="shared" si="87"/>
        <v>8</v>
      </c>
      <c r="F420" s="47">
        <f t="shared" si="87"/>
        <v>4</v>
      </c>
      <c r="G420" s="47">
        <f t="shared" si="87"/>
        <v>0</v>
      </c>
      <c r="H420" s="47">
        <f t="shared" si="87"/>
        <v>0</v>
      </c>
      <c r="I420" s="47">
        <f t="shared" si="87"/>
        <v>0</v>
      </c>
      <c r="J420" s="47">
        <f t="shared" si="87"/>
        <v>14</v>
      </c>
      <c r="K420" s="22"/>
      <c r="M420" s="21"/>
    </row>
    <row r="421" spans="1:13" s="20" customFormat="1" ht="21.95" customHeight="1" x14ac:dyDescent="0.25">
      <c r="A421" s="10" t="s">
        <v>6</v>
      </c>
      <c r="B421" s="61">
        <f>SUM(C421:J421)</f>
        <v>3708</v>
      </c>
      <c r="C421" s="46">
        <v>3474</v>
      </c>
      <c r="D421" s="46">
        <v>210</v>
      </c>
      <c r="E421" s="46">
        <v>6</v>
      </c>
      <c r="F421" s="46">
        <v>4</v>
      </c>
      <c r="G421" s="46">
        <v>0</v>
      </c>
      <c r="H421" s="46">
        <v>0</v>
      </c>
      <c r="I421" s="46">
        <v>0</v>
      </c>
      <c r="J421" s="46">
        <v>14</v>
      </c>
      <c r="K421" s="22"/>
      <c r="M421" s="21"/>
    </row>
    <row r="422" spans="1:13" s="20" customFormat="1" ht="21.95" customHeight="1" x14ac:dyDescent="0.25">
      <c r="A422" s="10" t="s">
        <v>7</v>
      </c>
      <c r="B422" s="61">
        <f>SUM(C422:J422)</f>
        <v>466</v>
      </c>
      <c r="C422" s="46">
        <v>454</v>
      </c>
      <c r="D422" s="46">
        <f>11+1</f>
        <v>12</v>
      </c>
      <c r="E422" s="46">
        <v>0</v>
      </c>
      <c r="F422" s="46">
        <v>0</v>
      </c>
      <c r="G422" s="46">
        <v>0</v>
      </c>
      <c r="H422" s="46">
        <v>0</v>
      </c>
      <c r="I422" s="46">
        <v>0</v>
      </c>
      <c r="J422" s="46">
        <v>0</v>
      </c>
      <c r="K422" s="22"/>
      <c r="M422" s="21"/>
    </row>
    <row r="423" spans="1:13" s="20" customFormat="1" ht="21.95" customHeight="1" x14ac:dyDescent="0.25">
      <c r="A423" s="11" t="s">
        <v>8</v>
      </c>
      <c r="B423" s="61">
        <f>SUM(C423:J423)</f>
        <v>91</v>
      </c>
      <c r="C423" s="46">
        <v>85</v>
      </c>
      <c r="D423" s="46">
        <v>4</v>
      </c>
      <c r="E423" s="46">
        <v>2</v>
      </c>
      <c r="F423" s="46">
        <v>0</v>
      </c>
      <c r="G423" s="46">
        <v>0</v>
      </c>
      <c r="H423" s="46">
        <v>0</v>
      </c>
      <c r="I423" s="46">
        <v>0</v>
      </c>
      <c r="J423" s="46">
        <v>0</v>
      </c>
      <c r="K423" s="22"/>
      <c r="M423" s="21"/>
    </row>
    <row r="424" spans="1:13" s="20" customFormat="1" ht="18" customHeight="1" x14ac:dyDescent="0.25">
      <c r="A424" s="27"/>
      <c r="B424" s="46"/>
      <c r="C424" s="46"/>
      <c r="D424" s="46"/>
      <c r="E424" s="46"/>
      <c r="F424" s="46"/>
      <c r="G424" s="46"/>
      <c r="H424" s="46"/>
      <c r="I424" s="46"/>
      <c r="J424" s="46"/>
      <c r="K424" s="22"/>
      <c r="M424" s="21"/>
    </row>
    <row r="425" spans="1:13" s="21" customFormat="1" ht="21.95" customHeight="1" x14ac:dyDescent="0.25">
      <c r="A425" s="29" t="s">
        <v>85</v>
      </c>
      <c r="B425" s="49"/>
      <c r="C425" s="49"/>
      <c r="D425" s="49"/>
      <c r="E425" s="49"/>
      <c r="F425" s="49"/>
      <c r="G425" s="49"/>
      <c r="H425" s="49"/>
      <c r="I425" s="49"/>
      <c r="J425" s="49"/>
      <c r="K425" s="22"/>
    </row>
    <row r="426" spans="1:13" s="20" customFormat="1" ht="30" customHeight="1" x14ac:dyDescent="0.25">
      <c r="A426" s="8" t="s">
        <v>184</v>
      </c>
      <c r="B426" s="47">
        <f t="shared" ref="B426:J426" si="88">SUM(B427:B429)</f>
        <v>10505</v>
      </c>
      <c r="C426" s="47">
        <f t="shared" si="88"/>
        <v>7134</v>
      </c>
      <c r="D426" s="47">
        <f t="shared" si="88"/>
        <v>3151</v>
      </c>
      <c r="E426" s="47">
        <f t="shared" si="88"/>
        <v>163</v>
      </c>
      <c r="F426" s="47">
        <f t="shared" si="88"/>
        <v>32</v>
      </c>
      <c r="G426" s="47">
        <f t="shared" si="88"/>
        <v>15</v>
      </c>
      <c r="H426" s="47">
        <f t="shared" si="88"/>
        <v>2</v>
      </c>
      <c r="I426" s="47">
        <f t="shared" si="88"/>
        <v>5</v>
      </c>
      <c r="J426" s="47">
        <f t="shared" si="88"/>
        <v>3</v>
      </c>
      <c r="K426" s="22"/>
      <c r="M426" s="21"/>
    </row>
    <row r="427" spans="1:13" s="20" customFormat="1" ht="21.95" customHeight="1" x14ac:dyDescent="0.25">
      <c r="A427" s="10" t="s">
        <v>6</v>
      </c>
      <c r="B427" s="61">
        <f>SUM(C427:J427)</f>
        <v>9191</v>
      </c>
      <c r="C427" s="46">
        <v>6000</v>
      </c>
      <c r="D427" s="46">
        <v>2995</v>
      </c>
      <c r="E427" s="46">
        <v>153</v>
      </c>
      <c r="F427" s="46">
        <v>27</v>
      </c>
      <c r="G427" s="46">
        <v>7</v>
      </c>
      <c r="H427" s="46">
        <v>2</v>
      </c>
      <c r="I427" s="46">
        <v>5</v>
      </c>
      <c r="J427" s="46">
        <v>2</v>
      </c>
      <c r="K427" s="22"/>
      <c r="M427" s="21"/>
    </row>
    <row r="428" spans="1:13" s="20" customFormat="1" ht="21.95" customHeight="1" x14ac:dyDescent="0.25">
      <c r="A428" s="10" t="s">
        <v>7</v>
      </c>
      <c r="B428" s="61">
        <f>SUM(C428:J428)</f>
        <v>1075</v>
      </c>
      <c r="C428" s="46">
        <v>942</v>
      </c>
      <c r="D428" s="46">
        <v>113</v>
      </c>
      <c r="E428" s="46">
        <v>6</v>
      </c>
      <c r="F428" s="46">
        <v>5</v>
      </c>
      <c r="G428" s="46">
        <v>8</v>
      </c>
      <c r="H428" s="46">
        <v>0</v>
      </c>
      <c r="I428" s="46">
        <v>0</v>
      </c>
      <c r="J428" s="46">
        <v>1</v>
      </c>
      <c r="K428" s="22"/>
      <c r="M428" s="21"/>
    </row>
    <row r="429" spans="1:13" s="20" customFormat="1" ht="21.95" customHeight="1" x14ac:dyDescent="0.25">
      <c r="A429" s="11" t="s">
        <v>8</v>
      </c>
      <c r="B429" s="61">
        <f>SUM(C429:J429)</f>
        <v>239</v>
      </c>
      <c r="C429" s="46">
        <v>192</v>
      </c>
      <c r="D429" s="46">
        <v>43</v>
      </c>
      <c r="E429" s="46">
        <f>2+1+1</f>
        <v>4</v>
      </c>
      <c r="F429" s="46">
        <v>0</v>
      </c>
      <c r="G429" s="46">
        <v>0</v>
      </c>
      <c r="H429" s="46">
        <v>0</v>
      </c>
      <c r="I429" s="46">
        <v>0</v>
      </c>
      <c r="J429" s="46">
        <v>0</v>
      </c>
      <c r="K429" s="22"/>
      <c r="M429" s="21"/>
    </row>
    <row r="430" spans="1:13" s="20" customFormat="1" ht="18" customHeight="1" x14ac:dyDescent="0.25">
      <c r="A430" s="27"/>
      <c r="B430" s="46"/>
      <c r="C430" s="46"/>
      <c r="D430" s="46"/>
      <c r="E430" s="46"/>
      <c r="F430" s="46"/>
      <c r="G430" s="46"/>
      <c r="H430" s="46"/>
      <c r="I430" s="46"/>
      <c r="J430" s="46"/>
      <c r="K430" s="9"/>
      <c r="M430" s="21"/>
    </row>
    <row r="431" spans="1:13" s="21" customFormat="1" ht="21.95" customHeight="1" x14ac:dyDescent="0.25">
      <c r="A431" s="29" t="s">
        <v>86</v>
      </c>
      <c r="B431" s="49"/>
      <c r="C431" s="49"/>
      <c r="D431" s="49"/>
      <c r="E431" s="49"/>
      <c r="F431" s="49"/>
      <c r="G431" s="49"/>
      <c r="H431" s="49"/>
      <c r="I431" s="49"/>
      <c r="J431" s="49"/>
    </row>
    <row r="432" spans="1:13" s="20" customFormat="1" ht="30" customHeight="1" x14ac:dyDescent="0.25">
      <c r="A432" s="8" t="s">
        <v>184</v>
      </c>
      <c r="B432" s="47">
        <f t="shared" ref="B432:J432" si="89">SUM(B433:B435)</f>
        <v>36999</v>
      </c>
      <c r="C432" s="47">
        <f t="shared" si="89"/>
        <v>27056</v>
      </c>
      <c r="D432" s="47">
        <f t="shared" si="89"/>
        <v>8235</v>
      </c>
      <c r="E432" s="47">
        <f t="shared" si="89"/>
        <v>1204</v>
      </c>
      <c r="F432" s="47">
        <f t="shared" si="89"/>
        <v>298</v>
      </c>
      <c r="G432" s="47">
        <f t="shared" si="89"/>
        <v>83</v>
      </c>
      <c r="H432" s="47">
        <f t="shared" si="89"/>
        <v>32</v>
      </c>
      <c r="I432" s="47">
        <f t="shared" si="89"/>
        <v>34</v>
      </c>
      <c r="J432" s="47">
        <f t="shared" si="89"/>
        <v>57</v>
      </c>
      <c r="K432" s="9"/>
      <c r="M432" s="21"/>
    </row>
    <row r="433" spans="1:13" s="20" customFormat="1" ht="21.95" customHeight="1" x14ac:dyDescent="0.25">
      <c r="A433" s="10" t="s">
        <v>6</v>
      </c>
      <c r="B433" s="61">
        <f>SUM(C433:J433)</f>
        <v>31351</v>
      </c>
      <c r="C433" s="46">
        <v>22776</v>
      </c>
      <c r="D433" s="46">
        <v>7552</v>
      </c>
      <c r="E433" s="46">
        <v>742</v>
      </c>
      <c r="F433" s="46">
        <v>131</v>
      </c>
      <c r="G433" s="46">
        <v>48</v>
      </c>
      <c r="H433" s="46">
        <v>22</v>
      </c>
      <c r="I433" s="46">
        <v>31</v>
      </c>
      <c r="J433" s="46">
        <v>49</v>
      </c>
      <c r="K433" s="9"/>
      <c r="M433" s="21"/>
    </row>
    <row r="434" spans="1:13" s="20" customFormat="1" ht="21.95" customHeight="1" x14ac:dyDescent="0.25">
      <c r="A434" s="10" t="s">
        <v>7</v>
      </c>
      <c r="B434" s="61">
        <f>SUM(C434:J434)</f>
        <v>5083</v>
      </c>
      <c r="C434" s="46">
        <v>3809</v>
      </c>
      <c r="D434" s="46">
        <v>626</v>
      </c>
      <c r="E434" s="46">
        <v>425</v>
      </c>
      <c r="F434" s="46">
        <v>167</v>
      </c>
      <c r="G434" s="46">
        <v>35</v>
      </c>
      <c r="H434" s="46">
        <v>10</v>
      </c>
      <c r="I434" s="46">
        <v>3</v>
      </c>
      <c r="J434" s="46">
        <v>8</v>
      </c>
      <c r="M434" s="21"/>
    </row>
    <row r="435" spans="1:13" s="20" customFormat="1" ht="21.95" customHeight="1" x14ac:dyDescent="0.25">
      <c r="A435" s="11" t="s">
        <v>8</v>
      </c>
      <c r="B435" s="61">
        <f>SUM(C435:J435)</f>
        <v>565</v>
      </c>
      <c r="C435" s="46">
        <v>471</v>
      </c>
      <c r="D435" s="46">
        <v>57</v>
      </c>
      <c r="E435" s="46">
        <f>29+5+1+2</f>
        <v>37</v>
      </c>
      <c r="F435" s="46">
        <v>0</v>
      </c>
      <c r="G435" s="46">
        <v>0</v>
      </c>
      <c r="H435" s="46">
        <v>0</v>
      </c>
      <c r="I435" s="46">
        <v>0</v>
      </c>
      <c r="J435" s="46">
        <v>0</v>
      </c>
      <c r="M435" s="21"/>
    </row>
    <row r="436" spans="1:13" s="20" customFormat="1" ht="18" customHeight="1" x14ac:dyDescent="0.25">
      <c r="A436" s="27"/>
      <c r="B436" s="46"/>
      <c r="C436" s="46"/>
      <c r="D436" s="46"/>
      <c r="E436" s="46"/>
      <c r="F436" s="46"/>
      <c r="G436" s="46"/>
      <c r="H436" s="46"/>
      <c r="I436" s="46"/>
      <c r="J436" s="46"/>
      <c r="M436" s="21"/>
    </row>
    <row r="437" spans="1:13" s="21" customFormat="1" ht="21.95" customHeight="1" x14ac:dyDescent="0.25">
      <c r="A437" s="29" t="s">
        <v>87</v>
      </c>
      <c r="B437" s="61"/>
      <c r="C437" s="61"/>
      <c r="D437" s="61"/>
      <c r="E437" s="61"/>
      <c r="F437" s="61"/>
      <c r="G437" s="61"/>
      <c r="H437" s="61"/>
      <c r="I437" s="61"/>
      <c r="J437" s="61"/>
    </row>
    <row r="438" spans="1:13" s="20" customFormat="1" ht="30" customHeight="1" x14ac:dyDescent="0.25">
      <c r="A438" s="8" t="s">
        <v>184</v>
      </c>
      <c r="B438" s="47">
        <f t="shared" ref="B438:J438" si="90">SUM(B439:B441)</f>
        <v>5912</v>
      </c>
      <c r="C438" s="47">
        <f t="shared" si="90"/>
        <v>5450</v>
      </c>
      <c r="D438" s="47">
        <f t="shared" si="90"/>
        <v>360</v>
      </c>
      <c r="E438" s="47">
        <f t="shared" si="90"/>
        <v>36</v>
      </c>
      <c r="F438" s="47">
        <f t="shared" si="90"/>
        <v>63</v>
      </c>
      <c r="G438" s="47">
        <f t="shared" si="90"/>
        <v>0</v>
      </c>
      <c r="H438" s="47">
        <f t="shared" si="90"/>
        <v>0</v>
      </c>
      <c r="I438" s="47">
        <f t="shared" si="90"/>
        <v>0</v>
      </c>
      <c r="J438" s="47">
        <f t="shared" si="90"/>
        <v>3</v>
      </c>
      <c r="M438" s="21"/>
    </row>
    <row r="439" spans="1:13" s="20" customFormat="1" ht="21.95" customHeight="1" x14ac:dyDescent="0.25">
      <c r="A439" s="10" t="s">
        <v>6</v>
      </c>
      <c r="B439" s="61">
        <f>SUM(C439:J439)</f>
        <v>5269</v>
      </c>
      <c r="C439" s="67">
        <v>4861</v>
      </c>
      <c r="D439" s="67">
        <v>310</v>
      </c>
      <c r="E439" s="67">
        <v>32</v>
      </c>
      <c r="F439" s="67">
        <v>63</v>
      </c>
      <c r="G439" s="67">
        <v>0</v>
      </c>
      <c r="H439" s="67">
        <v>0</v>
      </c>
      <c r="I439" s="67">
        <v>0</v>
      </c>
      <c r="J439" s="67">
        <v>3</v>
      </c>
      <c r="M439" s="21"/>
    </row>
    <row r="440" spans="1:13" s="20" customFormat="1" ht="21.95" customHeight="1" x14ac:dyDescent="0.25">
      <c r="A440" s="10" t="s">
        <v>7</v>
      </c>
      <c r="B440" s="61">
        <f>SUM(C440:J440)</f>
        <v>427</v>
      </c>
      <c r="C440" s="67">
        <v>405</v>
      </c>
      <c r="D440" s="67">
        <v>22</v>
      </c>
      <c r="E440" s="67">
        <v>0</v>
      </c>
      <c r="F440" s="67">
        <v>0</v>
      </c>
      <c r="G440" s="67">
        <v>0</v>
      </c>
      <c r="H440" s="67">
        <v>0</v>
      </c>
      <c r="I440" s="67">
        <v>0</v>
      </c>
      <c r="J440" s="67">
        <v>0</v>
      </c>
      <c r="M440" s="21"/>
    </row>
    <row r="441" spans="1:13" s="20" customFormat="1" ht="21.95" customHeight="1" x14ac:dyDescent="0.25">
      <c r="A441" s="11" t="s">
        <v>8</v>
      </c>
      <c r="B441" s="61">
        <f>SUM(C441:J441)</f>
        <v>216</v>
      </c>
      <c r="C441" s="67">
        <v>184</v>
      </c>
      <c r="D441" s="67">
        <v>28</v>
      </c>
      <c r="E441" s="67">
        <v>4</v>
      </c>
      <c r="F441" s="67">
        <v>0</v>
      </c>
      <c r="G441" s="67">
        <v>0</v>
      </c>
      <c r="H441" s="67">
        <v>0</v>
      </c>
      <c r="I441" s="67">
        <v>0</v>
      </c>
      <c r="J441" s="67">
        <v>0</v>
      </c>
      <c r="M441" s="21"/>
    </row>
    <row r="442" spans="1:13" s="20" customFormat="1" ht="18" customHeight="1" thickBot="1" x14ac:dyDescent="0.3">
      <c r="A442" s="40"/>
      <c r="B442" s="33"/>
      <c r="C442" s="33"/>
      <c r="D442" s="33"/>
      <c r="E442" s="33"/>
      <c r="F442" s="33"/>
      <c r="G442" s="33"/>
      <c r="H442" s="33"/>
      <c r="I442" s="33"/>
      <c r="J442" s="33"/>
      <c r="K442" s="9"/>
      <c r="M442" s="21"/>
    </row>
    <row r="443" spans="1:13" s="21" customFormat="1" ht="21.95" customHeight="1" x14ac:dyDescent="0.25">
      <c r="A443" s="29" t="s">
        <v>88</v>
      </c>
      <c r="B443" s="1"/>
      <c r="C443" s="1"/>
      <c r="D443" s="1"/>
      <c r="E443" s="1"/>
      <c r="F443" s="1"/>
      <c r="G443" s="1"/>
      <c r="H443" s="1"/>
      <c r="I443" s="1"/>
      <c r="J443" s="1"/>
    </row>
    <row r="444" spans="1:13" s="20" customFormat="1" ht="30" customHeight="1" x14ac:dyDescent="0.25">
      <c r="A444" s="8" t="s">
        <v>184</v>
      </c>
      <c r="B444" s="47">
        <f t="shared" ref="B444:J444" si="91">SUM(B445:B447)</f>
        <v>5544</v>
      </c>
      <c r="C444" s="47">
        <f t="shared" si="91"/>
        <v>5140</v>
      </c>
      <c r="D444" s="47">
        <f t="shared" si="91"/>
        <v>325</v>
      </c>
      <c r="E444" s="47">
        <f t="shared" si="91"/>
        <v>38</v>
      </c>
      <c r="F444" s="47">
        <f t="shared" si="91"/>
        <v>10</v>
      </c>
      <c r="G444" s="47">
        <f t="shared" si="91"/>
        <v>0</v>
      </c>
      <c r="H444" s="47">
        <f t="shared" si="91"/>
        <v>0</v>
      </c>
      <c r="I444" s="47">
        <f t="shared" si="91"/>
        <v>0</v>
      </c>
      <c r="J444" s="47">
        <f t="shared" si="91"/>
        <v>31</v>
      </c>
      <c r="K444" s="9"/>
      <c r="M444" s="21"/>
    </row>
    <row r="445" spans="1:13" s="20" customFormat="1" ht="21.95" customHeight="1" x14ac:dyDescent="0.25">
      <c r="A445" s="10" t="s">
        <v>6</v>
      </c>
      <c r="B445" s="61">
        <f>SUM(C445:J445)</f>
        <v>5269</v>
      </c>
      <c r="C445" s="67">
        <v>4887</v>
      </c>
      <c r="D445" s="67">
        <v>315</v>
      </c>
      <c r="E445" s="67">
        <v>35</v>
      </c>
      <c r="F445" s="67">
        <v>10</v>
      </c>
      <c r="G445" s="67">
        <v>0</v>
      </c>
      <c r="H445" s="67">
        <v>0</v>
      </c>
      <c r="I445" s="67">
        <v>0</v>
      </c>
      <c r="J445" s="67">
        <v>22</v>
      </c>
      <c r="K445" s="9"/>
      <c r="M445" s="21"/>
    </row>
    <row r="446" spans="1:13" s="20" customFormat="1" ht="21.95" customHeight="1" x14ac:dyDescent="0.25">
      <c r="A446" s="10" t="s">
        <v>7</v>
      </c>
      <c r="B446" s="61">
        <f>SUM(C446:J446)</f>
        <v>173</v>
      </c>
      <c r="C446" s="67">
        <v>162</v>
      </c>
      <c r="D446" s="67">
        <v>3</v>
      </c>
      <c r="E446" s="67">
        <v>0</v>
      </c>
      <c r="F446" s="67">
        <v>0</v>
      </c>
      <c r="G446" s="67">
        <v>0</v>
      </c>
      <c r="H446" s="67">
        <v>0</v>
      </c>
      <c r="I446" s="67">
        <v>0</v>
      </c>
      <c r="J446" s="67">
        <v>8</v>
      </c>
      <c r="K446" s="9"/>
      <c r="M446" s="21"/>
    </row>
    <row r="447" spans="1:13" s="20" customFormat="1" ht="21.95" customHeight="1" x14ac:dyDescent="0.25">
      <c r="A447" s="11" t="s">
        <v>8</v>
      </c>
      <c r="B447" s="61">
        <f>SUM(C447:J447)</f>
        <v>102</v>
      </c>
      <c r="C447" s="67">
        <v>91</v>
      </c>
      <c r="D447" s="67">
        <v>7</v>
      </c>
      <c r="E447" s="67">
        <f>0+3</f>
        <v>3</v>
      </c>
      <c r="F447" s="67">
        <v>0</v>
      </c>
      <c r="G447" s="67">
        <v>0</v>
      </c>
      <c r="H447" s="67">
        <v>0</v>
      </c>
      <c r="I447" s="67">
        <v>0</v>
      </c>
      <c r="J447" s="67">
        <v>1</v>
      </c>
      <c r="K447" s="9"/>
      <c r="M447" s="21"/>
    </row>
    <row r="448" spans="1:13" s="20" customFormat="1" ht="18" customHeight="1" x14ac:dyDescent="0.25">
      <c r="A448" s="27"/>
      <c r="B448" s="61"/>
      <c r="C448" s="61"/>
      <c r="D448" s="61"/>
      <c r="E448" s="61"/>
      <c r="F448" s="61"/>
      <c r="G448" s="61"/>
      <c r="H448" s="61"/>
      <c r="I448" s="61"/>
      <c r="J448" s="61"/>
      <c r="K448" s="9"/>
      <c r="M448" s="21"/>
    </row>
    <row r="449" spans="1:13" s="21" customFormat="1" ht="21.95" customHeight="1" x14ac:dyDescent="0.25">
      <c r="A449" s="29" t="s">
        <v>89</v>
      </c>
      <c r="B449" s="61"/>
      <c r="C449" s="61"/>
      <c r="D449" s="61"/>
      <c r="E449" s="61"/>
      <c r="F449" s="61"/>
      <c r="G449" s="61"/>
      <c r="H449" s="61"/>
      <c r="I449" s="61"/>
      <c r="J449" s="61"/>
    </row>
    <row r="450" spans="1:13" s="20" customFormat="1" ht="30" customHeight="1" x14ac:dyDescent="0.25">
      <c r="A450" s="8" t="s">
        <v>184</v>
      </c>
      <c r="B450" s="47">
        <f t="shared" ref="B450:J450" si="92">SUM(B451:B453)</f>
        <v>11778</v>
      </c>
      <c r="C450" s="47">
        <f t="shared" si="92"/>
        <v>10037</v>
      </c>
      <c r="D450" s="47">
        <f t="shared" si="92"/>
        <v>1608</v>
      </c>
      <c r="E450" s="47">
        <f t="shared" si="92"/>
        <v>101</v>
      </c>
      <c r="F450" s="47">
        <f t="shared" si="92"/>
        <v>17</v>
      </c>
      <c r="G450" s="47">
        <f t="shared" si="92"/>
        <v>5</v>
      </c>
      <c r="H450" s="47">
        <f t="shared" si="92"/>
        <v>3</v>
      </c>
      <c r="I450" s="47">
        <f t="shared" si="92"/>
        <v>6</v>
      </c>
      <c r="J450" s="47">
        <f t="shared" si="92"/>
        <v>1</v>
      </c>
      <c r="K450" s="9"/>
      <c r="M450" s="21"/>
    </row>
    <row r="451" spans="1:13" s="20" customFormat="1" ht="21.95" customHeight="1" x14ac:dyDescent="0.25">
      <c r="A451" s="10" t="s">
        <v>6</v>
      </c>
      <c r="B451" s="61">
        <f>SUM(C451:J451)</f>
        <v>10923</v>
      </c>
      <c r="C451" s="67">
        <v>9274</v>
      </c>
      <c r="D451" s="67">
        <v>1545</v>
      </c>
      <c r="E451" s="67">
        <v>78</v>
      </c>
      <c r="F451" s="67">
        <v>12</v>
      </c>
      <c r="G451" s="67">
        <v>5</v>
      </c>
      <c r="H451" s="67">
        <v>3</v>
      </c>
      <c r="I451" s="67">
        <v>6</v>
      </c>
      <c r="J451" s="67">
        <v>0</v>
      </c>
      <c r="K451" s="9"/>
      <c r="M451" s="21"/>
    </row>
    <row r="452" spans="1:13" s="20" customFormat="1" ht="21.95" customHeight="1" x14ac:dyDescent="0.25">
      <c r="A452" s="10" t="s">
        <v>7</v>
      </c>
      <c r="B452" s="61">
        <f>SUM(C452:J452)</f>
        <v>533</v>
      </c>
      <c r="C452" s="67">
        <v>482</v>
      </c>
      <c r="D452" s="67">
        <v>35</v>
      </c>
      <c r="E452" s="67">
        <v>10</v>
      </c>
      <c r="F452" s="67">
        <v>5</v>
      </c>
      <c r="G452" s="67">
        <v>0</v>
      </c>
      <c r="H452" s="67">
        <v>0</v>
      </c>
      <c r="I452" s="67">
        <v>0</v>
      </c>
      <c r="J452" s="67">
        <v>1</v>
      </c>
      <c r="M452" s="21"/>
    </row>
    <row r="453" spans="1:13" s="20" customFormat="1" ht="21.95" customHeight="1" x14ac:dyDescent="0.25">
      <c r="A453" s="11" t="s">
        <v>8</v>
      </c>
      <c r="B453" s="61">
        <f>SUM(C453:J453)</f>
        <v>322</v>
      </c>
      <c r="C453" s="67">
        <v>281</v>
      </c>
      <c r="D453" s="67">
        <v>28</v>
      </c>
      <c r="E453" s="67">
        <f>10+2+1</f>
        <v>13</v>
      </c>
      <c r="F453" s="67">
        <v>0</v>
      </c>
      <c r="G453" s="67">
        <v>0</v>
      </c>
      <c r="H453" s="67">
        <v>0</v>
      </c>
      <c r="I453" s="67">
        <v>0</v>
      </c>
      <c r="J453" s="67">
        <v>0</v>
      </c>
      <c r="M453" s="21"/>
    </row>
    <row r="454" spans="1:13" s="20" customFormat="1" ht="18" customHeight="1" x14ac:dyDescent="0.25">
      <c r="B454" s="61"/>
      <c r="C454" s="61"/>
      <c r="D454" s="61"/>
      <c r="E454" s="61"/>
      <c r="F454" s="61"/>
      <c r="G454" s="61"/>
      <c r="H454" s="61"/>
      <c r="I454" s="61"/>
      <c r="J454" s="61"/>
      <c r="M454" s="21"/>
    </row>
    <row r="455" spans="1:13" s="21" customFormat="1" ht="21.95" customHeight="1" x14ac:dyDescent="0.25">
      <c r="A455" s="29" t="s">
        <v>90</v>
      </c>
      <c r="B455" s="61"/>
      <c r="C455" s="61"/>
      <c r="D455" s="61"/>
      <c r="E455" s="61"/>
      <c r="F455" s="61"/>
      <c r="G455" s="61"/>
      <c r="H455" s="61"/>
      <c r="I455" s="61"/>
      <c r="J455" s="61"/>
    </row>
    <row r="456" spans="1:13" s="20" customFormat="1" ht="30" customHeight="1" x14ac:dyDescent="0.25">
      <c r="A456" s="8" t="s">
        <v>184</v>
      </c>
      <c r="B456" s="47">
        <f t="shared" ref="B456:J456" si="93">SUM(B457:B459)</f>
        <v>5031</v>
      </c>
      <c r="C456" s="47">
        <f t="shared" si="93"/>
        <v>4338</v>
      </c>
      <c r="D456" s="47">
        <f t="shared" si="93"/>
        <v>606</v>
      </c>
      <c r="E456" s="47">
        <f t="shared" si="93"/>
        <v>61</v>
      </c>
      <c r="F456" s="47">
        <f t="shared" si="93"/>
        <v>10</v>
      </c>
      <c r="G456" s="47">
        <f t="shared" si="93"/>
        <v>2</v>
      </c>
      <c r="H456" s="47">
        <f t="shared" si="93"/>
        <v>8</v>
      </c>
      <c r="I456" s="47">
        <f t="shared" si="93"/>
        <v>0</v>
      </c>
      <c r="J456" s="47">
        <f t="shared" si="93"/>
        <v>6</v>
      </c>
      <c r="M456" s="21"/>
    </row>
    <row r="457" spans="1:13" s="20" customFormat="1" ht="21.95" customHeight="1" x14ac:dyDescent="0.25">
      <c r="A457" s="10" t="s">
        <v>6</v>
      </c>
      <c r="B457" s="61">
        <f>SUM(C457:J457)</f>
        <v>4530</v>
      </c>
      <c r="C457" s="67">
        <v>3859</v>
      </c>
      <c r="D457" s="67">
        <v>590</v>
      </c>
      <c r="E457" s="67">
        <v>57</v>
      </c>
      <c r="F457" s="67">
        <v>10</v>
      </c>
      <c r="G457" s="67">
        <v>2</v>
      </c>
      <c r="H457" s="67">
        <v>8</v>
      </c>
      <c r="I457" s="67">
        <v>0</v>
      </c>
      <c r="J457" s="67">
        <v>4</v>
      </c>
      <c r="K457" s="9"/>
      <c r="M457" s="21"/>
    </row>
    <row r="458" spans="1:13" s="20" customFormat="1" ht="21.95" customHeight="1" x14ac:dyDescent="0.25">
      <c r="A458" s="10" t="s">
        <v>7</v>
      </c>
      <c r="B458" s="61">
        <f>SUM(C458:J458)</f>
        <v>332</v>
      </c>
      <c r="C458" s="67">
        <v>324</v>
      </c>
      <c r="D458" s="67">
        <v>8</v>
      </c>
      <c r="E458" s="67">
        <v>0</v>
      </c>
      <c r="F458" s="67">
        <v>0</v>
      </c>
      <c r="G458" s="67">
        <v>0</v>
      </c>
      <c r="H458" s="67">
        <v>0</v>
      </c>
      <c r="I458" s="67">
        <v>0</v>
      </c>
      <c r="J458" s="67">
        <v>0</v>
      </c>
      <c r="K458" s="9"/>
      <c r="M458" s="21"/>
    </row>
    <row r="459" spans="1:13" s="20" customFormat="1" ht="21.95" customHeight="1" x14ac:dyDescent="0.25">
      <c r="A459" s="11" t="s">
        <v>8</v>
      </c>
      <c r="B459" s="61">
        <f>SUM(C459:J459)</f>
        <v>169</v>
      </c>
      <c r="C459" s="67">
        <v>155</v>
      </c>
      <c r="D459" s="67">
        <v>8</v>
      </c>
      <c r="E459" s="67">
        <v>4</v>
      </c>
      <c r="F459" s="67">
        <v>0</v>
      </c>
      <c r="G459" s="67">
        <v>0</v>
      </c>
      <c r="H459" s="67">
        <v>0</v>
      </c>
      <c r="I459" s="67">
        <v>0</v>
      </c>
      <c r="J459" s="67">
        <v>2</v>
      </c>
      <c r="K459" s="9"/>
      <c r="M459" s="21"/>
    </row>
    <row r="460" spans="1:13" s="20" customFormat="1" ht="18" customHeight="1" x14ac:dyDescent="0.25">
      <c r="B460" s="61"/>
      <c r="C460" s="61"/>
      <c r="D460" s="61"/>
      <c r="E460" s="61"/>
      <c r="F460" s="61"/>
      <c r="G460" s="61"/>
      <c r="H460" s="61"/>
      <c r="I460" s="61"/>
      <c r="J460" s="61"/>
      <c r="M460" s="21"/>
    </row>
    <row r="461" spans="1:13" s="21" customFormat="1" ht="21.95" customHeight="1" x14ac:dyDescent="0.25">
      <c r="A461" s="29" t="s">
        <v>91</v>
      </c>
      <c r="B461" s="61"/>
      <c r="C461" s="61"/>
      <c r="D461" s="61"/>
      <c r="E461" s="61"/>
      <c r="F461" s="61"/>
      <c r="G461" s="61"/>
      <c r="H461" s="61"/>
      <c r="I461" s="61"/>
      <c r="J461" s="61"/>
    </row>
    <row r="462" spans="1:13" s="20" customFormat="1" ht="30" customHeight="1" x14ac:dyDescent="0.25">
      <c r="A462" s="8" t="s">
        <v>184</v>
      </c>
      <c r="B462" s="47">
        <f t="shared" ref="B462:J462" si="94">SUM(B463:B465)</f>
        <v>3526</v>
      </c>
      <c r="C462" s="47">
        <f t="shared" si="94"/>
        <v>3302</v>
      </c>
      <c r="D462" s="47">
        <f t="shared" si="94"/>
        <v>197</v>
      </c>
      <c r="E462" s="47">
        <f t="shared" si="94"/>
        <v>10</v>
      </c>
      <c r="F462" s="47">
        <f t="shared" si="94"/>
        <v>4</v>
      </c>
      <c r="G462" s="47">
        <f t="shared" si="94"/>
        <v>0</v>
      </c>
      <c r="H462" s="47">
        <f t="shared" si="94"/>
        <v>0</v>
      </c>
      <c r="I462" s="47">
        <f t="shared" si="94"/>
        <v>0</v>
      </c>
      <c r="J462" s="47">
        <f t="shared" si="94"/>
        <v>13</v>
      </c>
      <c r="M462" s="21"/>
    </row>
    <row r="463" spans="1:13" s="20" customFormat="1" ht="21.95" customHeight="1" x14ac:dyDescent="0.25">
      <c r="A463" s="10" t="s">
        <v>6</v>
      </c>
      <c r="B463" s="61">
        <f>SUM(C463:J463)</f>
        <v>3096</v>
      </c>
      <c r="C463" s="67">
        <v>2885</v>
      </c>
      <c r="D463" s="67">
        <v>189</v>
      </c>
      <c r="E463" s="67">
        <v>5</v>
      </c>
      <c r="F463" s="67">
        <v>4</v>
      </c>
      <c r="G463" s="67">
        <v>0</v>
      </c>
      <c r="H463" s="67">
        <v>0</v>
      </c>
      <c r="I463" s="67">
        <v>0</v>
      </c>
      <c r="J463" s="67">
        <v>13</v>
      </c>
      <c r="K463" s="9"/>
      <c r="M463" s="21"/>
    </row>
    <row r="464" spans="1:13" s="20" customFormat="1" ht="21.95" customHeight="1" x14ac:dyDescent="0.25">
      <c r="A464" s="10" t="s">
        <v>7</v>
      </c>
      <c r="B464" s="61">
        <f>SUM(C464:J464)</f>
        <v>335</v>
      </c>
      <c r="C464" s="67">
        <v>332</v>
      </c>
      <c r="D464" s="67">
        <v>3</v>
      </c>
      <c r="E464" s="67">
        <v>0</v>
      </c>
      <c r="F464" s="67">
        <v>0</v>
      </c>
      <c r="G464" s="67">
        <v>0</v>
      </c>
      <c r="H464" s="67">
        <v>0</v>
      </c>
      <c r="I464" s="67">
        <v>0</v>
      </c>
      <c r="J464" s="67">
        <v>0</v>
      </c>
      <c r="K464" s="9"/>
      <c r="M464" s="21"/>
    </row>
    <row r="465" spans="1:13" s="20" customFormat="1" ht="21.95" customHeight="1" x14ac:dyDescent="0.25">
      <c r="A465" s="11" t="s">
        <v>8</v>
      </c>
      <c r="B465" s="61">
        <f>SUM(C465:J465)</f>
        <v>95</v>
      </c>
      <c r="C465" s="67">
        <v>85</v>
      </c>
      <c r="D465" s="67">
        <v>5</v>
      </c>
      <c r="E465" s="67">
        <f>4+1</f>
        <v>5</v>
      </c>
      <c r="F465" s="67">
        <v>0</v>
      </c>
      <c r="G465" s="67">
        <v>0</v>
      </c>
      <c r="H465" s="67">
        <v>0</v>
      </c>
      <c r="I465" s="67">
        <v>0</v>
      </c>
      <c r="J465" s="67">
        <v>0</v>
      </c>
      <c r="K465" s="9"/>
      <c r="M465" s="21"/>
    </row>
    <row r="466" spans="1:13" s="20" customFormat="1" ht="18" customHeight="1" x14ac:dyDescent="0.25">
      <c r="B466" s="61"/>
      <c r="C466" s="61"/>
      <c r="D466" s="61"/>
      <c r="E466" s="61"/>
      <c r="F466" s="61"/>
      <c r="G466" s="61"/>
      <c r="H466" s="61"/>
      <c r="I466" s="61"/>
      <c r="J466" s="61"/>
      <c r="K466" s="9"/>
      <c r="M466" s="21"/>
    </row>
    <row r="467" spans="1:13" s="21" customFormat="1" ht="21.95" customHeight="1" x14ac:dyDescent="0.25">
      <c r="A467" s="29" t="s">
        <v>92</v>
      </c>
      <c r="B467" s="61"/>
      <c r="C467" s="61"/>
      <c r="D467" s="61"/>
      <c r="E467" s="61"/>
      <c r="F467" s="61"/>
      <c r="G467" s="61"/>
      <c r="H467" s="61"/>
      <c r="I467" s="61"/>
      <c r="J467" s="61"/>
    </row>
    <row r="468" spans="1:13" s="20" customFormat="1" ht="30" customHeight="1" x14ac:dyDescent="0.25">
      <c r="A468" s="8" t="s">
        <v>184</v>
      </c>
      <c r="B468" s="47">
        <f t="shared" ref="B468:J468" si="95">SUM(B469:B471)</f>
        <v>3656</v>
      </c>
      <c r="C468" s="47">
        <f t="shared" si="95"/>
        <v>3104</v>
      </c>
      <c r="D468" s="47">
        <f t="shared" si="95"/>
        <v>522</v>
      </c>
      <c r="E468" s="47">
        <f t="shared" si="95"/>
        <v>19</v>
      </c>
      <c r="F468" s="47">
        <f t="shared" si="95"/>
        <v>6</v>
      </c>
      <c r="G468" s="47">
        <f t="shared" si="95"/>
        <v>5</v>
      </c>
      <c r="H468" s="47">
        <f t="shared" si="95"/>
        <v>0</v>
      </c>
      <c r="I468" s="47">
        <f t="shared" si="95"/>
        <v>0</v>
      </c>
      <c r="J468" s="47">
        <f t="shared" si="95"/>
        <v>0</v>
      </c>
      <c r="K468" s="9"/>
      <c r="M468" s="21"/>
    </row>
    <row r="469" spans="1:13" s="20" customFormat="1" ht="21.95" customHeight="1" x14ac:dyDescent="0.25">
      <c r="A469" s="10" t="s">
        <v>6</v>
      </c>
      <c r="B469" s="61">
        <f>SUM(C469:J469)</f>
        <v>3448</v>
      </c>
      <c r="C469" s="67">
        <v>2951</v>
      </c>
      <c r="D469" s="67">
        <v>467</v>
      </c>
      <c r="E469" s="67">
        <v>19</v>
      </c>
      <c r="F469" s="67">
        <v>6</v>
      </c>
      <c r="G469" s="67">
        <v>5</v>
      </c>
      <c r="H469" s="67">
        <v>0</v>
      </c>
      <c r="I469" s="67">
        <v>0</v>
      </c>
      <c r="J469" s="67">
        <v>0</v>
      </c>
      <c r="K469" s="9"/>
      <c r="M469" s="21"/>
    </row>
    <row r="470" spans="1:13" s="20" customFormat="1" ht="21.95" customHeight="1" x14ac:dyDescent="0.25">
      <c r="A470" s="10" t="s">
        <v>7</v>
      </c>
      <c r="B470" s="61">
        <f>SUM(C470:J470)</f>
        <v>153</v>
      </c>
      <c r="C470" s="67">
        <v>100</v>
      </c>
      <c r="D470" s="67">
        <v>53</v>
      </c>
      <c r="E470" s="67">
        <v>0</v>
      </c>
      <c r="F470" s="67">
        <v>0</v>
      </c>
      <c r="G470" s="67">
        <v>0</v>
      </c>
      <c r="H470" s="67">
        <v>0</v>
      </c>
      <c r="I470" s="67">
        <v>0</v>
      </c>
      <c r="J470" s="67">
        <v>0</v>
      </c>
      <c r="K470" s="9"/>
      <c r="M470" s="21"/>
    </row>
    <row r="471" spans="1:13" s="20" customFormat="1" ht="21.95" customHeight="1" x14ac:dyDescent="0.25">
      <c r="A471" s="11" t="s">
        <v>8</v>
      </c>
      <c r="B471" s="61">
        <f>SUM(C471:J471)</f>
        <v>55</v>
      </c>
      <c r="C471" s="67">
        <v>53</v>
      </c>
      <c r="D471" s="67">
        <v>2</v>
      </c>
      <c r="E471" s="67">
        <v>0</v>
      </c>
      <c r="F471" s="67">
        <v>0</v>
      </c>
      <c r="G471" s="67">
        <v>0</v>
      </c>
      <c r="H471" s="67">
        <v>0</v>
      </c>
      <c r="I471" s="67">
        <v>0</v>
      </c>
      <c r="J471" s="67">
        <v>0</v>
      </c>
      <c r="K471" s="9"/>
      <c r="M471" s="21"/>
    </row>
    <row r="472" spans="1:13" s="20" customFormat="1" ht="18" customHeight="1" x14ac:dyDescent="0.25">
      <c r="B472" s="61"/>
      <c r="C472" s="61"/>
      <c r="D472" s="61"/>
      <c r="E472" s="61"/>
      <c r="F472" s="61"/>
      <c r="G472" s="61"/>
      <c r="H472" s="61"/>
      <c r="I472" s="61"/>
      <c r="J472" s="61"/>
      <c r="K472" s="9"/>
      <c r="M472" s="21"/>
    </row>
    <row r="473" spans="1:13" s="21" customFormat="1" ht="21.95" customHeight="1" x14ac:dyDescent="0.25">
      <c r="A473" s="29" t="s">
        <v>93</v>
      </c>
      <c r="B473" s="61"/>
      <c r="C473" s="61"/>
      <c r="D473" s="61"/>
      <c r="E473" s="61"/>
      <c r="F473" s="61"/>
      <c r="G473" s="61"/>
      <c r="H473" s="61"/>
      <c r="I473" s="61"/>
      <c r="J473" s="61"/>
    </row>
    <row r="474" spans="1:13" s="20" customFormat="1" ht="30" customHeight="1" x14ac:dyDescent="0.25">
      <c r="A474" s="8" t="s">
        <v>184</v>
      </c>
      <c r="B474" s="47">
        <f t="shared" ref="B474:J474" si="96">SUM(B475:B477)</f>
        <v>4034</v>
      </c>
      <c r="C474" s="47">
        <f t="shared" si="96"/>
        <v>3395</v>
      </c>
      <c r="D474" s="47">
        <f t="shared" si="96"/>
        <v>505</v>
      </c>
      <c r="E474" s="47">
        <f t="shared" si="96"/>
        <v>96</v>
      </c>
      <c r="F474" s="47">
        <f t="shared" si="96"/>
        <v>36</v>
      </c>
      <c r="G474" s="47">
        <f t="shared" si="96"/>
        <v>0</v>
      </c>
      <c r="H474" s="47">
        <f t="shared" si="96"/>
        <v>0</v>
      </c>
      <c r="I474" s="47">
        <f t="shared" si="96"/>
        <v>0</v>
      </c>
      <c r="J474" s="47">
        <f t="shared" si="96"/>
        <v>2</v>
      </c>
      <c r="K474" s="9"/>
      <c r="M474" s="21"/>
    </row>
    <row r="475" spans="1:13" s="20" customFormat="1" ht="21.95" customHeight="1" x14ac:dyDescent="0.25">
      <c r="A475" s="10" t="s">
        <v>6</v>
      </c>
      <c r="B475" s="61">
        <f>SUM(C475:J475)</f>
        <v>3116</v>
      </c>
      <c r="C475" s="67">
        <v>2646</v>
      </c>
      <c r="D475" s="67">
        <v>416</v>
      </c>
      <c r="E475" s="67">
        <v>40</v>
      </c>
      <c r="F475" s="67">
        <v>12</v>
      </c>
      <c r="G475" s="67">
        <v>0</v>
      </c>
      <c r="H475" s="67">
        <v>0</v>
      </c>
      <c r="I475" s="67">
        <v>0</v>
      </c>
      <c r="J475" s="67">
        <v>2</v>
      </c>
      <c r="K475" s="9"/>
      <c r="M475" s="21"/>
    </row>
    <row r="476" spans="1:13" s="20" customFormat="1" ht="21.95" customHeight="1" x14ac:dyDescent="0.25">
      <c r="A476" s="10" t="s">
        <v>7</v>
      </c>
      <c r="B476" s="61">
        <f>SUM(C476:J476)</f>
        <v>660</v>
      </c>
      <c r="C476" s="67">
        <v>531</v>
      </c>
      <c r="D476" s="67">
        <v>75</v>
      </c>
      <c r="E476" s="67">
        <v>30</v>
      </c>
      <c r="F476" s="67">
        <v>24</v>
      </c>
      <c r="G476" s="67">
        <v>0</v>
      </c>
      <c r="H476" s="67">
        <v>0</v>
      </c>
      <c r="I476" s="67">
        <v>0</v>
      </c>
      <c r="J476" s="67">
        <v>0</v>
      </c>
      <c r="M476" s="21"/>
    </row>
    <row r="477" spans="1:13" s="20" customFormat="1" ht="21.95" customHeight="1" x14ac:dyDescent="0.25">
      <c r="A477" s="11" t="s">
        <v>8</v>
      </c>
      <c r="B477" s="61">
        <f>SUM(C477:J477)</f>
        <v>258</v>
      </c>
      <c r="C477" s="67">
        <v>218</v>
      </c>
      <c r="D477" s="67">
        <v>14</v>
      </c>
      <c r="E477" s="67">
        <v>26</v>
      </c>
      <c r="F477" s="67">
        <v>0</v>
      </c>
      <c r="G477" s="67">
        <v>0</v>
      </c>
      <c r="H477" s="67">
        <v>0</v>
      </c>
      <c r="I477" s="67">
        <v>0</v>
      </c>
      <c r="J477" s="67">
        <v>0</v>
      </c>
      <c r="K477" s="9"/>
      <c r="M477" s="21"/>
    </row>
    <row r="478" spans="1:13" s="20" customFormat="1" ht="18" customHeight="1" x14ac:dyDescent="0.25">
      <c r="B478" s="61"/>
      <c r="C478" s="61"/>
      <c r="D478" s="61"/>
      <c r="E478" s="61"/>
      <c r="F478" s="61"/>
      <c r="G478" s="61"/>
      <c r="H478" s="61"/>
      <c r="I478" s="61"/>
      <c r="J478" s="61"/>
      <c r="K478" s="9"/>
      <c r="M478" s="21"/>
    </row>
    <row r="479" spans="1:13" s="21" customFormat="1" ht="21.95" customHeight="1" x14ac:dyDescent="0.25">
      <c r="A479" s="29" t="s">
        <v>94</v>
      </c>
      <c r="B479" s="61"/>
      <c r="C479" s="61"/>
      <c r="D479" s="61"/>
      <c r="E479" s="61"/>
      <c r="F479" s="61"/>
      <c r="G479" s="61"/>
      <c r="H479" s="61"/>
      <c r="I479" s="61"/>
      <c r="J479" s="61"/>
    </row>
    <row r="480" spans="1:13" s="20" customFormat="1" ht="30" customHeight="1" x14ac:dyDescent="0.25">
      <c r="A480" s="8" t="s">
        <v>184</v>
      </c>
      <c r="B480" s="47">
        <f t="shared" ref="B480:J480" si="97">SUM(B481:B483)</f>
        <v>5333</v>
      </c>
      <c r="C480" s="47">
        <f t="shared" si="97"/>
        <v>3908</v>
      </c>
      <c r="D480" s="47">
        <f t="shared" si="97"/>
        <v>1322</v>
      </c>
      <c r="E480" s="47">
        <f t="shared" si="97"/>
        <v>89</v>
      </c>
      <c r="F480" s="47">
        <f t="shared" si="97"/>
        <v>5</v>
      </c>
      <c r="G480" s="47">
        <f t="shared" si="97"/>
        <v>5</v>
      </c>
      <c r="H480" s="47">
        <f t="shared" si="97"/>
        <v>0</v>
      </c>
      <c r="I480" s="47">
        <f t="shared" si="97"/>
        <v>0</v>
      </c>
      <c r="J480" s="47">
        <f t="shared" si="97"/>
        <v>4</v>
      </c>
      <c r="K480" s="9"/>
      <c r="M480" s="21"/>
    </row>
    <row r="481" spans="1:13" s="20" customFormat="1" ht="21.95" customHeight="1" x14ac:dyDescent="0.25">
      <c r="A481" s="10" t="s">
        <v>6</v>
      </c>
      <c r="B481" s="61">
        <f>SUM(C481:J481)</f>
        <v>4459</v>
      </c>
      <c r="C481" s="67">
        <v>3329</v>
      </c>
      <c r="D481" s="67">
        <v>1050</v>
      </c>
      <c r="E481" s="67">
        <v>67</v>
      </c>
      <c r="F481" s="67">
        <v>5</v>
      </c>
      <c r="G481" s="67">
        <v>5</v>
      </c>
      <c r="H481" s="67">
        <v>0</v>
      </c>
      <c r="I481" s="67">
        <v>0</v>
      </c>
      <c r="J481" s="67">
        <v>3</v>
      </c>
      <c r="K481" s="9"/>
      <c r="M481" s="21"/>
    </row>
    <row r="482" spans="1:13" s="20" customFormat="1" ht="21.95" customHeight="1" x14ac:dyDescent="0.25">
      <c r="A482" s="10" t="s">
        <v>7</v>
      </c>
      <c r="B482" s="61">
        <f>SUM(C482:J482)</f>
        <v>700</v>
      </c>
      <c r="C482" s="67">
        <v>446</v>
      </c>
      <c r="D482" s="67">
        <v>238</v>
      </c>
      <c r="E482" s="67">
        <v>16</v>
      </c>
      <c r="F482" s="67">
        <v>0</v>
      </c>
      <c r="G482" s="67">
        <v>0</v>
      </c>
      <c r="H482" s="67">
        <v>0</v>
      </c>
      <c r="I482" s="67">
        <v>0</v>
      </c>
      <c r="J482" s="67">
        <v>0</v>
      </c>
      <c r="K482" s="9"/>
      <c r="M482" s="21"/>
    </row>
    <row r="483" spans="1:13" s="20" customFormat="1" ht="21.95" customHeight="1" x14ac:dyDescent="0.25">
      <c r="A483" s="11" t="s">
        <v>8</v>
      </c>
      <c r="B483" s="61">
        <f>SUM(C483:J483)</f>
        <v>174</v>
      </c>
      <c r="C483" s="67">
        <v>133</v>
      </c>
      <c r="D483" s="67">
        <v>34</v>
      </c>
      <c r="E483" s="67">
        <f>4+1+1</f>
        <v>6</v>
      </c>
      <c r="F483" s="67">
        <v>0</v>
      </c>
      <c r="G483" s="67">
        <v>0</v>
      </c>
      <c r="H483" s="67">
        <v>0</v>
      </c>
      <c r="I483" s="67">
        <v>0</v>
      </c>
      <c r="J483" s="67">
        <v>1</v>
      </c>
      <c r="K483" s="9"/>
      <c r="M483" s="21"/>
    </row>
    <row r="484" spans="1:13" s="20" customFormat="1" ht="18" customHeight="1" x14ac:dyDescent="0.25">
      <c r="B484" s="61"/>
      <c r="C484" s="61"/>
      <c r="D484" s="61"/>
      <c r="E484" s="61"/>
      <c r="F484" s="61"/>
      <c r="G484" s="61"/>
      <c r="H484" s="61"/>
      <c r="I484" s="61"/>
      <c r="J484" s="61"/>
      <c r="M484" s="21"/>
    </row>
    <row r="485" spans="1:13" s="20" customFormat="1" ht="21.95" customHeight="1" x14ac:dyDescent="0.25">
      <c r="A485" s="29" t="s">
        <v>95</v>
      </c>
      <c r="B485" s="61"/>
      <c r="C485" s="61"/>
      <c r="D485" s="61"/>
      <c r="E485" s="61"/>
      <c r="F485" s="61"/>
      <c r="G485" s="61"/>
      <c r="H485" s="61"/>
      <c r="I485" s="61"/>
      <c r="J485" s="61"/>
      <c r="M485" s="21"/>
    </row>
    <row r="486" spans="1:13" s="20" customFormat="1" ht="30" customHeight="1" x14ac:dyDescent="0.25">
      <c r="A486" s="8" t="s">
        <v>184</v>
      </c>
      <c r="B486" s="47">
        <f t="shared" ref="B486:J486" si="98">SUM(B487:B489)</f>
        <v>2752</v>
      </c>
      <c r="C486" s="47">
        <f t="shared" si="98"/>
        <v>2437</v>
      </c>
      <c r="D486" s="47">
        <f t="shared" si="98"/>
        <v>247</v>
      </c>
      <c r="E486" s="47">
        <f t="shared" si="98"/>
        <v>8</v>
      </c>
      <c r="F486" s="47">
        <f t="shared" si="98"/>
        <v>0</v>
      </c>
      <c r="G486" s="47">
        <f t="shared" si="98"/>
        <v>0</v>
      </c>
      <c r="H486" s="47">
        <f t="shared" si="98"/>
        <v>0</v>
      </c>
      <c r="I486" s="47">
        <f t="shared" si="98"/>
        <v>0</v>
      </c>
      <c r="J486" s="47">
        <f t="shared" si="98"/>
        <v>60</v>
      </c>
      <c r="M486" s="21"/>
    </row>
    <row r="487" spans="1:13" s="20" customFormat="1" ht="21.95" customHeight="1" x14ac:dyDescent="0.25">
      <c r="A487" s="10" t="s">
        <v>6</v>
      </c>
      <c r="B487" s="61">
        <f>SUM(C487:J487)</f>
        <v>2645</v>
      </c>
      <c r="C487" s="67">
        <v>2337</v>
      </c>
      <c r="D487" s="67">
        <v>245</v>
      </c>
      <c r="E487" s="67">
        <v>3</v>
      </c>
      <c r="F487" s="67">
        <v>0</v>
      </c>
      <c r="G487" s="67">
        <v>0</v>
      </c>
      <c r="H487" s="67">
        <v>0</v>
      </c>
      <c r="I487" s="67">
        <v>0</v>
      </c>
      <c r="J487" s="67">
        <v>60</v>
      </c>
      <c r="M487" s="21"/>
    </row>
    <row r="488" spans="1:13" s="20" customFormat="1" ht="21.95" customHeight="1" x14ac:dyDescent="0.25">
      <c r="A488" s="10" t="s">
        <v>7</v>
      </c>
      <c r="B488" s="61">
        <f>SUM(C488:J488)</f>
        <v>13</v>
      </c>
      <c r="C488" s="67">
        <v>13</v>
      </c>
      <c r="D488" s="67">
        <v>0</v>
      </c>
      <c r="E488" s="67">
        <v>0</v>
      </c>
      <c r="F488" s="67">
        <v>0</v>
      </c>
      <c r="G488" s="67">
        <v>0</v>
      </c>
      <c r="H488" s="67">
        <v>0</v>
      </c>
      <c r="I488" s="67">
        <v>0</v>
      </c>
      <c r="J488" s="67">
        <v>0</v>
      </c>
      <c r="M488" s="21"/>
    </row>
    <row r="489" spans="1:13" s="20" customFormat="1" ht="21.95" customHeight="1" x14ac:dyDescent="0.25">
      <c r="A489" s="11" t="s">
        <v>8</v>
      </c>
      <c r="B489" s="61">
        <f>SUM(C489:J489)</f>
        <v>94</v>
      </c>
      <c r="C489" s="67">
        <v>87</v>
      </c>
      <c r="D489" s="67">
        <v>2</v>
      </c>
      <c r="E489" s="67">
        <f>3+1+1</f>
        <v>5</v>
      </c>
      <c r="F489" s="67">
        <v>0</v>
      </c>
      <c r="G489" s="67">
        <v>0</v>
      </c>
      <c r="H489" s="67">
        <v>0</v>
      </c>
      <c r="I489" s="67">
        <v>0</v>
      </c>
      <c r="J489" s="67">
        <v>0</v>
      </c>
      <c r="M489" s="21"/>
    </row>
    <row r="490" spans="1:13" ht="18" customHeight="1" thickBot="1" x14ac:dyDescent="0.25">
      <c r="A490" s="37"/>
      <c r="B490" s="33"/>
      <c r="C490" s="33"/>
      <c r="D490" s="33"/>
      <c r="E490" s="33"/>
      <c r="F490" s="33"/>
      <c r="G490" s="33"/>
      <c r="H490" s="33"/>
      <c r="I490" s="33"/>
      <c r="J490" s="33"/>
    </row>
    <row r="491" spans="1:13" ht="21.95" customHeight="1" x14ac:dyDescent="0.2">
      <c r="A491" s="29" t="s">
        <v>96</v>
      </c>
    </row>
    <row r="492" spans="1:13" ht="30" customHeight="1" x14ac:dyDescent="0.2">
      <c r="A492" s="8" t="s">
        <v>184</v>
      </c>
      <c r="B492" s="47">
        <f t="shared" ref="B492:J492" si="99">SUM(B493:B495)</f>
        <v>1053</v>
      </c>
      <c r="C492" s="47">
        <f t="shared" si="99"/>
        <v>1028</v>
      </c>
      <c r="D492" s="47">
        <f t="shared" si="99"/>
        <v>22</v>
      </c>
      <c r="E492" s="47">
        <f t="shared" si="99"/>
        <v>3</v>
      </c>
      <c r="F492" s="47">
        <f t="shared" si="99"/>
        <v>0</v>
      </c>
      <c r="G492" s="47">
        <f t="shared" si="99"/>
        <v>0</v>
      </c>
      <c r="H492" s="47">
        <f t="shared" si="99"/>
        <v>0</v>
      </c>
      <c r="I492" s="47">
        <f t="shared" si="99"/>
        <v>0</v>
      </c>
      <c r="J492" s="47">
        <f t="shared" si="99"/>
        <v>0</v>
      </c>
    </row>
    <row r="493" spans="1:13" ht="21.95" customHeight="1" x14ac:dyDescent="0.2">
      <c r="A493" s="10" t="s">
        <v>6</v>
      </c>
      <c r="B493" s="61">
        <f>SUM(C493:J493)</f>
        <v>993</v>
      </c>
      <c r="C493" s="67">
        <v>972</v>
      </c>
      <c r="D493" s="67">
        <v>18</v>
      </c>
      <c r="E493" s="67">
        <v>3</v>
      </c>
      <c r="F493" s="67">
        <v>0</v>
      </c>
      <c r="G493" s="67">
        <v>0</v>
      </c>
      <c r="H493" s="67">
        <v>0</v>
      </c>
      <c r="I493" s="67">
        <v>0</v>
      </c>
      <c r="J493" s="67">
        <v>0</v>
      </c>
    </row>
    <row r="494" spans="1:13" ht="21.95" customHeight="1" x14ac:dyDescent="0.2">
      <c r="A494" s="10" t="s">
        <v>7</v>
      </c>
      <c r="B494" s="61">
        <f>SUM(C494:J494)</f>
        <v>28</v>
      </c>
      <c r="C494" s="67">
        <v>28</v>
      </c>
      <c r="D494" s="67">
        <v>0</v>
      </c>
      <c r="E494" s="67">
        <v>0</v>
      </c>
      <c r="F494" s="67">
        <v>0</v>
      </c>
      <c r="G494" s="67">
        <v>0</v>
      </c>
      <c r="H494" s="67">
        <v>0</v>
      </c>
      <c r="I494" s="67">
        <v>0</v>
      </c>
      <c r="J494" s="67">
        <v>0</v>
      </c>
    </row>
    <row r="495" spans="1:13" ht="21.95" customHeight="1" x14ac:dyDescent="0.2">
      <c r="A495" s="11" t="s">
        <v>8</v>
      </c>
      <c r="B495" s="61">
        <f>SUM(C495:J495)</f>
        <v>32</v>
      </c>
      <c r="C495" s="67">
        <v>28</v>
      </c>
      <c r="D495" s="67">
        <v>4</v>
      </c>
      <c r="E495" s="67">
        <v>0</v>
      </c>
      <c r="F495" s="67">
        <v>0</v>
      </c>
      <c r="G495" s="67">
        <v>0</v>
      </c>
      <c r="H495" s="67">
        <v>0</v>
      </c>
      <c r="I495" s="67">
        <v>0</v>
      </c>
      <c r="J495" s="67">
        <v>0</v>
      </c>
    </row>
    <row r="496" spans="1:13" ht="18" customHeight="1" x14ac:dyDescent="0.2">
      <c r="A496" s="12"/>
      <c r="B496" s="48"/>
      <c r="C496" s="48"/>
      <c r="D496" s="48"/>
      <c r="E496" s="48"/>
      <c r="F496" s="48"/>
      <c r="G496" s="48"/>
      <c r="H496" s="48"/>
      <c r="I496" s="48"/>
      <c r="J496" s="48"/>
    </row>
    <row r="497" spans="1:13" s="20" customFormat="1" ht="21.95" customHeight="1" x14ac:dyDescent="0.25">
      <c r="A497" s="13" t="s">
        <v>16</v>
      </c>
      <c r="B497" s="54"/>
      <c r="C497" s="54"/>
      <c r="D497" s="54"/>
      <c r="E497" s="54"/>
      <c r="F497" s="54"/>
      <c r="G497" s="54"/>
      <c r="H497" s="54"/>
      <c r="I497" s="54"/>
      <c r="J497" s="54"/>
      <c r="M497" s="21"/>
    </row>
    <row r="498" spans="1:13" s="20" customFormat="1" ht="30" customHeight="1" x14ac:dyDescent="0.25">
      <c r="A498" s="8" t="s">
        <v>184</v>
      </c>
      <c r="B498" s="68">
        <f t="shared" ref="B498:J498" si="100">SUM(B499:B501)</f>
        <v>7600</v>
      </c>
      <c r="C498" s="68">
        <f t="shared" si="100"/>
        <v>6612</v>
      </c>
      <c r="D498" s="68">
        <f t="shared" si="100"/>
        <v>862</v>
      </c>
      <c r="E498" s="68">
        <f t="shared" si="100"/>
        <v>75</v>
      </c>
      <c r="F498" s="68">
        <f t="shared" si="100"/>
        <v>13</v>
      </c>
      <c r="G498" s="68">
        <f t="shared" si="100"/>
        <v>10</v>
      </c>
      <c r="H498" s="68">
        <f t="shared" si="100"/>
        <v>0</v>
      </c>
      <c r="I498" s="68">
        <f t="shared" si="100"/>
        <v>0</v>
      </c>
      <c r="J498" s="68">
        <f t="shared" si="100"/>
        <v>28</v>
      </c>
      <c r="K498" s="9"/>
      <c r="M498" s="21"/>
    </row>
    <row r="499" spans="1:13" s="20" customFormat="1" ht="21.95" customHeight="1" x14ac:dyDescent="0.25">
      <c r="A499" s="10" t="s">
        <v>6</v>
      </c>
      <c r="B499" s="55">
        <v>6696</v>
      </c>
      <c r="C499" s="55">
        <v>5794</v>
      </c>
      <c r="D499" s="55">
        <v>806</v>
      </c>
      <c r="E499" s="55">
        <v>61</v>
      </c>
      <c r="F499" s="55">
        <v>7</v>
      </c>
      <c r="G499" s="55">
        <v>8</v>
      </c>
      <c r="H499" s="55">
        <v>0</v>
      </c>
      <c r="I499" s="55">
        <v>0</v>
      </c>
      <c r="J499" s="55">
        <v>20</v>
      </c>
      <c r="K499" s="9"/>
      <c r="M499" s="21"/>
    </row>
    <row r="500" spans="1:13" s="20" customFormat="1" ht="21.95" customHeight="1" x14ac:dyDescent="0.25">
      <c r="A500" s="10" t="s">
        <v>7</v>
      </c>
      <c r="B500" s="55">
        <v>704</v>
      </c>
      <c r="C500" s="55">
        <v>662</v>
      </c>
      <c r="D500" s="55">
        <v>23</v>
      </c>
      <c r="E500" s="55">
        <v>8</v>
      </c>
      <c r="F500" s="55">
        <v>1</v>
      </c>
      <c r="G500" s="55">
        <v>2</v>
      </c>
      <c r="H500" s="55">
        <v>0</v>
      </c>
      <c r="I500" s="55">
        <v>0</v>
      </c>
      <c r="J500" s="55">
        <v>8</v>
      </c>
      <c r="K500" s="22"/>
      <c r="M500" s="21"/>
    </row>
    <row r="501" spans="1:13" s="20" customFormat="1" ht="21.95" customHeight="1" x14ac:dyDescent="0.25">
      <c r="A501" s="11" t="s">
        <v>8</v>
      </c>
      <c r="B501" s="55">
        <v>200</v>
      </c>
      <c r="C501" s="55">
        <v>156</v>
      </c>
      <c r="D501" s="55">
        <v>33</v>
      </c>
      <c r="E501" s="55">
        <v>6</v>
      </c>
      <c r="F501" s="55">
        <v>5</v>
      </c>
      <c r="G501" s="55">
        <v>0</v>
      </c>
      <c r="H501" s="55">
        <v>0</v>
      </c>
      <c r="I501" s="55">
        <v>0</v>
      </c>
      <c r="J501" s="55">
        <v>0</v>
      </c>
      <c r="L501" s="23"/>
      <c r="M501" s="21"/>
    </row>
    <row r="502" spans="1:13" ht="18" customHeight="1" x14ac:dyDescent="0.2">
      <c r="A502" s="12"/>
      <c r="B502" s="48"/>
      <c r="C502" s="48"/>
      <c r="D502" s="48"/>
      <c r="E502" s="48"/>
      <c r="F502" s="48"/>
      <c r="G502" s="48"/>
      <c r="H502" s="48"/>
      <c r="I502" s="48"/>
      <c r="J502" s="48"/>
    </row>
    <row r="503" spans="1:13" s="20" customFormat="1" ht="21.95" customHeight="1" x14ac:dyDescent="0.25">
      <c r="A503" s="13" t="s">
        <v>17</v>
      </c>
      <c r="B503" s="49"/>
      <c r="C503" s="49"/>
      <c r="D503" s="49"/>
      <c r="E503" s="49"/>
      <c r="F503" s="49"/>
      <c r="G503" s="49"/>
      <c r="H503" s="49"/>
      <c r="I503" s="49"/>
      <c r="J503" s="49"/>
      <c r="M503" s="21"/>
    </row>
    <row r="504" spans="1:13" s="20" customFormat="1" ht="30" customHeight="1" x14ac:dyDescent="0.25">
      <c r="A504" s="8" t="s">
        <v>184</v>
      </c>
      <c r="B504" s="47">
        <f t="shared" ref="B504:J504" si="101">SUM(B505:B507)</f>
        <v>226411</v>
      </c>
      <c r="C504" s="47">
        <f t="shared" si="101"/>
        <v>46833</v>
      </c>
      <c r="D504" s="47">
        <f t="shared" si="101"/>
        <v>106668</v>
      </c>
      <c r="E504" s="47">
        <f t="shared" si="101"/>
        <v>51123</v>
      </c>
      <c r="F504" s="47">
        <f t="shared" si="101"/>
        <v>15657</v>
      </c>
      <c r="G504" s="47">
        <f t="shared" si="101"/>
        <v>3670</v>
      </c>
      <c r="H504" s="47">
        <f t="shared" si="101"/>
        <v>1159</v>
      </c>
      <c r="I504" s="47">
        <f t="shared" si="101"/>
        <v>843</v>
      </c>
      <c r="J504" s="47">
        <f t="shared" si="101"/>
        <v>458</v>
      </c>
      <c r="K504" s="9"/>
      <c r="M504" s="21"/>
    </row>
    <row r="505" spans="1:13" s="20" customFormat="1" ht="21.95" customHeight="1" x14ac:dyDescent="0.25">
      <c r="A505" s="10" t="s">
        <v>6</v>
      </c>
      <c r="B505" s="46">
        <f t="shared" ref="B505:J505" si="102">B511+B517+B523+B529+B535+B541+B547+B553+B559</f>
        <v>94336</v>
      </c>
      <c r="C505" s="46">
        <f t="shared" si="102"/>
        <v>20753</v>
      </c>
      <c r="D505" s="46">
        <f t="shared" si="102"/>
        <v>43648</v>
      </c>
      <c r="E505" s="46">
        <f t="shared" si="102"/>
        <v>20955</v>
      </c>
      <c r="F505" s="46">
        <f t="shared" si="102"/>
        <v>6111</v>
      </c>
      <c r="G505" s="46">
        <f t="shared" si="102"/>
        <v>1747</v>
      </c>
      <c r="H505" s="46">
        <f t="shared" si="102"/>
        <v>383</v>
      </c>
      <c r="I505" s="46">
        <f t="shared" si="102"/>
        <v>413</v>
      </c>
      <c r="J505" s="46">
        <f t="shared" si="102"/>
        <v>326</v>
      </c>
      <c r="K505" s="9"/>
      <c r="M505" s="21"/>
    </row>
    <row r="506" spans="1:13" s="20" customFormat="1" ht="21.95" customHeight="1" x14ac:dyDescent="0.25">
      <c r="A506" s="10" t="s">
        <v>7</v>
      </c>
      <c r="B506" s="46">
        <f t="shared" ref="B506:J506" si="103">B512+B518+B524+B530+B536+B542+B548+B554+B560</f>
        <v>122172</v>
      </c>
      <c r="C506" s="46">
        <f t="shared" si="103"/>
        <v>23143</v>
      </c>
      <c r="D506" s="46">
        <f t="shared" si="103"/>
        <v>57128</v>
      </c>
      <c r="E506" s="46">
        <f t="shared" si="103"/>
        <v>29318</v>
      </c>
      <c r="F506" s="46">
        <f t="shared" si="103"/>
        <v>9395</v>
      </c>
      <c r="G506" s="46">
        <f t="shared" si="103"/>
        <v>1856</v>
      </c>
      <c r="H506" s="46">
        <f t="shared" si="103"/>
        <v>776</v>
      </c>
      <c r="I506" s="46">
        <f t="shared" si="103"/>
        <v>430</v>
      </c>
      <c r="J506" s="46">
        <f t="shared" si="103"/>
        <v>126</v>
      </c>
      <c r="K506" s="22"/>
      <c r="M506" s="21"/>
    </row>
    <row r="507" spans="1:13" s="20" customFormat="1" ht="21.95" customHeight="1" x14ac:dyDescent="0.25">
      <c r="A507" s="11" t="s">
        <v>8</v>
      </c>
      <c r="B507" s="46">
        <f t="shared" ref="B507:J507" si="104">B513+B519+B525+B531+B537+B543+B549+B555+B561</f>
        <v>9903</v>
      </c>
      <c r="C507" s="46">
        <f t="shared" si="104"/>
        <v>2937</v>
      </c>
      <c r="D507" s="46">
        <f t="shared" si="104"/>
        <v>5892</v>
      </c>
      <c r="E507" s="46">
        <f t="shared" si="104"/>
        <v>850</v>
      </c>
      <c r="F507" s="46">
        <f t="shared" si="104"/>
        <v>151</v>
      </c>
      <c r="G507" s="46">
        <f t="shared" si="104"/>
        <v>67</v>
      </c>
      <c r="H507" s="46">
        <f t="shared" si="104"/>
        <v>0</v>
      </c>
      <c r="I507" s="46">
        <f t="shared" si="104"/>
        <v>0</v>
      </c>
      <c r="J507" s="46">
        <f t="shared" si="104"/>
        <v>6</v>
      </c>
      <c r="L507" s="23"/>
      <c r="M507" s="21"/>
    </row>
    <row r="508" spans="1:13" s="20" customFormat="1" ht="18" customHeight="1" x14ac:dyDescent="0.25">
      <c r="A508" s="14"/>
      <c r="B508" s="46"/>
      <c r="C508" s="46"/>
      <c r="D508" s="46"/>
      <c r="E508" s="46"/>
      <c r="F508" s="46"/>
      <c r="G508" s="46"/>
      <c r="H508" s="46"/>
      <c r="I508" s="46"/>
      <c r="J508" s="46"/>
      <c r="K508" s="22"/>
      <c r="M508" s="21"/>
    </row>
    <row r="509" spans="1:13" s="21" customFormat="1" ht="21.95" customHeight="1" x14ac:dyDescent="0.25">
      <c r="A509" s="29" t="s">
        <v>97</v>
      </c>
      <c r="B509" s="49"/>
      <c r="C509" s="49"/>
      <c r="D509" s="49"/>
      <c r="E509" s="49"/>
      <c r="F509" s="49"/>
      <c r="G509" s="49"/>
      <c r="H509" s="49"/>
      <c r="I509" s="49"/>
      <c r="J509" s="49"/>
      <c r="K509" s="22"/>
    </row>
    <row r="510" spans="1:13" s="20" customFormat="1" ht="30" customHeight="1" x14ac:dyDescent="0.25">
      <c r="A510" s="8" t="s">
        <v>184</v>
      </c>
      <c r="B510" s="47">
        <f t="shared" ref="B510:J510" si="105">SUM(B511:B513)</f>
        <v>25936</v>
      </c>
      <c r="C510" s="47">
        <f t="shared" si="105"/>
        <v>5321</v>
      </c>
      <c r="D510" s="47">
        <f t="shared" si="105"/>
        <v>14163</v>
      </c>
      <c r="E510" s="47">
        <f t="shared" si="105"/>
        <v>5030</v>
      </c>
      <c r="F510" s="47">
        <f t="shared" si="105"/>
        <v>1027</v>
      </c>
      <c r="G510" s="47">
        <f t="shared" si="105"/>
        <v>170</v>
      </c>
      <c r="H510" s="47">
        <f t="shared" si="105"/>
        <v>88</v>
      </c>
      <c r="I510" s="47">
        <f t="shared" si="105"/>
        <v>113</v>
      </c>
      <c r="J510" s="47">
        <f t="shared" si="105"/>
        <v>24</v>
      </c>
      <c r="K510" s="22"/>
      <c r="M510" s="21"/>
    </row>
    <row r="511" spans="1:13" s="20" customFormat="1" ht="21.95" customHeight="1" x14ac:dyDescent="0.25">
      <c r="A511" s="10" t="s">
        <v>6</v>
      </c>
      <c r="B511" s="46">
        <v>12964</v>
      </c>
      <c r="C511" s="46">
        <v>1871</v>
      </c>
      <c r="D511" s="46">
        <v>8291</v>
      </c>
      <c r="E511" s="46">
        <v>2263</v>
      </c>
      <c r="F511" s="46">
        <v>395</v>
      </c>
      <c r="G511" s="46">
        <v>55</v>
      </c>
      <c r="H511" s="46">
        <v>23</v>
      </c>
      <c r="I511" s="46">
        <v>52</v>
      </c>
      <c r="J511" s="46">
        <v>14</v>
      </c>
      <c r="K511" s="22"/>
      <c r="M511" s="21"/>
    </row>
    <row r="512" spans="1:13" s="20" customFormat="1" ht="21.95" customHeight="1" x14ac:dyDescent="0.25">
      <c r="A512" s="10" t="s">
        <v>7</v>
      </c>
      <c r="B512" s="46">
        <v>11718</v>
      </c>
      <c r="C512" s="46">
        <v>3081</v>
      </c>
      <c r="D512" s="46">
        <v>5105</v>
      </c>
      <c r="E512" s="46">
        <v>2662</v>
      </c>
      <c r="F512" s="46">
        <v>620</v>
      </c>
      <c r="G512" s="46">
        <v>115</v>
      </c>
      <c r="H512" s="46">
        <v>65</v>
      </c>
      <c r="I512" s="46">
        <v>61</v>
      </c>
      <c r="J512" s="46">
        <v>9</v>
      </c>
      <c r="K512" s="22"/>
      <c r="M512" s="21"/>
    </row>
    <row r="513" spans="1:13" s="20" customFormat="1" ht="21.95" customHeight="1" x14ac:dyDescent="0.25">
      <c r="A513" s="11" t="s">
        <v>8</v>
      </c>
      <c r="B513" s="46">
        <v>1254</v>
      </c>
      <c r="C513" s="46">
        <v>369</v>
      </c>
      <c r="D513" s="46">
        <v>767</v>
      </c>
      <c r="E513" s="46">
        <v>105</v>
      </c>
      <c r="F513" s="46">
        <v>12</v>
      </c>
      <c r="G513" s="46">
        <v>0</v>
      </c>
      <c r="H513" s="46">
        <v>0</v>
      </c>
      <c r="I513" s="46">
        <v>0</v>
      </c>
      <c r="J513" s="46">
        <v>1</v>
      </c>
      <c r="K513" s="22"/>
      <c r="M513" s="21"/>
    </row>
    <row r="514" spans="1:13" s="20" customFormat="1" ht="18" customHeight="1" x14ac:dyDescent="0.25">
      <c r="A514" s="14"/>
      <c r="B514" s="46"/>
      <c r="C514" s="46"/>
      <c r="D514" s="46"/>
      <c r="E514" s="46"/>
      <c r="F514" s="46"/>
      <c r="G514" s="46"/>
      <c r="H514" s="46"/>
      <c r="I514" s="46"/>
      <c r="J514" s="46"/>
      <c r="K514" s="22"/>
      <c r="M514" s="21"/>
    </row>
    <row r="515" spans="1:13" s="21" customFormat="1" ht="21.95" customHeight="1" x14ac:dyDescent="0.25">
      <c r="A515" s="29" t="s">
        <v>98</v>
      </c>
      <c r="B515" s="49"/>
      <c r="C515" s="49"/>
      <c r="D515" s="49"/>
      <c r="E515" s="49"/>
      <c r="F515" s="49"/>
      <c r="G515" s="49"/>
      <c r="H515" s="49"/>
      <c r="I515" s="49"/>
      <c r="J515" s="49"/>
      <c r="K515" s="22"/>
    </row>
    <row r="516" spans="1:13" s="20" customFormat="1" ht="30" customHeight="1" x14ac:dyDescent="0.25">
      <c r="A516" s="8" t="s">
        <v>184</v>
      </c>
      <c r="B516" s="47">
        <f t="shared" ref="B516:J516" si="106">SUM(B517:B519)</f>
        <v>29191</v>
      </c>
      <c r="C516" s="47">
        <f t="shared" si="106"/>
        <v>7893</v>
      </c>
      <c r="D516" s="47">
        <f t="shared" si="106"/>
        <v>15371</v>
      </c>
      <c r="E516" s="47">
        <f t="shared" si="106"/>
        <v>4257</v>
      </c>
      <c r="F516" s="47">
        <f t="shared" si="106"/>
        <v>881</v>
      </c>
      <c r="G516" s="47">
        <f t="shared" si="106"/>
        <v>625</v>
      </c>
      <c r="H516" s="47">
        <f t="shared" si="106"/>
        <v>73</v>
      </c>
      <c r="I516" s="47">
        <f t="shared" si="106"/>
        <v>83</v>
      </c>
      <c r="J516" s="47">
        <f t="shared" si="106"/>
        <v>8</v>
      </c>
      <c r="K516" s="22"/>
      <c r="M516" s="21"/>
    </row>
    <row r="517" spans="1:13" s="20" customFormat="1" ht="21.95" customHeight="1" x14ac:dyDescent="0.25">
      <c r="A517" s="10" t="s">
        <v>6</v>
      </c>
      <c r="B517" s="46">
        <v>17828</v>
      </c>
      <c r="C517" s="46">
        <v>4449</v>
      </c>
      <c r="D517" s="46">
        <v>8857</v>
      </c>
      <c r="E517" s="46">
        <v>3144</v>
      </c>
      <c r="F517" s="46">
        <v>681</v>
      </c>
      <c r="G517" s="46">
        <v>548</v>
      </c>
      <c r="H517" s="46">
        <v>68</v>
      </c>
      <c r="I517" s="46">
        <v>76</v>
      </c>
      <c r="J517" s="46">
        <v>5</v>
      </c>
      <c r="K517" s="22"/>
      <c r="M517" s="21"/>
    </row>
    <row r="518" spans="1:13" s="20" customFormat="1" ht="21.95" customHeight="1" x14ac:dyDescent="0.25">
      <c r="A518" s="10" t="s">
        <v>7</v>
      </c>
      <c r="B518" s="46">
        <v>9760</v>
      </c>
      <c r="C518" s="46">
        <v>2896</v>
      </c>
      <c r="D518" s="46">
        <v>5565</v>
      </c>
      <c r="E518" s="46">
        <v>1051</v>
      </c>
      <c r="F518" s="46">
        <v>195</v>
      </c>
      <c r="G518" s="46">
        <v>39</v>
      </c>
      <c r="H518" s="46">
        <v>5</v>
      </c>
      <c r="I518" s="46">
        <v>7</v>
      </c>
      <c r="J518" s="46">
        <v>2</v>
      </c>
      <c r="K518" s="22"/>
      <c r="M518" s="21"/>
    </row>
    <row r="519" spans="1:13" s="20" customFormat="1" ht="21.95" customHeight="1" x14ac:dyDescent="0.25">
      <c r="A519" s="11" t="s">
        <v>8</v>
      </c>
      <c r="B519" s="46">
        <v>1603</v>
      </c>
      <c r="C519" s="46">
        <v>548</v>
      </c>
      <c r="D519" s="46">
        <v>949</v>
      </c>
      <c r="E519" s="46">
        <v>62</v>
      </c>
      <c r="F519" s="46">
        <v>5</v>
      </c>
      <c r="G519" s="46">
        <v>38</v>
      </c>
      <c r="H519" s="46">
        <v>0</v>
      </c>
      <c r="I519" s="46">
        <v>0</v>
      </c>
      <c r="J519" s="46">
        <v>1</v>
      </c>
      <c r="K519" s="22"/>
      <c r="M519" s="21"/>
    </row>
    <row r="520" spans="1:13" s="20" customFormat="1" ht="18" customHeight="1" x14ac:dyDescent="0.25">
      <c r="A520" s="14"/>
      <c r="B520" s="46"/>
      <c r="C520" s="46"/>
      <c r="D520" s="46"/>
      <c r="E520" s="46"/>
      <c r="F520" s="46"/>
      <c r="G520" s="46"/>
      <c r="H520" s="46"/>
      <c r="I520" s="46"/>
      <c r="J520" s="46"/>
      <c r="K520" s="9"/>
      <c r="M520" s="21"/>
    </row>
    <row r="521" spans="1:13" s="21" customFormat="1" ht="21.95" customHeight="1" x14ac:dyDescent="0.25">
      <c r="A521" s="29" t="s">
        <v>99</v>
      </c>
      <c r="B521" s="49"/>
      <c r="C521" s="49"/>
      <c r="D521" s="49"/>
      <c r="E521" s="49"/>
      <c r="F521" s="49"/>
      <c r="G521" s="49"/>
      <c r="H521" s="49"/>
      <c r="I521" s="49"/>
      <c r="J521" s="49"/>
    </row>
    <row r="522" spans="1:13" s="20" customFormat="1" ht="30" customHeight="1" x14ac:dyDescent="0.25">
      <c r="A522" s="8" t="s">
        <v>184</v>
      </c>
      <c r="B522" s="47">
        <f t="shared" ref="B522:J522" si="107">SUM(B523:B525)</f>
        <v>10084</v>
      </c>
      <c r="C522" s="47">
        <f t="shared" si="107"/>
        <v>2615</v>
      </c>
      <c r="D522" s="47">
        <f t="shared" si="107"/>
        <v>5544</v>
      </c>
      <c r="E522" s="47">
        <f t="shared" si="107"/>
        <v>1422</v>
      </c>
      <c r="F522" s="47">
        <f t="shared" si="107"/>
        <v>473</v>
      </c>
      <c r="G522" s="47">
        <f t="shared" si="107"/>
        <v>29</v>
      </c>
      <c r="H522" s="47">
        <f t="shared" si="107"/>
        <v>0</v>
      </c>
      <c r="I522" s="47">
        <f t="shared" si="107"/>
        <v>0</v>
      </c>
      <c r="J522" s="47">
        <f t="shared" si="107"/>
        <v>1</v>
      </c>
      <c r="K522" s="9"/>
      <c r="M522" s="21"/>
    </row>
    <row r="523" spans="1:13" s="20" customFormat="1" ht="21.95" customHeight="1" x14ac:dyDescent="0.25">
      <c r="A523" s="10" t="s">
        <v>6</v>
      </c>
      <c r="B523" s="46">
        <v>8303</v>
      </c>
      <c r="C523" s="46">
        <v>2041</v>
      </c>
      <c r="D523" s="46">
        <v>4947</v>
      </c>
      <c r="E523" s="46">
        <v>966</v>
      </c>
      <c r="F523" s="46">
        <v>324</v>
      </c>
      <c r="G523" s="46">
        <v>24</v>
      </c>
      <c r="H523" s="46">
        <v>0</v>
      </c>
      <c r="I523" s="46">
        <v>0</v>
      </c>
      <c r="J523" s="46">
        <v>1</v>
      </c>
      <c r="K523" s="9"/>
      <c r="M523" s="21"/>
    </row>
    <row r="524" spans="1:13" s="20" customFormat="1" ht="21.95" customHeight="1" x14ac:dyDescent="0.25">
      <c r="A524" s="10" t="s">
        <v>7</v>
      </c>
      <c r="B524" s="46">
        <v>1714</v>
      </c>
      <c r="C524" s="46">
        <v>533</v>
      </c>
      <c r="D524" s="46">
        <v>575</v>
      </c>
      <c r="E524" s="46">
        <v>452</v>
      </c>
      <c r="F524" s="46">
        <v>149</v>
      </c>
      <c r="G524" s="46">
        <v>5</v>
      </c>
      <c r="H524" s="46">
        <v>0</v>
      </c>
      <c r="I524" s="46">
        <v>0</v>
      </c>
      <c r="J524" s="46">
        <v>0</v>
      </c>
      <c r="M524" s="21"/>
    </row>
    <row r="525" spans="1:13" s="20" customFormat="1" ht="21.95" customHeight="1" x14ac:dyDescent="0.25">
      <c r="A525" s="11" t="s">
        <v>8</v>
      </c>
      <c r="B525" s="46">
        <v>67</v>
      </c>
      <c r="C525" s="46">
        <v>41</v>
      </c>
      <c r="D525" s="46">
        <v>22</v>
      </c>
      <c r="E525" s="46">
        <v>4</v>
      </c>
      <c r="F525" s="46">
        <v>0</v>
      </c>
      <c r="G525" s="46">
        <v>0</v>
      </c>
      <c r="H525" s="46">
        <v>0</v>
      </c>
      <c r="I525" s="46">
        <v>0</v>
      </c>
      <c r="J525" s="46">
        <v>0</v>
      </c>
      <c r="M525" s="21"/>
    </row>
    <row r="526" spans="1:13" s="20" customFormat="1" ht="18" customHeight="1" x14ac:dyDescent="0.25">
      <c r="A526" s="14"/>
      <c r="B526" s="46"/>
      <c r="C526" s="46"/>
      <c r="D526" s="46"/>
      <c r="E526" s="46"/>
      <c r="F526" s="46"/>
      <c r="G526" s="46"/>
      <c r="H526" s="46"/>
      <c r="I526" s="46"/>
      <c r="J526" s="46"/>
      <c r="M526" s="21"/>
    </row>
    <row r="527" spans="1:13" s="21" customFormat="1" ht="21.95" customHeight="1" x14ac:dyDescent="0.25">
      <c r="A527" s="29" t="s">
        <v>100</v>
      </c>
      <c r="B527" s="49"/>
      <c r="C527" s="49"/>
      <c r="D527" s="49"/>
      <c r="E527" s="49"/>
      <c r="F527" s="49"/>
      <c r="G527" s="49"/>
      <c r="H527" s="49"/>
      <c r="I527" s="49"/>
      <c r="J527" s="49"/>
    </row>
    <row r="528" spans="1:13" s="20" customFormat="1" ht="30" customHeight="1" x14ac:dyDescent="0.25">
      <c r="A528" s="8" t="s">
        <v>184</v>
      </c>
      <c r="B528" s="47">
        <f t="shared" ref="B528:J528" si="108">SUM(B529:B531)</f>
        <v>6059</v>
      </c>
      <c r="C528" s="47">
        <f t="shared" si="108"/>
        <v>3459</v>
      </c>
      <c r="D528" s="47">
        <f t="shared" si="108"/>
        <v>2031</v>
      </c>
      <c r="E528" s="47">
        <f t="shared" si="108"/>
        <v>481</v>
      </c>
      <c r="F528" s="47">
        <f t="shared" si="108"/>
        <v>58</v>
      </c>
      <c r="G528" s="47">
        <f t="shared" si="108"/>
        <v>7</v>
      </c>
      <c r="H528" s="47">
        <f t="shared" si="108"/>
        <v>3</v>
      </c>
      <c r="I528" s="47">
        <f t="shared" si="108"/>
        <v>6</v>
      </c>
      <c r="J528" s="47">
        <f t="shared" si="108"/>
        <v>14</v>
      </c>
      <c r="M528" s="21"/>
    </row>
    <row r="529" spans="1:13" s="20" customFormat="1" ht="21.95" customHeight="1" x14ac:dyDescent="0.25">
      <c r="A529" s="10" t="s">
        <v>6</v>
      </c>
      <c r="B529" s="46">
        <v>4152</v>
      </c>
      <c r="C529" s="46">
        <v>2176</v>
      </c>
      <c r="D529" s="46">
        <v>1433</v>
      </c>
      <c r="E529" s="46">
        <v>465</v>
      </c>
      <c r="F529" s="46">
        <v>58</v>
      </c>
      <c r="G529" s="46">
        <v>7</v>
      </c>
      <c r="H529" s="46">
        <v>3</v>
      </c>
      <c r="I529" s="46">
        <v>6</v>
      </c>
      <c r="J529" s="46">
        <v>4</v>
      </c>
      <c r="M529" s="21"/>
    </row>
    <row r="530" spans="1:13" s="20" customFormat="1" ht="21.95" customHeight="1" x14ac:dyDescent="0.25">
      <c r="A530" s="10" t="s">
        <v>7</v>
      </c>
      <c r="B530" s="46">
        <v>1863</v>
      </c>
      <c r="C530" s="46">
        <v>1255</v>
      </c>
      <c r="D530" s="46">
        <v>591</v>
      </c>
      <c r="E530" s="46">
        <v>7</v>
      </c>
      <c r="F530" s="46">
        <v>0</v>
      </c>
      <c r="G530" s="46">
        <v>0</v>
      </c>
      <c r="H530" s="46">
        <v>0</v>
      </c>
      <c r="I530" s="46">
        <v>0</v>
      </c>
      <c r="J530" s="46">
        <v>10</v>
      </c>
      <c r="M530" s="21"/>
    </row>
    <row r="531" spans="1:13" s="20" customFormat="1" ht="21.95" customHeight="1" x14ac:dyDescent="0.25">
      <c r="A531" s="11" t="s">
        <v>8</v>
      </c>
      <c r="B531" s="46">
        <v>44</v>
      </c>
      <c r="C531" s="46">
        <v>28</v>
      </c>
      <c r="D531" s="46">
        <v>7</v>
      </c>
      <c r="E531" s="46">
        <v>9</v>
      </c>
      <c r="F531" s="46">
        <v>0</v>
      </c>
      <c r="G531" s="46">
        <v>0</v>
      </c>
      <c r="H531" s="46">
        <v>0</v>
      </c>
      <c r="I531" s="46">
        <v>0</v>
      </c>
      <c r="J531" s="46">
        <v>0</v>
      </c>
      <c r="M531" s="21"/>
    </row>
    <row r="532" spans="1:13" s="20" customFormat="1" ht="18" customHeight="1" x14ac:dyDescent="0.25">
      <c r="A532" s="14"/>
      <c r="B532" s="46"/>
      <c r="C532" s="46"/>
      <c r="D532" s="46"/>
      <c r="E532" s="46"/>
      <c r="F532" s="46"/>
      <c r="G532" s="46"/>
      <c r="H532" s="46"/>
      <c r="I532" s="46"/>
      <c r="J532" s="46"/>
      <c r="K532" s="9"/>
      <c r="M532" s="21"/>
    </row>
    <row r="533" spans="1:13" s="21" customFormat="1" ht="21.95" customHeight="1" x14ac:dyDescent="0.25">
      <c r="A533" s="29" t="s">
        <v>101</v>
      </c>
      <c r="B533" s="49"/>
      <c r="C533" s="49"/>
      <c r="D533" s="49"/>
      <c r="E533" s="49"/>
      <c r="F533" s="49"/>
      <c r="G533" s="49"/>
      <c r="H533" s="49"/>
      <c r="I533" s="49"/>
      <c r="J533" s="49"/>
    </row>
    <row r="534" spans="1:13" s="20" customFormat="1" ht="30" customHeight="1" x14ac:dyDescent="0.25">
      <c r="A534" s="8" t="s">
        <v>184</v>
      </c>
      <c r="B534" s="47">
        <f t="shared" ref="B534:J534" si="109">SUM(B535:B537)</f>
        <v>83577</v>
      </c>
      <c r="C534" s="47">
        <f t="shared" si="109"/>
        <v>12577</v>
      </c>
      <c r="D534" s="47">
        <f t="shared" si="109"/>
        <v>35328</v>
      </c>
      <c r="E534" s="47">
        <f t="shared" si="109"/>
        <v>23150</v>
      </c>
      <c r="F534" s="47">
        <f t="shared" si="109"/>
        <v>8923</v>
      </c>
      <c r="G534" s="47">
        <f t="shared" si="109"/>
        <v>1905</v>
      </c>
      <c r="H534" s="47">
        <f t="shared" si="109"/>
        <v>784</v>
      </c>
      <c r="I534" s="47">
        <f t="shared" si="109"/>
        <v>524</v>
      </c>
      <c r="J534" s="47">
        <f t="shared" si="109"/>
        <v>386</v>
      </c>
      <c r="K534" s="9"/>
      <c r="M534" s="21"/>
    </row>
    <row r="535" spans="1:13" s="20" customFormat="1" ht="21.95" customHeight="1" x14ac:dyDescent="0.25">
      <c r="A535" s="10" t="s">
        <v>6</v>
      </c>
      <c r="B535" s="46">
        <v>21963</v>
      </c>
      <c r="C535" s="46">
        <v>2748</v>
      </c>
      <c r="D535" s="46">
        <v>7837</v>
      </c>
      <c r="E535" s="46">
        <v>6970</v>
      </c>
      <c r="F535" s="46">
        <v>3235</v>
      </c>
      <c r="G535" s="46">
        <v>520</v>
      </c>
      <c r="H535" s="46">
        <v>182</v>
      </c>
      <c r="I535" s="46">
        <v>181</v>
      </c>
      <c r="J535" s="46">
        <v>290</v>
      </c>
      <c r="K535" s="9"/>
      <c r="M535" s="21"/>
    </row>
    <row r="536" spans="1:13" s="20" customFormat="1" ht="21.95" customHeight="1" x14ac:dyDescent="0.25">
      <c r="A536" s="10" t="s">
        <v>7</v>
      </c>
      <c r="B536" s="46">
        <v>59189</v>
      </c>
      <c r="C536" s="46">
        <v>9208</v>
      </c>
      <c r="D536" s="46">
        <v>26178</v>
      </c>
      <c r="E536" s="46">
        <v>15820</v>
      </c>
      <c r="F536" s="46">
        <v>5580</v>
      </c>
      <c r="G536" s="46">
        <v>1362</v>
      </c>
      <c r="H536" s="46">
        <v>602</v>
      </c>
      <c r="I536" s="46">
        <v>343</v>
      </c>
      <c r="J536" s="46">
        <v>96</v>
      </c>
      <c r="K536" s="9"/>
      <c r="M536" s="21"/>
    </row>
    <row r="537" spans="1:13" s="20" customFormat="1" ht="21.95" customHeight="1" x14ac:dyDescent="0.25">
      <c r="A537" s="11" t="s">
        <v>8</v>
      </c>
      <c r="B537" s="46">
        <v>2425</v>
      </c>
      <c r="C537" s="46">
        <v>621</v>
      </c>
      <c r="D537" s="46">
        <v>1313</v>
      </c>
      <c r="E537" s="46">
        <v>360</v>
      </c>
      <c r="F537" s="46">
        <v>108</v>
      </c>
      <c r="G537" s="46">
        <v>23</v>
      </c>
      <c r="H537" s="46">
        <v>0</v>
      </c>
      <c r="I537" s="46">
        <v>0</v>
      </c>
      <c r="J537" s="46">
        <v>0</v>
      </c>
      <c r="K537" s="9"/>
      <c r="M537" s="21"/>
    </row>
    <row r="538" spans="1:13" s="20" customFormat="1" ht="18" customHeight="1" thickBot="1" x14ac:dyDescent="0.3">
      <c r="A538" s="34"/>
      <c r="B538" s="35"/>
      <c r="C538" s="35"/>
      <c r="D538" s="35"/>
      <c r="E538" s="35"/>
      <c r="F538" s="35"/>
      <c r="G538" s="35"/>
      <c r="H538" s="35"/>
      <c r="I538" s="35"/>
      <c r="J538" s="35"/>
      <c r="K538" s="9"/>
      <c r="M538" s="21"/>
    </row>
    <row r="539" spans="1:13" s="21" customFormat="1" ht="21.95" customHeight="1" x14ac:dyDescent="0.25">
      <c r="A539" s="29" t="s">
        <v>102</v>
      </c>
      <c r="B539" s="7"/>
      <c r="C539" s="7"/>
      <c r="D539" s="7"/>
      <c r="E539" s="7"/>
      <c r="F539" s="7"/>
      <c r="G539" s="7"/>
      <c r="H539" s="7"/>
      <c r="I539" s="7"/>
      <c r="J539" s="7"/>
    </row>
    <row r="540" spans="1:13" s="20" customFormat="1" ht="30" customHeight="1" x14ac:dyDescent="0.25">
      <c r="A540" s="8" t="s">
        <v>184</v>
      </c>
      <c r="B540" s="47">
        <f t="shared" ref="B540:J540" si="110">SUM(B541:B543)</f>
        <v>1876</v>
      </c>
      <c r="C540" s="47">
        <f t="shared" si="110"/>
        <v>1521</v>
      </c>
      <c r="D540" s="47">
        <f t="shared" si="110"/>
        <v>341</v>
      </c>
      <c r="E540" s="47">
        <f t="shared" si="110"/>
        <v>11</v>
      </c>
      <c r="F540" s="47">
        <f t="shared" si="110"/>
        <v>3</v>
      </c>
      <c r="G540" s="47">
        <f t="shared" si="110"/>
        <v>0</v>
      </c>
      <c r="H540" s="47">
        <f t="shared" si="110"/>
        <v>0</v>
      </c>
      <c r="I540" s="47">
        <f t="shared" si="110"/>
        <v>0</v>
      </c>
      <c r="J540" s="47">
        <f t="shared" si="110"/>
        <v>0</v>
      </c>
      <c r="K540" s="9"/>
      <c r="M540" s="21"/>
    </row>
    <row r="541" spans="1:13" s="20" customFormat="1" ht="21.95" customHeight="1" x14ac:dyDescent="0.25">
      <c r="A541" s="10" t="s">
        <v>6</v>
      </c>
      <c r="B541" s="46">
        <v>1644</v>
      </c>
      <c r="C541" s="46">
        <v>1394</v>
      </c>
      <c r="D541" s="46">
        <v>238</v>
      </c>
      <c r="E541" s="46">
        <v>9</v>
      </c>
      <c r="F541" s="46">
        <v>3</v>
      </c>
      <c r="G541" s="46">
        <v>0</v>
      </c>
      <c r="H541" s="46">
        <v>0</v>
      </c>
      <c r="I541" s="46">
        <v>0</v>
      </c>
      <c r="J541" s="46">
        <v>0</v>
      </c>
      <c r="K541" s="9"/>
      <c r="M541" s="21"/>
    </row>
    <row r="542" spans="1:13" s="20" customFormat="1" ht="21.95" customHeight="1" x14ac:dyDescent="0.25">
      <c r="A542" s="10" t="s">
        <v>7</v>
      </c>
      <c r="B542" s="46">
        <v>162</v>
      </c>
      <c r="C542" s="46">
        <v>60</v>
      </c>
      <c r="D542" s="46">
        <v>100</v>
      </c>
      <c r="E542" s="46">
        <v>2</v>
      </c>
      <c r="F542" s="46">
        <v>0</v>
      </c>
      <c r="G542" s="46">
        <v>0</v>
      </c>
      <c r="H542" s="46">
        <v>0</v>
      </c>
      <c r="I542" s="46">
        <v>0</v>
      </c>
      <c r="J542" s="46">
        <v>0</v>
      </c>
      <c r="M542" s="21"/>
    </row>
    <row r="543" spans="1:13" s="20" customFormat="1" ht="21.95" customHeight="1" x14ac:dyDescent="0.25">
      <c r="A543" s="11" t="s">
        <v>8</v>
      </c>
      <c r="B543" s="46">
        <v>70</v>
      </c>
      <c r="C543" s="46">
        <v>67</v>
      </c>
      <c r="D543" s="46">
        <v>3</v>
      </c>
      <c r="E543" s="46">
        <v>0</v>
      </c>
      <c r="F543" s="46">
        <v>0</v>
      </c>
      <c r="G543" s="46">
        <v>0</v>
      </c>
      <c r="H543" s="46">
        <v>0</v>
      </c>
      <c r="I543" s="46">
        <v>0</v>
      </c>
      <c r="J543" s="46">
        <v>0</v>
      </c>
      <c r="M543" s="21"/>
    </row>
    <row r="544" spans="1:13" s="20" customFormat="1" ht="18" customHeight="1" x14ac:dyDescent="0.25">
      <c r="A544" s="14"/>
      <c r="B544" s="46"/>
      <c r="C544" s="46"/>
      <c r="D544" s="46"/>
      <c r="E544" s="46"/>
      <c r="F544" s="46"/>
      <c r="G544" s="46"/>
      <c r="H544" s="46"/>
      <c r="I544" s="46"/>
      <c r="J544" s="46"/>
      <c r="M544" s="21"/>
    </row>
    <row r="545" spans="1:13" s="21" customFormat="1" ht="21.95" customHeight="1" x14ac:dyDescent="0.25">
      <c r="A545" s="29" t="s">
        <v>103</v>
      </c>
      <c r="B545" s="49"/>
      <c r="C545" s="49"/>
      <c r="D545" s="49"/>
      <c r="E545" s="49"/>
      <c r="F545" s="49"/>
      <c r="G545" s="49"/>
      <c r="H545" s="49"/>
      <c r="I545" s="49"/>
      <c r="J545" s="49"/>
    </row>
    <row r="546" spans="1:13" s="20" customFormat="1" ht="30" customHeight="1" x14ac:dyDescent="0.25">
      <c r="A546" s="8" t="s">
        <v>184</v>
      </c>
      <c r="B546" s="47">
        <f t="shared" ref="B546:J546" si="111">SUM(B547:B549)</f>
        <v>15276</v>
      </c>
      <c r="C546" s="47">
        <f t="shared" si="111"/>
        <v>2214</v>
      </c>
      <c r="D546" s="47">
        <f t="shared" si="111"/>
        <v>5877</v>
      </c>
      <c r="E546" s="47">
        <f t="shared" si="111"/>
        <v>5205</v>
      </c>
      <c r="F546" s="47">
        <f t="shared" si="111"/>
        <v>1500</v>
      </c>
      <c r="G546" s="47">
        <f t="shared" si="111"/>
        <v>260</v>
      </c>
      <c r="H546" s="47">
        <f t="shared" si="111"/>
        <v>155</v>
      </c>
      <c r="I546" s="47">
        <f t="shared" si="111"/>
        <v>65</v>
      </c>
      <c r="J546" s="47">
        <f t="shared" si="111"/>
        <v>0</v>
      </c>
      <c r="M546" s="21"/>
    </row>
    <row r="547" spans="1:13" s="20" customFormat="1" ht="21.95" customHeight="1" x14ac:dyDescent="0.25">
      <c r="A547" s="10" t="s">
        <v>6</v>
      </c>
      <c r="B547" s="46">
        <v>5092</v>
      </c>
      <c r="C547" s="46">
        <v>1097</v>
      </c>
      <c r="D547" s="46">
        <v>2301</v>
      </c>
      <c r="E547" s="46">
        <v>1248</v>
      </c>
      <c r="F547" s="46">
        <v>237</v>
      </c>
      <c r="G547" s="46">
        <v>87</v>
      </c>
      <c r="H547" s="46">
        <v>63</v>
      </c>
      <c r="I547" s="46">
        <v>59</v>
      </c>
      <c r="J547" s="46">
        <v>0</v>
      </c>
      <c r="K547" s="9"/>
      <c r="M547" s="21"/>
    </row>
    <row r="548" spans="1:13" s="20" customFormat="1" ht="21.95" customHeight="1" x14ac:dyDescent="0.25">
      <c r="A548" s="10" t="s">
        <v>7</v>
      </c>
      <c r="B548" s="46">
        <v>9865</v>
      </c>
      <c r="C548" s="46">
        <v>950</v>
      </c>
      <c r="D548" s="46">
        <v>3449</v>
      </c>
      <c r="E548" s="46">
        <v>3935</v>
      </c>
      <c r="F548" s="46">
        <v>1260</v>
      </c>
      <c r="G548" s="46">
        <v>173</v>
      </c>
      <c r="H548" s="46">
        <v>92</v>
      </c>
      <c r="I548" s="46">
        <v>6</v>
      </c>
      <c r="J548" s="46">
        <v>0</v>
      </c>
      <c r="K548" s="9"/>
      <c r="M548" s="21"/>
    </row>
    <row r="549" spans="1:13" s="20" customFormat="1" ht="21.95" customHeight="1" x14ac:dyDescent="0.25">
      <c r="A549" s="11" t="s">
        <v>8</v>
      </c>
      <c r="B549" s="46">
        <v>319</v>
      </c>
      <c r="C549" s="46">
        <v>167</v>
      </c>
      <c r="D549" s="46">
        <v>127</v>
      </c>
      <c r="E549" s="46">
        <v>22</v>
      </c>
      <c r="F549" s="46">
        <v>3</v>
      </c>
      <c r="G549" s="46">
        <v>0</v>
      </c>
      <c r="H549" s="46">
        <v>0</v>
      </c>
      <c r="I549" s="46">
        <v>0</v>
      </c>
      <c r="J549" s="46">
        <v>0</v>
      </c>
      <c r="K549" s="9"/>
      <c r="M549" s="21"/>
    </row>
    <row r="550" spans="1:13" s="20" customFormat="1" ht="18" customHeight="1" x14ac:dyDescent="0.25">
      <c r="A550" s="14"/>
      <c r="B550" s="46"/>
      <c r="C550" s="46"/>
      <c r="D550" s="46"/>
      <c r="E550" s="46"/>
      <c r="F550" s="46"/>
      <c r="G550" s="46"/>
      <c r="H550" s="46"/>
      <c r="I550" s="46"/>
      <c r="J550" s="46"/>
      <c r="M550" s="21"/>
    </row>
    <row r="551" spans="1:13" s="21" customFormat="1" ht="21.95" customHeight="1" x14ac:dyDescent="0.25">
      <c r="A551" s="29" t="s">
        <v>104</v>
      </c>
      <c r="B551" s="49"/>
      <c r="C551" s="49"/>
      <c r="D551" s="49"/>
      <c r="E551" s="49"/>
      <c r="F551" s="49"/>
      <c r="G551" s="49"/>
      <c r="H551" s="49"/>
      <c r="I551" s="49"/>
      <c r="J551" s="49"/>
    </row>
    <row r="552" spans="1:13" s="20" customFormat="1" ht="30" customHeight="1" x14ac:dyDescent="0.25">
      <c r="A552" s="8" t="s">
        <v>184</v>
      </c>
      <c r="B552" s="47">
        <f t="shared" ref="B552:J552" si="112">SUM(B553:B555)</f>
        <v>46019</v>
      </c>
      <c r="C552" s="47">
        <f t="shared" si="112"/>
        <v>5241</v>
      </c>
      <c r="D552" s="47">
        <f t="shared" si="112"/>
        <v>25687</v>
      </c>
      <c r="E552" s="47">
        <f t="shared" si="112"/>
        <v>11520</v>
      </c>
      <c r="F552" s="47">
        <f t="shared" si="112"/>
        <v>2783</v>
      </c>
      <c r="G552" s="47">
        <f t="shared" si="112"/>
        <v>670</v>
      </c>
      <c r="H552" s="47">
        <f t="shared" si="112"/>
        <v>56</v>
      </c>
      <c r="I552" s="47">
        <f t="shared" si="112"/>
        <v>52</v>
      </c>
      <c r="J552" s="47">
        <f t="shared" si="112"/>
        <v>10</v>
      </c>
      <c r="M552" s="21"/>
    </row>
    <row r="553" spans="1:13" s="20" customFormat="1" ht="21.95" customHeight="1" x14ac:dyDescent="0.25">
      <c r="A553" s="10" t="s">
        <v>6</v>
      </c>
      <c r="B553" s="46">
        <v>17148</v>
      </c>
      <c r="C553" s="46">
        <v>1599</v>
      </c>
      <c r="D553" s="46">
        <v>7933</v>
      </c>
      <c r="E553" s="46">
        <v>5857</v>
      </c>
      <c r="F553" s="46">
        <v>1173</v>
      </c>
      <c r="G553" s="46">
        <v>502</v>
      </c>
      <c r="H553" s="46">
        <v>44</v>
      </c>
      <c r="I553" s="46">
        <v>39</v>
      </c>
      <c r="J553" s="46">
        <v>1</v>
      </c>
      <c r="K553" s="9"/>
      <c r="M553" s="21"/>
    </row>
    <row r="554" spans="1:13" s="20" customFormat="1" ht="21.95" customHeight="1" x14ac:dyDescent="0.25">
      <c r="A554" s="10" t="s">
        <v>7</v>
      </c>
      <c r="B554" s="46">
        <v>25634</v>
      </c>
      <c r="C554" s="46">
        <v>3120</v>
      </c>
      <c r="D554" s="46">
        <v>15343</v>
      </c>
      <c r="E554" s="46">
        <v>5386</v>
      </c>
      <c r="F554" s="46">
        <v>1589</v>
      </c>
      <c r="G554" s="46">
        <v>162</v>
      </c>
      <c r="H554" s="46">
        <v>12</v>
      </c>
      <c r="I554" s="46">
        <v>13</v>
      </c>
      <c r="J554" s="46">
        <v>9</v>
      </c>
      <c r="K554" s="9"/>
      <c r="M554" s="21"/>
    </row>
    <row r="555" spans="1:13" s="20" customFormat="1" ht="21.95" customHeight="1" x14ac:dyDescent="0.25">
      <c r="A555" s="11" t="s">
        <v>8</v>
      </c>
      <c r="B555" s="46">
        <v>3237</v>
      </c>
      <c r="C555" s="46">
        <v>522</v>
      </c>
      <c r="D555" s="46">
        <v>2411</v>
      </c>
      <c r="E555" s="46">
        <v>277</v>
      </c>
      <c r="F555" s="46">
        <v>21</v>
      </c>
      <c r="G555" s="46">
        <v>6</v>
      </c>
      <c r="H555" s="46">
        <v>0</v>
      </c>
      <c r="I555" s="46">
        <v>0</v>
      </c>
      <c r="J555" s="46">
        <v>0</v>
      </c>
      <c r="K555" s="9"/>
      <c r="M555" s="21"/>
    </row>
    <row r="556" spans="1:13" s="20" customFormat="1" ht="18" customHeight="1" x14ac:dyDescent="0.25">
      <c r="A556" s="14"/>
      <c r="B556" s="46"/>
      <c r="C556" s="46"/>
      <c r="D556" s="46"/>
      <c r="E556" s="46"/>
      <c r="F556" s="46"/>
      <c r="G556" s="46"/>
      <c r="H556" s="46"/>
      <c r="I556" s="46"/>
      <c r="J556" s="46"/>
      <c r="K556" s="9"/>
      <c r="M556" s="21"/>
    </row>
    <row r="557" spans="1:13" s="21" customFormat="1" ht="21.95" customHeight="1" x14ac:dyDescent="0.25">
      <c r="A557" s="29" t="s">
        <v>105</v>
      </c>
      <c r="B557" s="49"/>
      <c r="C557" s="49"/>
      <c r="D557" s="49"/>
      <c r="E557" s="49"/>
      <c r="F557" s="49"/>
      <c r="G557" s="49"/>
      <c r="H557" s="49"/>
      <c r="I557" s="49"/>
      <c r="J557" s="49"/>
    </row>
    <row r="558" spans="1:13" s="20" customFormat="1" ht="30" customHeight="1" x14ac:dyDescent="0.25">
      <c r="A558" s="8" t="s">
        <v>184</v>
      </c>
      <c r="B558" s="47">
        <f t="shared" ref="B558:J558" si="113">SUM(B559:B561)</f>
        <v>8393</v>
      </c>
      <c r="C558" s="47">
        <f t="shared" si="113"/>
        <v>5992</v>
      </c>
      <c r="D558" s="47">
        <f t="shared" si="113"/>
        <v>2326</v>
      </c>
      <c r="E558" s="47">
        <f t="shared" si="113"/>
        <v>47</v>
      </c>
      <c r="F558" s="47">
        <f t="shared" si="113"/>
        <v>9</v>
      </c>
      <c r="G558" s="47">
        <f t="shared" si="113"/>
        <v>4</v>
      </c>
      <c r="H558" s="47">
        <f t="shared" si="113"/>
        <v>0</v>
      </c>
      <c r="I558" s="47">
        <f t="shared" si="113"/>
        <v>0</v>
      </c>
      <c r="J558" s="47">
        <f t="shared" si="113"/>
        <v>15</v>
      </c>
      <c r="K558" s="9"/>
      <c r="M558" s="21"/>
    </row>
    <row r="559" spans="1:13" s="20" customFormat="1" ht="21.95" customHeight="1" x14ac:dyDescent="0.25">
      <c r="A559" s="10" t="s">
        <v>6</v>
      </c>
      <c r="B559" s="46">
        <v>5242</v>
      </c>
      <c r="C559" s="53">
        <v>3378</v>
      </c>
      <c r="D559" s="53">
        <v>1811</v>
      </c>
      <c r="E559" s="53">
        <v>33</v>
      </c>
      <c r="F559" s="53">
        <v>5</v>
      </c>
      <c r="G559" s="53">
        <v>4</v>
      </c>
      <c r="H559" s="53">
        <v>0</v>
      </c>
      <c r="I559" s="53">
        <v>0</v>
      </c>
      <c r="J559" s="53">
        <v>11</v>
      </c>
      <c r="K559" s="9"/>
      <c r="M559" s="21"/>
    </row>
    <row r="560" spans="1:13" s="20" customFormat="1" ht="21.95" customHeight="1" x14ac:dyDescent="0.25">
      <c r="A560" s="10" t="s">
        <v>7</v>
      </c>
      <c r="B560" s="46">
        <v>2267</v>
      </c>
      <c r="C560" s="53">
        <v>2040</v>
      </c>
      <c r="D560" s="53">
        <v>222</v>
      </c>
      <c r="E560" s="53">
        <v>3</v>
      </c>
      <c r="F560" s="53">
        <v>2</v>
      </c>
      <c r="G560" s="53">
        <v>0</v>
      </c>
      <c r="H560" s="53">
        <v>0</v>
      </c>
      <c r="I560" s="53">
        <v>0</v>
      </c>
      <c r="J560" s="53">
        <v>0</v>
      </c>
      <c r="K560" s="9"/>
      <c r="M560" s="21"/>
    </row>
    <row r="561" spans="1:13" s="20" customFormat="1" ht="21.95" customHeight="1" x14ac:dyDescent="0.25">
      <c r="A561" s="11" t="s">
        <v>8</v>
      </c>
      <c r="B561" s="46">
        <v>884</v>
      </c>
      <c r="C561" s="53">
        <v>574</v>
      </c>
      <c r="D561" s="53">
        <v>293</v>
      </c>
      <c r="E561" s="53">
        <v>11</v>
      </c>
      <c r="F561" s="53">
        <v>2</v>
      </c>
      <c r="G561" s="53">
        <v>0</v>
      </c>
      <c r="H561" s="53">
        <v>0</v>
      </c>
      <c r="I561" s="53">
        <v>0</v>
      </c>
      <c r="J561" s="53">
        <v>4</v>
      </c>
      <c r="K561" s="9"/>
      <c r="M561" s="21"/>
    </row>
    <row r="562" spans="1:13" ht="18" customHeight="1" x14ac:dyDescent="0.2">
      <c r="A562" s="12"/>
      <c r="B562" s="48"/>
      <c r="C562" s="48"/>
      <c r="D562" s="48"/>
      <c r="E562" s="48"/>
      <c r="F562" s="48"/>
      <c r="G562" s="48"/>
      <c r="H562" s="48"/>
      <c r="I562" s="48"/>
      <c r="J562" s="48"/>
    </row>
    <row r="563" spans="1:13" s="20" customFormat="1" ht="21.95" customHeight="1" x14ac:dyDescent="0.25">
      <c r="A563" s="13" t="s">
        <v>18</v>
      </c>
      <c r="B563" s="63"/>
      <c r="C563" s="63"/>
      <c r="D563" s="63"/>
      <c r="E563" s="63"/>
      <c r="F563" s="63"/>
      <c r="G563" s="63"/>
      <c r="H563" s="63"/>
      <c r="I563" s="63"/>
      <c r="J563" s="63"/>
      <c r="M563" s="21"/>
    </row>
    <row r="564" spans="1:13" s="20" customFormat="1" ht="30" customHeight="1" x14ac:dyDescent="0.25">
      <c r="A564" s="8" t="s">
        <v>184</v>
      </c>
      <c r="B564" s="75">
        <f t="shared" ref="B564:J564" si="114">SUM(B565:B567)</f>
        <v>49841</v>
      </c>
      <c r="C564" s="75">
        <f t="shared" si="114"/>
        <v>40667</v>
      </c>
      <c r="D564" s="75">
        <f t="shared" si="114"/>
        <v>8149</v>
      </c>
      <c r="E564" s="75">
        <f t="shared" si="114"/>
        <v>799</v>
      </c>
      <c r="F564" s="75">
        <f t="shared" si="114"/>
        <v>160</v>
      </c>
      <c r="G564" s="75">
        <f t="shared" si="114"/>
        <v>38</v>
      </c>
      <c r="H564" s="75">
        <f t="shared" si="114"/>
        <v>2</v>
      </c>
      <c r="I564" s="75">
        <f t="shared" si="114"/>
        <v>3</v>
      </c>
      <c r="J564" s="75">
        <f t="shared" si="114"/>
        <v>23</v>
      </c>
      <c r="K564" s="9"/>
      <c r="M564" s="21"/>
    </row>
    <row r="565" spans="1:13" s="20" customFormat="1" ht="21.95" customHeight="1" x14ac:dyDescent="0.25">
      <c r="A565" s="10" t="s">
        <v>6</v>
      </c>
      <c r="B565" s="69">
        <f t="shared" ref="B565:J565" si="115">B571+B577+B583+B589+B595+B601+B607+B613</f>
        <v>43485</v>
      </c>
      <c r="C565" s="69">
        <f t="shared" si="115"/>
        <v>35230</v>
      </c>
      <c r="D565" s="69">
        <f t="shared" si="115"/>
        <v>7358</v>
      </c>
      <c r="E565" s="69">
        <f t="shared" si="115"/>
        <v>691</v>
      </c>
      <c r="F565" s="69">
        <f t="shared" si="115"/>
        <v>147</v>
      </c>
      <c r="G565" s="69">
        <f t="shared" si="115"/>
        <v>34</v>
      </c>
      <c r="H565" s="69">
        <f t="shared" si="115"/>
        <v>2</v>
      </c>
      <c r="I565" s="69">
        <f t="shared" si="115"/>
        <v>3</v>
      </c>
      <c r="J565" s="69">
        <f t="shared" si="115"/>
        <v>20</v>
      </c>
      <c r="K565" s="9"/>
      <c r="M565" s="21"/>
    </row>
    <row r="566" spans="1:13" s="20" customFormat="1" ht="21.95" customHeight="1" x14ac:dyDescent="0.25">
      <c r="A566" s="10" t="s">
        <v>7</v>
      </c>
      <c r="B566" s="69">
        <f t="shared" ref="B566:J566" si="116">B572+B578+B584+B590+B596+B602+B608+B614</f>
        <v>5481</v>
      </c>
      <c r="C566" s="69">
        <f t="shared" si="116"/>
        <v>4689</v>
      </c>
      <c r="D566" s="69">
        <f t="shared" si="116"/>
        <v>696</v>
      </c>
      <c r="E566" s="69">
        <f t="shared" si="116"/>
        <v>83</v>
      </c>
      <c r="F566" s="69">
        <f t="shared" si="116"/>
        <v>6</v>
      </c>
      <c r="G566" s="69">
        <f t="shared" si="116"/>
        <v>4</v>
      </c>
      <c r="H566" s="69">
        <f t="shared" si="116"/>
        <v>0</v>
      </c>
      <c r="I566" s="69">
        <f t="shared" si="116"/>
        <v>0</v>
      </c>
      <c r="J566" s="69">
        <f t="shared" si="116"/>
        <v>3</v>
      </c>
      <c r="K566" s="22"/>
      <c r="M566" s="21"/>
    </row>
    <row r="567" spans="1:13" s="20" customFormat="1" ht="21.95" customHeight="1" x14ac:dyDescent="0.25">
      <c r="A567" s="11" t="s">
        <v>8</v>
      </c>
      <c r="B567" s="69">
        <f t="shared" ref="B567:J567" si="117">B573+B579+B585+B591+B597+B603+B609+B615</f>
        <v>875</v>
      </c>
      <c r="C567" s="69">
        <f t="shared" si="117"/>
        <v>748</v>
      </c>
      <c r="D567" s="69">
        <f t="shared" si="117"/>
        <v>95</v>
      </c>
      <c r="E567" s="69">
        <f t="shared" si="117"/>
        <v>25</v>
      </c>
      <c r="F567" s="69">
        <f t="shared" si="117"/>
        <v>7</v>
      </c>
      <c r="G567" s="69">
        <f t="shared" si="117"/>
        <v>0</v>
      </c>
      <c r="H567" s="69">
        <f t="shared" si="117"/>
        <v>0</v>
      </c>
      <c r="I567" s="69">
        <f t="shared" si="117"/>
        <v>0</v>
      </c>
      <c r="J567" s="69">
        <f t="shared" si="117"/>
        <v>0</v>
      </c>
      <c r="L567" s="23"/>
      <c r="M567" s="21"/>
    </row>
    <row r="568" spans="1:13" s="20" customFormat="1" ht="18" customHeight="1" x14ac:dyDescent="0.25">
      <c r="A568" s="14"/>
      <c r="B568" s="65"/>
      <c r="C568" s="65"/>
      <c r="D568" s="65"/>
      <c r="E568" s="65"/>
      <c r="F568" s="65"/>
      <c r="G568" s="65"/>
      <c r="H568" s="65"/>
      <c r="I568" s="65"/>
      <c r="J568" s="65"/>
      <c r="K568" s="22"/>
      <c r="M568" s="21"/>
    </row>
    <row r="569" spans="1:13" s="21" customFormat="1" ht="21.95" customHeight="1" x14ac:dyDescent="0.25">
      <c r="A569" s="29" t="s">
        <v>106</v>
      </c>
      <c r="B569" s="60"/>
      <c r="C569" s="60"/>
      <c r="D569" s="60"/>
      <c r="E569" s="60"/>
      <c r="F569" s="60"/>
      <c r="G569" s="60"/>
      <c r="H569" s="60"/>
      <c r="I569" s="60"/>
      <c r="J569" s="60"/>
      <c r="K569" s="22"/>
    </row>
    <row r="570" spans="1:13" s="20" customFormat="1" ht="30" customHeight="1" x14ac:dyDescent="0.25">
      <c r="A570" s="8" t="s">
        <v>184</v>
      </c>
      <c r="B570" s="75">
        <f t="shared" ref="B570:J570" si="118">SUM(B571:B573)</f>
        <v>4937</v>
      </c>
      <c r="C570" s="75">
        <f t="shared" si="118"/>
        <v>4681</v>
      </c>
      <c r="D570" s="75">
        <f t="shared" si="118"/>
        <v>239</v>
      </c>
      <c r="E570" s="75">
        <f t="shared" si="118"/>
        <v>7</v>
      </c>
      <c r="F570" s="75">
        <f t="shared" si="118"/>
        <v>4</v>
      </c>
      <c r="G570" s="75">
        <f t="shared" si="118"/>
        <v>0</v>
      </c>
      <c r="H570" s="75">
        <f t="shared" si="118"/>
        <v>0</v>
      </c>
      <c r="I570" s="75">
        <f t="shared" si="118"/>
        <v>0</v>
      </c>
      <c r="J570" s="75">
        <f t="shared" si="118"/>
        <v>6</v>
      </c>
      <c r="K570" s="22"/>
      <c r="M570" s="21"/>
    </row>
    <row r="571" spans="1:13" s="20" customFormat="1" ht="21.95" customHeight="1" x14ac:dyDescent="0.25">
      <c r="A571" s="10" t="s">
        <v>6</v>
      </c>
      <c r="B571" s="69">
        <f>SUM(C571:J571)</f>
        <v>4671</v>
      </c>
      <c r="C571" s="65">
        <v>4429</v>
      </c>
      <c r="D571" s="65">
        <v>226</v>
      </c>
      <c r="E571" s="65">
        <v>7</v>
      </c>
      <c r="F571" s="65">
        <v>4</v>
      </c>
      <c r="G571" s="65">
        <v>0</v>
      </c>
      <c r="H571" s="65">
        <v>0</v>
      </c>
      <c r="I571" s="65">
        <v>0</v>
      </c>
      <c r="J571" s="65">
        <v>5</v>
      </c>
      <c r="K571" s="22"/>
      <c r="M571" s="21"/>
    </row>
    <row r="572" spans="1:13" s="20" customFormat="1" ht="21.95" customHeight="1" x14ac:dyDescent="0.25">
      <c r="A572" s="10" t="s">
        <v>7</v>
      </c>
      <c r="B572" s="69">
        <f>SUM(C572:J572)</f>
        <v>143</v>
      </c>
      <c r="C572" s="65">
        <v>138</v>
      </c>
      <c r="D572" s="65">
        <v>4</v>
      </c>
      <c r="E572" s="65">
        <v>0</v>
      </c>
      <c r="F572" s="65">
        <v>0</v>
      </c>
      <c r="G572" s="65">
        <v>0</v>
      </c>
      <c r="H572" s="65">
        <v>0</v>
      </c>
      <c r="I572" s="65">
        <v>0</v>
      </c>
      <c r="J572" s="65">
        <v>1</v>
      </c>
      <c r="K572" s="22"/>
      <c r="M572" s="21"/>
    </row>
    <row r="573" spans="1:13" s="20" customFormat="1" ht="21.95" customHeight="1" x14ac:dyDescent="0.25">
      <c r="A573" s="11" t="s">
        <v>8</v>
      </c>
      <c r="B573" s="69">
        <f>SUM(C573:J573)</f>
        <v>123</v>
      </c>
      <c r="C573" s="65">
        <v>114</v>
      </c>
      <c r="D573" s="65">
        <v>9</v>
      </c>
      <c r="E573" s="65">
        <v>0</v>
      </c>
      <c r="F573" s="65">
        <v>0</v>
      </c>
      <c r="G573" s="65">
        <v>0</v>
      </c>
      <c r="H573" s="65">
        <v>0</v>
      </c>
      <c r="I573" s="65">
        <v>0</v>
      </c>
      <c r="J573" s="65">
        <v>0</v>
      </c>
      <c r="K573" s="22"/>
      <c r="M573" s="21"/>
    </row>
    <row r="574" spans="1:13" s="20" customFormat="1" ht="18" customHeight="1" x14ac:dyDescent="0.25">
      <c r="A574" s="14"/>
      <c r="B574" s="65"/>
      <c r="C574" s="65"/>
      <c r="D574" s="65"/>
      <c r="E574" s="65"/>
      <c r="F574" s="65"/>
      <c r="G574" s="65"/>
      <c r="H574" s="65"/>
      <c r="I574" s="65"/>
      <c r="J574" s="65"/>
      <c r="K574" s="22"/>
      <c r="M574" s="21"/>
    </row>
    <row r="575" spans="1:13" s="21" customFormat="1" ht="21.95" customHeight="1" x14ac:dyDescent="0.25">
      <c r="A575" s="29" t="s">
        <v>107</v>
      </c>
      <c r="B575" s="63"/>
      <c r="C575" s="63"/>
      <c r="D575" s="63"/>
      <c r="E575" s="63"/>
      <c r="F575" s="63"/>
      <c r="G575" s="63"/>
      <c r="H575" s="63"/>
      <c r="I575" s="63"/>
      <c r="J575" s="63"/>
      <c r="K575" s="22"/>
    </row>
    <row r="576" spans="1:13" s="20" customFormat="1" ht="30" customHeight="1" x14ac:dyDescent="0.25">
      <c r="A576" s="8" t="s">
        <v>184</v>
      </c>
      <c r="B576" s="75">
        <f t="shared" ref="B576:J576" si="119">SUM(B577:B579)</f>
        <v>8730</v>
      </c>
      <c r="C576" s="75">
        <f t="shared" si="119"/>
        <v>6912</v>
      </c>
      <c r="D576" s="75">
        <f t="shared" si="119"/>
        <v>1710</v>
      </c>
      <c r="E576" s="75">
        <f t="shared" si="119"/>
        <v>90</v>
      </c>
      <c r="F576" s="75">
        <f t="shared" si="119"/>
        <v>9</v>
      </c>
      <c r="G576" s="75">
        <f t="shared" si="119"/>
        <v>6</v>
      </c>
      <c r="H576" s="75">
        <f t="shared" si="119"/>
        <v>0</v>
      </c>
      <c r="I576" s="75">
        <f t="shared" si="119"/>
        <v>0</v>
      </c>
      <c r="J576" s="75">
        <f t="shared" si="119"/>
        <v>3</v>
      </c>
      <c r="K576" s="22"/>
      <c r="M576" s="21"/>
    </row>
    <row r="577" spans="1:13" s="20" customFormat="1" ht="21.95" customHeight="1" x14ac:dyDescent="0.25">
      <c r="A577" s="10" t="s">
        <v>6</v>
      </c>
      <c r="B577" s="69">
        <f>SUM(C577:J577)</f>
        <v>8219</v>
      </c>
      <c r="C577" s="65">
        <v>6416</v>
      </c>
      <c r="D577" s="65">
        <v>1695</v>
      </c>
      <c r="E577" s="65">
        <v>90</v>
      </c>
      <c r="F577" s="65">
        <v>9</v>
      </c>
      <c r="G577" s="65">
        <v>6</v>
      </c>
      <c r="H577" s="65">
        <v>0</v>
      </c>
      <c r="I577" s="65">
        <v>0</v>
      </c>
      <c r="J577" s="65">
        <v>3</v>
      </c>
      <c r="K577" s="22"/>
      <c r="M577" s="21"/>
    </row>
    <row r="578" spans="1:13" s="20" customFormat="1" ht="21.95" customHeight="1" x14ac:dyDescent="0.25">
      <c r="A578" s="10" t="s">
        <v>7</v>
      </c>
      <c r="B578" s="69">
        <f>SUM(C578:J578)</f>
        <v>395</v>
      </c>
      <c r="C578" s="65">
        <v>392</v>
      </c>
      <c r="D578" s="65">
        <v>3</v>
      </c>
      <c r="E578" s="65">
        <v>0</v>
      </c>
      <c r="F578" s="65">
        <v>0</v>
      </c>
      <c r="G578" s="65">
        <v>0</v>
      </c>
      <c r="H578" s="65">
        <v>0</v>
      </c>
      <c r="I578" s="65">
        <v>0</v>
      </c>
      <c r="J578" s="65">
        <v>0</v>
      </c>
      <c r="K578" s="22"/>
      <c r="M578" s="21"/>
    </row>
    <row r="579" spans="1:13" s="20" customFormat="1" ht="21.95" customHeight="1" x14ac:dyDescent="0.25">
      <c r="A579" s="11" t="s">
        <v>8</v>
      </c>
      <c r="B579" s="69">
        <f>SUM(C579:J579)</f>
        <v>116</v>
      </c>
      <c r="C579" s="65">
        <v>104</v>
      </c>
      <c r="D579" s="65">
        <v>12</v>
      </c>
      <c r="E579" s="65">
        <v>0</v>
      </c>
      <c r="F579" s="65">
        <v>0</v>
      </c>
      <c r="G579" s="65">
        <v>0</v>
      </c>
      <c r="H579" s="65">
        <v>0</v>
      </c>
      <c r="I579" s="65">
        <v>0</v>
      </c>
      <c r="J579" s="65">
        <v>0</v>
      </c>
      <c r="K579" s="22"/>
      <c r="M579" s="21"/>
    </row>
    <row r="580" spans="1:13" s="20" customFormat="1" ht="18" customHeight="1" x14ac:dyDescent="0.25">
      <c r="A580" s="14"/>
      <c r="B580" s="69"/>
      <c r="C580" s="65"/>
      <c r="D580" s="65"/>
      <c r="E580" s="65"/>
      <c r="F580" s="65"/>
      <c r="G580" s="65"/>
      <c r="H580" s="65"/>
      <c r="I580" s="65"/>
      <c r="J580" s="65"/>
      <c r="K580" s="9"/>
      <c r="M580" s="21"/>
    </row>
    <row r="581" spans="1:13" s="21" customFormat="1" ht="21.95" customHeight="1" x14ac:dyDescent="0.25">
      <c r="A581" s="29" t="s">
        <v>108</v>
      </c>
      <c r="B581" s="75"/>
      <c r="C581" s="65"/>
      <c r="D581" s="65"/>
      <c r="E581" s="65"/>
      <c r="F581" s="65"/>
      <c r="G581" s="65"/>
      <c r="H581" s="65"/>
      <c r="I581" s="65"/>
      <c r="J581" s="65"/>
    </row>
    <row r="582" spans="1:13" s="20" customFormat="1" ht="30" customHeight="1" x14ac:dyDescent="0.25">
      <c r="A582" s="8" t="s">
        <v>184</v>
      </c>
      <c r="B582" s="75">
        <f t="shared" ref="B582:J582" si="120">SUM(B583:B585)</f>
        <v>11930</v>
      </c>
      <c r="C582" s="75">
        <f t="shared" si="120"/>
        <v>9097</v>
      </c>
      <c r="D582" s="75">
        <f t="shared" si="120"/>
        <v>2553</v>
      </c>
      <c r="E582" s="75">
        <f t="shared" si="120"/>
        <v>179</v>
      </c>
      <c r="F582" s="75">
        <f t="shared" si="120"/>
        <v>81</v>
      </c>
      <c r="G582" s="75">
        <f t="shared" si="120"/>
        <v>16</v>
      </c>
      <c r="H582" s="75">
        <f t="shared" si="120"/>
        <v>0</v>
      </c>
      <c r="I582" s="75">
        <f t="shared" si="120"/>
        <v>0</v>
      </c>
      <c r="J582" s="75">
        <f t="shared" si="120"/>
        <v>4</v>
      </c>
      <c r="K582" s="9"/>
      <c r="M582" s="21"/>
    </row>
    <row r="583" spans="1:13" s="20" customFormat="1" ht="21.95" customHeight="1" x14ac:dyDescent="0.25">
      <c r="A583" s="10" t="s">
        <v>6</v>
      </c>
      <c r="B583" s="69">
        <f>SUM(C583:J583)</f>
        <v>10744</v>
      </c>
      <c r="C583" s="65">
        <v>8123</v>
      </c>
      <c r="D583" s="65">
        <v>2345</v>
      </c>
      <c r="E583" s="65">
        <v>175</v>
      </c>
      <c r="F583" s="65">
        <v>81</v>
      </c>
      <c r="G583" s="65">
        <v>16</v>
      </c>
      <c r="H583" s="65">
        <v>0</v>
      </c>
      <c r="I583" s="65">
        <v>0</v>
      </c>
      <c r="J583" s="65">
        <v>4</v>
      </c>
      <c r="K583" s="9"/>
      <c r="M583" s="21"/>
    </row>
    <row r="584" spans="1:13" s="20" customFormat="1" ht="21.95" customHeight="1" x14ac:dyDescent="0.25">
      <c r="A584" s="10" t="s">
        <v>7</v>
      </c>
      <c r="B584" s="69">
        <f>SUM(C584:J584)</f>
        <v>1066</v>
      </c>
      <c r="C584" s="65">
        <v>866</v>
      </c>
      <c r="D584" s="65">
        <v>200</v>
      </c>
      <c r="E584" s="65">
        <v>0</v>
      </c>
      <c r="F584" s="65">
        <v>0</v>
      </c>
      <c r="G584" s="65">
        <v>0</v>
      </c>
      <c r="H584" s="65">
        <v>0</v>
      </c>
      <c r="I584" s="65">
        <v>0</v>
      </c>
      <c r="J584" s="65">
        <v>0</v>
      </c>
      <c r="M584" s="21"/>
    </row>
    <row r="585" spans="1:13" s="20" customFormat="1" ht="21.95" customHeight="1" x14ac:dyDescent="0.25">
      <c r="A585" s="11" t="s">
        <v>8</v>
      </c>
      <c r="B585" s="69">
        <f>SUM(C585:J585)</f>
        <v>120</v>
      </c>
      <c r="C585" s="65">
        <v>108</v>
      </c>
      <c r="D585" s="65">
        <v>8</v>
      </c>
      <c r="E585" s="65">
        <v>4</v>
      </c>
      <c r="F585" s="65">
        <v>0</v>
      </c>
      <c r="G585" s="65">
        <v>0</v>
      </c>
      <c r="H585" s="65">
        <v>0</v>
      </c>
      <c r="I585" s="65">
        <v>0</v>
      </c>
      <c r="J585" s="65">
        <v>0</v>
      </c>
      <c r="M585" s="21"/>
    </row>
    <row r="586" spans="1:13" s="20" customFormat="1" ht="18" customHeight="1" thickBot="1" x14ac:dyDescent="0.3">
      <c r="A586" s="34"/>
      <c r="B586" s="42"/>
      <c r="C586" s="42"/>
      <c r="D586" s="42"/>
      <c r="E586" s="42"/>
      <c r="F586" s="42"/>
      <c r="G586" s="42"/>
      <c r="H586" s="42"/>
      <c r="I586" s="42"/>
      <c r="J586" s="42"/>
      <c r="M586" s="21"/>
    </row>
    <row r="587" spans="1:13" s="21" customFormat="1" ht="21.95" customHeight="1" x14ac:dyDescent="0.25">
      <c r="A587" s="29" t="s">
        <v>109</v>
      </c>
      <c r="B587" s="1"/>
      <c r="C587" s="1"/>
      <c r="D587" s="1"/>
      <c r="E587" s="1"/>
      <c r="F587" s="1"/>
      <c r="G587" s="1"/>
      <c r="H587" s="1"/>
      <c r="I587" s="1"/>
      <c r="J587" s="1"/>
    </row>
    <row r="588" spans="1:13" s="20" customFormat="1" ht="30" customHeight="1" x14ac:dyDescent="0.25">
      <c r="A588" s="8" t="s">
        <v>184</v>
      </c>
      <c r="B588" s="75">
        <f t="shared" ref="B588:J588" si="121">SUM(B589:B591)</f>
        <v>10712</v>
      </c>
      <c r="C588" s="75">
        <f t="shared" si="121"/>
        <v>8680</v>
      </c>
      <c r="D588" s="75">
        <f t="shared" si="121"/>
        <v>1776</v>
      </c>
      <c r="E588" s="75">
        <f t="shared" si="121"/>
        <v>214</v>
      </c>
      <c r="F588" s="75">
        <f t="shared" si="121"/>
        <v>23</v>
      </c>
      <c r="G588" s="75">
        <f t="shared" si="121"/>
        <v>13</v>
      </c>
      <c r="H588" s="75">
        <f t="shared" si="121"/>
        <v>2</v>
      </c>
      <c r="I588" s="75">
        <f t="shared" si="121"/>
        <v>3</v>
      </c>
      <c r="J588" s="75">
        <f t="shared" si="121"/>
        <v>1</v>
      </c>
      <c r="M588" s="21"/>
    </row>
    <row r="589" spans="1:13" s="20" customFormat="1" ht="21.95" customHeight="1" x14ac:dyDescent="0.25">
      <c r="A589" s="10" t="s">
        <v>6</v>
      </c>
      <c r="B589" s="69">
        <f>SUM(C589:J589)</f>
        <v>7100</v>
      </c>
      <c r="C589" s="69">
        <v>5693</v>
      </c>
      <c r="D589" s="69">
        <v>1253</v>
      </c>
      <c r="E589" s="69">
        <v>126</v>
      </c>
      <c r="F589" s="69">
        <v>14</v>
      </c>
      <c r="G589" s="69">
        <v>9</v>
      </c>
      <c r="H589" s="69">
        <v>2</v>
      </c>
      <c r="I589" s="69">
        <v>3</v>
      </c>
      <c r="J589" s="69">
        <v>0</v>
      </c>
      <c r="M589" s="21"/>
    </row>
    <row r="590" spans="1:13" s="20" customFormat="1" ht="21.95" customHeight="1" x14ac:dyDescent="0.25">
      <c r="A590" s="10" t="s">
        <v>7</v>
      </c>
      <c r="B590" s="69">
        <f>SUM(C590:J590)</f>
        <v>3386</v>
      </c>
      <c r="C590" s="69">
        <v>2813</v>
      </c>
      <c r="D590" s="69">
        <v>482</v>
      </c>
      <c r="E590" s="69">
        <v>80</v>
      </c>
      <c r="F590" s="69">
        <v>6</v>
      </c>
      <c r="G590" s="69">
        <v>4</v>
      </c>
      <c r="H590" s="69">
        <v>0</v>
      </c>
      <c r="I590" s="69">
        <v>0</v>
      </c>
      <c r="J590" s="69">
        <v>1</v>
      </c>
      <c r="M590" s="21"/>
    </row>
    <row r="591" spans="1:13" s="20" customFormat="1" ht="21.95" customHeight="1" x14ac:dyDescent="0.25">
      <c r="A591" s="11" t="s">
        <v>8</v>
      </c>
      <c r="B591" s="69">
        <f>SUM(C591:J591)</f>
        <v>226</v>
      </c>
      <c r="C591" s="69">
        <v>174</v>
      </c>
      <c r="D591" s="69">
        <v>41</v>
      </c>
      <c r="E591" s="69">
        <v>8</v>
      </c>
      <c r="F591" s="69">
        <v>3</v>
      </c>
      <c r="G591" s="69">
        <v>0</v>
      </c>
      <c r="H591" s="69">
        <v>0</v>
      </c>
      <c r="I591" s="69">
        <v>0</v>
      </c>
      <c r="J591" s="69">
        <v>0</v>
      </c>
      <c r="M591" s="21"/>
    </row>
    <row r="592" spans="1:13" s="20" customFormat="1" ht="18" customHeight="1" x14ac:dyDescent="0.25">
      <c r="A592" s="14"/>
      <c r="B592" s="61"/>
      <c r="C592" s="61"/>
      <c r="D592" s="61"/>
      <c r="E592" s="61"/>
      <c r="F592" s="61"/>
      <c r="G592" s="61"/>
      <c r="H592" s="61"/>
      <c r="I592" s="61"/>
      <c r="J592" s="61"/>
      <c r="K592" s="9"/>
      <c r="M592" s="21"/>
    </row>
    <row r="593" spans="1:13" s="21" customFormat="1" ht="21.95" customHeight="1" x14ac:dyDescent="0.25">
      <c r="A593" s="29" t="s">
        <v>110</v>
      </c>
      <c r="B593" s="61"/>
      <c r="C593" s="61"/>
      <c r="D593" s="61"/>
      <c r="E593" s="61"/>
      <c r="F593" s="61"/>
      <c r="G593" s="61"/>
      <c r="H593" s="61"/>
      <c r="I593" s="61"/>
      <c r="J593" s="61"/>
    </row>
    <row r="594" spans="1:13" s="20" customFormat="1" ht="30" customHeight="1" x14ac:dyDescent="0.25">
      <c r="A594" s="8" t="s">
        <v>184</v>
      </c>
      <c r="B594" s="75">
        <f t="shared" ref="B594:J594" si="122">SUM(B595:B597)</f>
        <v>3669</v>
      </c>
      <c r="C594" s="75">
        <f t="shared" si="122"/>
        <v>3247</v>
      </c>
      <c r="D594" s="75">
        <f t="shared" si="122"/>
        <v>384</v>
      </c>
      <c r="E594" s="75">
        <f t="shared" si="122"/>
        <v>34</v>
      </c>
      <c r="F594" s="75">
        <f t="shared" si="122"/>
        <v>4</v>
      </c>
      <c r="G594" s="75">
        <f t="shared" si="122"/>
        <v>0</v>
      </c>
      <c r="H594" s="75">
        <f t="shared" si="122"/>
        <v>0</v>
      </c>
      <c r="I594" s="75">
        <f t="shared" si="122"/>
        <v>0</v>
      </c>
      <c r="J594" s="75">
        <f t="shared" si="122"/>
        <v>0</v>
      </c>
      <c r="K594" s="9"/>
      <c r="M594" s="21"/>
    </row>
    <row r="595" spans="1:13" s="20" customFormat="1" ht="21.95" customHeight="1" x14ac:dyDescent="0.25">
      <c r="A595" s="10" t="s">
        <v>6</v>
      </c>
      <c r="B595" s="69">
        <f>SUM(C595:J595)</f>
        <v>3447</v>
      </c>
      <c r="C595" s="69">
        <v>3031</v>
      </c>
      <c r="D595" s="69">
        <v>382</v>
      </c>
      <c r="E595" s="69">
        <v>30</v>
      </c>
      <c r="F595" s="69">
        <v>4</v>
      </c>
      <c r="G595" s="69">
        <v>0</v>
      </c>
      <c r="H595" s="69">
        <v>0</v>
      </c>
      <c r="I595" s="69">
        <v>0</v>
      </c>
      <c r="J595" s="69">
        <v>0</v>
      </c>
      <c r="K595" s="9"/>
      <c r="M595" s="21"/>
    </row>
    <row r="596" spans="1:13" s="20" customFormat="1" ht="21.95" customHeight="1" x14ac:dyDescent="0.25">
      <c r="A596" s="10" t="s">
        <v>7</v>
      </c>
      <c r="B596" s="69">
        <f>SUM(C596:J596)</f>
        <v>141</v>
      </c>
      <c r="C596" s="69">
        <v>141</v>
      </c>
      <c r="D596" s="69">
        <v>0</v>
      </c>
      <c r="E596" s="69">
        <v>0</v>
      </c>
      <c r="F596" s="69">
        <v>0</v>
      </c>
      <c r="G596" s="69">
        <v>0</v>
      </c>
      <c r="H596" s="69">
        <v>0</v>
      </c>
      <c r="I596" s="69">
        <v>0</v>
      </c>
      <c r="J596" s="69">
        <v>0</v>
      </c>
      <c r="K596" s="9"/>
      <c r="M596" s="21"/>
    </row>
    <row r="597" spans="1:13" s="20" customFormat="1" ht="21.95" customHeight="1" x14ac:dyDescent="0.25">
      <c r="A597" s="11" t="s">
        <v>8</v>
      </c>
      <c r="B597" s="69">
        <f>SUM(C597:J597)</f>
        <v>81</v>
      </c>
      <c r="C597" s="69">
        <v>75</v>
      </c>
      <c r="D597" s="69">
        <v>2</v>
      </c>
      <c r="E597" s="69">
        <v>4</v>
      </c>
      <c r="F597" s="69">
        <v>0</v>
      </c>
      <c r="G597" s="69">
        <v>0</v>
      </c>
      <c r="H597" s="69">
        <v>0</v>
      </c>
      <c r="I597" s="69">
        <v>0</v>
      </c>
      <c r="J597" s="69">
        <v>0</v>
      </c>
      <c r="K597" s="9"/>
      <c r="M597" s="21"/>
    </row>
    <row r="598" spans="1:13" s="20" customFormat="1" ht="18" customHeight="1" x14ac:dyDescent="0.25">
      <c r="A598" s="14"/>
      <c r="B598" s="61"/>
      <c r="C598" s="61"/>
      <c r="D598" s="61"/>
      <c r="E598" s="61"/>
      <c r="F598" s="61"/>
      <c r="G598" s="61"/>
      <c r="H598" s="61"/>
      <c r="I598" s="61"/>
      <c r="J598" s="61"/>
      <c r="K598" s="9"/>
      <c r="M598" s="21"/>
    </row>
    <row r="599" spans="1:13" s="21" customFormat="1" ht="21.95" customHeight="1" x14ac:dyDescent="0.25">
      <c r="A599" s="29" t="s">
        <v>111</v>
      </c>
      <c r="B599" s="61"/>
      <c r="C599" s="61"/>
      <c r="D599" s="61"/>
      <c r="E599" s="61"/>
      <c r="F599" s="61"/>
      <c r="G599" s="61"/>
      <c r="H599" s="61"/>
      <c r="I599" s="61"/>
      <c r="J599" s="61"/>
    </row>
    <row r="600" spans="1:13" s="20" customFormat="1" ht="30" customHeight="1" x14ac:dyDescent="0.25">
      <c r="A600" s="8" t="s">
        <v>184</v>
      </c>
      <c r="B600" s="75">
        <f t="shared" ref="B600:J600" si="123">SUM(B601:B603)</f>
        <v>1893</v>
      </c>
      <c r="C600" s="75">
        <f t="shared" si="123"/>
        <v>1681</v>
      </c>
      <c r="D600" s="75">
        <f t="shared" si="123"/>
        <v>192</v>
      </c>
      <c r="E600" s="75">
        <f t="shared" si="123"/>
        <v>16</v>
      </c>
      <c r="F600" s="75">
        <f t="shared" si="123"/>
        <v>3</v>
      </c>
      <c r="G600" s="75">
        <f t="shared" si="123"/>
        <v>0</v>
      </c>
      <c r="H600" s="75">
        <f t="shared" si="123"/>
        <v>0</v>
      </c>
      <c r="I600" s="75">
        <f t="shared" si="123"/>
        <v>0</v>
      </c>
      <c r="J600" s="75">
        <f t="shared" si="123"/>
        <v>1</v>
      </c>
      <c r="K600" s="9"/>
      <c r="M600" s="21"/>
    </row>
    <row r="601" spans="1:13" s="20" customFormat="1" ht="21.95" customHeight="1" x14ac:dyDescent="0.25">
      <c r="A601" s="10" t="s">
        <v>6</v>
      </c>
      <c r="B601" s="69">
        <f>SUM(C601:J601)</f>
        <v>1796</v>
      </c>
      <c r="C601" s="69">
        <v>1593</v>
      </c>
      <c r="D601" s="69">
        <v>186</v>
      </c>
      <c r="E601" s="69">
        <v>13</v>
      </c>
      <c r="F601" s="69">
        <v>3</v>
      </c>
      <c r="G601" s="69">
        <v>0</v>
      </c>
      <c r="H601" s="69">
        <v>0</v>
      </c>
      <c r="I601" s="69">
        <v>0</v>
      </c>
      <c r="J601" s="69">
        <v>1</v>
      </c>
      <c r="K601" s="9"/>
      <c r="M601" s="21"/>
    </row>
    <row r="602" spans="1:13" s="20" customFormat="1" ht="21.95" customHeight="1" x14ac:dyDescent="0.25">
      <c r="A602" s="10" t="s">
        <v>7</v>
      </c>
      <c r="B602" s="69">
        <f>SUM(C602:J602)</f>
        <v>18</v>
      </c>
      <c r="C602" s="69">
        <v>18</v>
      </c>
      <c r="D602" s="69">
        <v>0</v>
      </c>
      <c r="E602" s="69">
        <v>0</v>
      </c>
      <c r="F602" s="69">
        <v>0</v>
      </c>
      <c r="G602" s="69">
        <v>0</v>
      </c>
      <c r="H602" s="69">
        <v>0</v>
      </c>
      <c r="I602" s="69">
        <v>0</v>
      </c>
      <c r="J602" s="69">
        <v>0</v>
      </c>
      <c r="M602" s="21"/>
    </row>
    <row r="603" spans="1:13" s="20" customFormat="1" ht="21.95" customHeight="1" x14ac:dyDescent="0.25">
      <c r="A603" s="11" t="s">
        <v>8</v>
      </c>
      <c r="B603" s="69">
        <f>SUM(C603:J603)</f>
        <v>79</v>
      </c>
      <c r="C603" s="69">
        <v>70</v>
      </c>
      <c r="D603" s="69">
        <v>6</v>
      </c>
      <c r="E603" s="69">
        <v>3</v>
      </c>
      <c r="F603" s="69">
        <v>0</v>
      </c>
      <c r="G603" s="69">
        <v>0</v>
      </c>
      <c r="H603" s="69">
        <v>0</v>
      </c>
      <c r="I603" s="69">
        <v>0</v>
      </c>
      <c r="J603" s="69">
        <v>0</v>
      </c>
      <c r="M603" s="21"/>
    </row>
    <row r="604" spans="1:13" s="20" customFormat="1" ht="18" customHeight="1" x14ac:dyDescent="0.25">
      <c r="A604" s="14"/>
      <c r="B604" s="75"/>
      <c r="C604" s="69"/>
      <c r="D604" s="69"/>
      <c r="E604" s="69"/>
      <c r="F604" s="69"/>
      <c r="G604" s="69"/>
      <c r="H604" s="69"/>
      <c r="I604" s="69"/>
      <c r="J604" s="69"/>
      <c r="M604" s="21"/>
    </row>
    <row r="605" spans="1:13" s="21" customFormat="1" ht="21.95" customHeight="1" x14ac:dyDescent="0.25">
      <c r="A605" s="29" t="s">
        <v>112</v>
      </c>
      <c r="B605" s="75"/>
      <c r="C605" s="69"/>
      <c r="D605" s="69"/>
      <c r="E605" s="69"/>
      <c r="F605" s="69"/>
      <c r="G605" s="69"/>
      <c r="H605" s="69"/>
      <c r="I605" s="69"/>
      <c r="J605" s="69"/>
    </row>
    <row r="606" spans="1:13" s="20" customFormat="1" ht="30" customHeight="1" x14ac:dyDescent="0.25">
      <c r="A606" s="8" t="s">
        <v>184</v>
      </c>
      <c r="B606" s="75">
        <f t="shared" ref="B606:J606" si="124">SUM(B607:B609)</f>
        <v>1969</v>
      </c>
      <c r="C606" s="75">
        <f t="shared" si="124"/>
        <v>1924</v>
      </c>
      <c r="D606" s="75">
        <f t="shared" si="124"/>
        <v>38</v>
      </c>
      <c r="E606" s="75">
        <f t="shared" si="124"/>
        <v>6</v>
      </c>
      <c r="F606" s="75">
        <f t="shared" si="124"/>
        <v>0</v>
      </c>
      <c r="G606" s="75">
        <f t="shared" si="124"/>
        <v>0</v>
      </c>
      <c r="H606" s="75">
        <f t="shared" si="124"/>
        <v>0</v>
      </c>
      <c r="I606" s="75">
        <f t="shared" si="124"/>
        <v>0</v>
      </c>
      <c r="J606" s="75">
        <f t="shared" si="124"/>
        <v>1</v>
      </c>
      <c r="M606" s="21"/>
    </row>
    <row r="607" spans="1:13" s="20" customFormat="1" ht="21.95" customHeight="1" x14ac:dyDescent="0.25">
      <c r="A607" s="10" t="s">
        <v>6</v>
      </c>
      <c r="B607" s="69">
        <f>SUM(C607:J607)</f>
        <v>1857</v>
      </c>
      <c r="C607" s="69">
        <v>1823</v>
      </c>
      <c r="D607" s="69">
        <v>31</v>
      </c>
      <c r="E607" s="69">
        <v>3</v>
      </c>
      <c r="F607" s="69">
        <v>0</v>
      </c>
      <c r="G607" s="69">
        <v>0</v>
      </c>
      <c r="H607" s="69">
        <v>0</v>
      </c>
      <c r="I607" s="69">
        <v>0</v>
      </c>
      <c r="J607" s="69">
        <v>0</v>
      </c>
      <c r="K607" s="9"/>
      <c r="M607" s="21"/>
    </row>
    <row r="608" spans="1:13" s="20" customFormat="1" ht="21.95" customHeight="1" x14ac:dyDescent="0.25">
      <c r="A608" s="10" t="s">
        <v>7</v>
      </c>
      <c r="B608" s="69">
        <f>SUM(C608:J608)</f>
        <v>58</v>
      </c>
      <c r="C608" s="69">
        <v>55</v>
      </c>
      <c r="D608" s="69">
        <v>2</v>
      </c>
      <c r="E608" s="69">
        <v>0</v>
      </c>
      <c r="F608" s="69">
        <v>0</v>
      </c>
      <c r="G608" s="69">
        <v>0</v>
      </c>
      <c r="H608" s="69">
        <v>0</v>
      </c>
      <c r="I608" s="69">
        <v>0</v>
      </c>
      <c r="J608" s="69">
        <v>1</v>
      </c>
      <c r="K608" s="9"/>
      <c r="M608" s="21"/>
    </row>
    <row r="609" spans="1:13" s="20" customFormat="1" ht="21.95" customHeight="1" x14ac:dyDescent="0.25">
      <c r="A609" s="11" t="s">
        <v>8</v>
      </c>
      <c r="B609" s="69">
        <f>SUM(C609:J609)</f>
        <v>54</v>
      </c>
      <c r="C609" s="69">
        <v>46</v>
      </c>
      <c r="D609" s="69">
        <v>5</v>
      </c>
      <c r="E609" s="69">
        <v>3</v>
      </c>
      <c r="F609" s="69">
        <v>0</v>
      </c>
      <c r="G609" s="69">
        <v>0</v>
      </c>
      <c r="H609" s="69">
        <v>0</v>
      </c>
      <c r="I609" s="69">
        <v>0</v>
      </c>
      <c r="J609" s="69">
        <v>0</v>
      </c>
      <c r="K609" s="9"/>
      <c r="M609" s="21"/>
    </row>
    <row r="610" spans="1:13" s="20" customFormat="1" ht="18" customHeight="1" x14ac:dyDescent="0.25">
      <c r="A610" s="14"/>
      <c r="B610" s="61"/>
      <c r="C610" s="61"/>
      <c r="D610" s="61"/>
      <c r="E610" s="61"/>
      <c r="F610" s="61"/>
      <c r="G610" s="61"/>
      <c r="H610" s="61"/>
      <c r="I610" s="61"/>
      <c r="J610" s="61"/>
      <c r="M610" s="21"/>
    </row>
    <row r="611" spans="1:13" s="21" customFormat="1" ht="21.95" customHeight="1" x14ac:dyDescent="0.25">
      <c r="A611" s="29" t="s">
        <v>113</v>
      </c>
      <c r="B611" s="61"/>
      <c r="C611" s="61"/>
      <c r="D611" s="61"/>
      <c r="E611" s="61"/>
      <c r="F611" s="61"/>
      <c r="G611" s="61"/>
      <c r="H611" s="61"/>
      <c r="I611" s="61"/>
      <c r="J611" s="61"/>
    </row>
    <row r="612" spans="1:13" s="20" customFormat="1" ht="30" customHeight="1" x14ac:dyDescent="0.25">
      <c r="A612" s="8" t="s">
        <v>184</v>
      </c>
      <c r="B612" s="75">
        <f t="shared" ref="B612:J612" si="125">SUM(B613:B615)</f>
        <v>6001</v>
      </c>
      <c r="C612" s="75">
        <f t="shared" si="125"/>
        <v>4445</v>
      </c>
      <c r="D612" s="75">
        <f t="shared" si="125"/>
        <v>1257</v>
      </c>
      <c r="E612" s="75">
        <f t="shared" si="125"/>
        <v>253</v>
      </c>
      <c r="F612" s="75">
        <f t="shared" si="125"/>
        <v>36</v>
      </c>
      <c r="G612" s="75">
        <f t="shared" si="125"/>
        <v>3</v>
      </c>
      <c r="H612" s="75">
        <f t="shared" si="125"/>
        <v>0</v>
      </c>
      <c r="I612" s="75">
        <f t="shared" si="125"/>
        <v>0</v>
      </c>
      <c r="J612" s="75">
        <f t="shared" si="125"/>
        <v>7</v>
      </c>
      <c r="M612" s="21"/>
    </row>
    <row r="613" spans="1:13" s="20" customFormat="1" ht="21.95" customHeight="1" x14ac:dyDescent="0.25">
      <c r="A613" s="10" t="s">
        <v>6</v>
      </c>
      <c r="B613" s="69">
        <f>SUM(C613:J613)</f>
        <v>5651</v>
      </c>
      <c r="C613" s="69">
        <v>4122</v>
      </c>
      <c r="D613" s="69">
        <v>1240</v>
      </c>
      <c r="E613" s="69">
        <v>247</v>
      </c>
      <c r="F613" s="69">
        <v>32</v>
      </c>
      <c r="G613" s="69">
        <v>3</v>
      </c>
      <c r="H613" s="69">
        <v>0</v>
      </c>
      <c r="I613" s="69">
        <v>0</v>
      </c>
      <c r="J613" s="69">
        <v>7</v>
      </c>
      <c r="K613" s="9"/>
      <c r="M613" s="21"/>
    </row>
    <row r="614" spans="1:13" s="20" customFormat="1" ht="21.95" customHeight="1" x14ac:dyDescent="0.25">
      <c r="A614" s="10" t="s">
        <v>7</v>
      </c>
      <c r="B614" s="69">
        <f>SUM(C614:J614)</f>
        <v>274</v>
      </c>
      <c r="C614" s="69">
        <v>266</v>
      </c>
      <c r="D614" s="69">
        <v>5</v>
      </c>
      <c r="E614" s="69">
        <v>3</v>
      </c>
      <c r="F614" s="69">
        <v>0</v>
      </c>
      <c r="G614" s="69">
        <v>0</v>
      </c>
      <c r="H614" s="69">
        <v>0</v>
      </c>
      <c r="I614" s="69">
        <v>0</v>
      </c>
      <c r="J614" s="69">
        <v>0</v>
      </c>
      <c r="K614" s="9"/>
      <c r="M614" s="21"/>
    </row>
    <row r="615" spans="1:13" s="20" customFormat="1" ht="21.95" customHeight="1" x14ac:dyDescent="0.25">
      <c r="A615" s="11" t="s">
        <v>8</v>
      </c>
      <c r="B615" s="69">
        <f>SUM(C615:J615)</f>
        <v>76</v>
      </c>
      <c r="C615" s="69">
        <v>57</v>
      </c>
      <c r="D615" s="69">
        <v>12</v>
      </c>
      <c r="E615" s="69">
        <v>3</v>
      </c>
      <c r="F615" s="69">
        <v>4</v>
      </c>
      <c r="G615" s="69">
        <v>0</v>
      </c>
      <c r="H615" s="69">
        <v>0</v>
      </c>
      <c r="I615" s="69">
        <v>0</v>
      </c>
      <c r="J615" s="69">
        <v>0</v>
      </c>
      <c r="K615" s="9"/>
      <c r="M615" s="21"/>
    </row>
    <row r="616" spans="1:13" x14ac:dyDescent="0.2">
      <c r="A616" s="12"/>
      <c r="B616" s="48"/>
      <c r="C616" s="48"/>
      <c r="D616" s="48"/>
      <c r="E616" s="48"/>
      <c r="F616" s="48"/>
      <c r="G616" s="48"/>
      <c r="H616" s="48"/>
      <c r="I616" s="48"/>
      <c r="J616" s="48"/>
    </row>
    <row r="617" spans="1:13" s="20" customFormat="1" ht="21.95" customHeight="1" x14ac:dyDescent="0.25">
      <c r="A617" s="13" t="s">
        <v>19</v>
      </c>
      <c r="B617" s="63"/>
      <c r="C617" s="63"/>
      <c r="D617" s="63"/>
      <c r="E617" s="63"/>
      <c r="F617" s="63"/>
      <c r="G617" s="63"/>
      <c r="H617" s="63"/>
      <c r="I617" s="63"/>
      <c r="J617" s="63"/>
      <c r="M617" s="21"/>
    </row>
    <row r="618" spans="1:13" s="20" customFormat="1" ht="30" customHeight="1" x14ac:dyDescent="0.25">
      <c r="A618" s="8" t="s">
        <v>184</v>
      </c>
      <c r="B618" s="64">
        <f t="shared" ref="B618:J618" si="126">SUM(B619:B621)</f>
        <v>74306</v>
      </c>
      <c r="C618" s="64">
        <f t="shared" si="126"/>
        <v>44096</v>
      </c>
      <c r="D618" s="64">
        <f t="shared" si="126"/>
        <v>20799</v>
      </c>
      <c r="E618" s="64">
        <f t="shared" si="126"/>
        <v>5206</v>
      </c>
      <c r="F618" s="64">
        <f t="shared" si="126"/>
        <v>1223</v>
      </c>
      <c r="G618" s="64">
        <f t="shared" si="126"/>
        <v>302</v>
      </c>
      <c r="H618" s="64">
        <f t="shared" si="126"/>
        <v>82</v>
      </c>
      <c r="I618" s="64">
        <f t="shared" si="126"/>
        <v>92</v>
      </c>
      <c r="J618" s="64">
        <f t="shared" si="126"/>
        <v>2506</v>
      </c>
      <c r="K618" s="9"/>
      <c r="M618" s="21"/>
    </row>
    <row r="619" spans="1:13" s="20" customFormat="1" ht="21.95" customHeight="1" x14ac:dyDescent="0.25">
      <c r="A619" s="10" t="s">
        <v>6</v>
      </c>
      <c r="B619" s="65">
        <f t="shared" ref="B619:J619" si="127">B625+B631+B637+B643+B649+B655+B661+B667+B673+B679+B685+B691+B697+B703+B709+B715+B721+B727+B733+B739+B745+B751+B757+B763+B769+B775+B781</f>
        <v>38062</v>
      </c>
      <c r="C619" s="65">
        <f t="shared" si="127"/>
        <v>21539</v>
      </c>
      <c r="D619" s="65">
        <f t="shared" si="127"/>
        <v>10575</v>
      </c>
      <c r="E619" s="65">
        <f t="shared" si="127"/>
        <v>3017</v>
      </c>
      <c r="F619" s="65">
        <f t="shared" si="127"/>
        <v>653</v>
      </c>
      <c r="G619" s="65">
        <f t="shared" si="127"/>
        <v>176</v>
      </c>
      <c r="H619" s="65">
        <f t="shared" si="127"/>
        <v>43</v>
      </c>
      <c r="I619" s="65">
        <f t="shared" si="127"/>
        <v>43</v>
      </c>
      <c r="J619" s="65">
        <f t="shared" si="127"/>
        <v>2016</v>
      </c>
      <c r="K619" s="9"/>
      <c r="M619" s="21"/>
    </row>
    <row r="620" spans="1:13" s="20" customFormat="1" ht="21.95" customHeight="1" x14ac:dyDescent="0.25">
      <c r="A620" s="10" t="s">
        <v>7</v>
      </c>
      <c r="B620" s="65">
        <f t="shared" ref="B620:J620" si="128">B626+B632+B638+B644+B650+B656+B662+B668+B674+B680+B686+B692+B698+B704+B710+B716+B722+B728+B734+B740+B746+B752+B758+B764+B770+B776+B782</f>
        <v>27795</v>
      </c>
      <c r="C620" s="65">
        <f t="shared" si="128"/>
        <v>15153</v>
      </c>
      <c r="D620" s="65">
        <f t="shared" si="128"/>
        <v>9380</v>
      </c>
      <c r="E620" s="65">
        <f t="shared" si="128"/>
        <v>2107</v>
      </c>
      <c r="F620" s="65">
        <f t="shared" si="128"/>
        <v>570</v>
      </c>
      <c r="G620" s="65">
        <f t="shared" si="128"/>
        <v>126</v>
      </c>
      <c r="H620" s="65">
        <f t="shared" si="128"/>
        <v>39</v>
      </c>
      <c r="I620" s="65">
        <f t="shared" si="128"/>
        <v>49</v>
      </c>
      <c r="J620" s="65">
        <f t="shared" si="128"/>
        <v>371</v>
      </c>
      <c r="K620" s="22"/>
      <c r="M620" s="21"/>
    </row>
    <row r="621" spans="1:13" s="20" customFormat="1" ht="21.95" customHeight="1" x14ac:dyDescent="0.25">
      <c r="A621" s="11" t="s">
        <v>8</v>
      </c>
      <c r="B621" s="65">
        <f t="shared" ref="B621:J621" si="129">B627+B633+B639+B645+B651+B657+B663+B669+B675+B681+B687+B693+B699+B705+B711+B717+B723+B729+B735+B741+B747+B753+B759+B765+B771+B777+B783</f>
        <v>8449</v>
      </c>
      <c r="C621" s="65">
        <f t="shared" si="129"/>
        <v>7404</v>
      </c>
      <c r="D621" s="65">
        <f t="shared" si="129"/>
        <v>844</v>
      </c>
      <c r="E621" s="65">
        <f t="shared" si="129"/>
        <v>82</v>
      </c>
      <c r="F621" s="65">
        <f t="shared" si="129"/>
        <v>0</v>
      </c>
      <c r="G621" s="65">
        <f t="shared" si="129"/>
        <v>0</v>
      </c>
      <c r="H621" s="65">
        <f t="shared" si="129"/>
        <v>0</v>
      </c>
      <c r="I621" s="65">
        <f t="shared" si="129"/>
        <v>0</v>
      </c>
      <c r="J621" s="65">
        <f t="shared" si="129"/>
        <v>119</v>
      </c>
      <c r="L621" s="23"/>
      <c r="M621" s="21"/>
    </row>
    <row r="622" spans="1:13" s="20" customFormat="1" ht="18" customHeight="1" x14ac:dyDescent="0.25">
      <c r="A622" s="30"/>
      <c r="B622" s="65"/>
      <c r="C622" s="65"/>
      <c r="D622" s="65"/>
      <c r="E622" s="65"/>
      <c r="F622" s="65"/>
      <c r="G622" s="65"/>
      <c r="H622" s="65"/>
      <c r="I622" s="65"/>
      <c r="J622" s="65"/>
      <c r="K622" s="22"/>
      <c r="M622" s="21"/>
    </row>
    <row r="623" spans="1:13" s="21" customFormat="1" ht="21.95" customHeight="1" x14ac:dyDescent="0.25">
      <c r="A623" s="29" t="s">
        <v>114</v>
      </c>
      <c r="B623" s="60"/>
      <c r="C623" s="60"/>
      <c r="D623" s="60"/>
      <c r="E623" s="60"/>
      <c r="F623" s="60"/>
      <c r="G623" s="60"/>
      <c r="H623" s="60"/>
      <c r="I623" s="60"/>
      <c r="J623" s="60"/>
      <c r="K623" s="22"/>
    </row>
    <row r="624" spans="1:13" s="20" customFormat="1" ht="30" customHeight="1" x14ac:dyDescent="0.25">
      <c r="A624" s="8" t="s">
        <v>184</v>
      </c>
      <c r="B624" s="64">
        <f t="shared" ref="B624:J624" si="130">SUM(B625:B627)</f>
        <v>10594</v>
      </c>
      <c r="C624" s="64">
        <f t="shared" si="130"/>
        <v>8306</v>
      </c>
      <c r="D624" s="64">
        <f t="shared" si="130"/>
        <v>1673</v>
      </c>
      <c r="E624" s="64">
        <f t="shared" si="130"/>
        <v>283</v>
      </c>
      <c r="F624" s="64">
        <f t="shared" si="130"/>
        <v>102</v>
      </c>
      <c r="G624" s="64">
        <f t="shared" si="130"/>
        <v>14</v>
      </c>
      <c r="H624" s="64">
        <f t="shared" si="130"/>
        <v>0</v>
      </c>
      <c r="I624" s="64">
        <f t="shared" si="130"/>
        <v>0</v>
      </c>
      <c r="J624" s="64">
        <f t="shared" si="130"/>
        <v>216</v>
      </c>
      <c r="K624" s="22"/>
      <c r="M624" s="21"/>
    </row>
    <row r="625" spans="1:13" s="20" customFormat="1" ht="21.95" customHeight="1" x14ac:dyDescent="0.25">
      <c r="A625" s="10" t="s">
        <v>6</v>
      </c>
      <c r="B625" s="65">
        <f>SUM(C625:J625)</f>
        <v>5718</v>
      </c>
      <c r="C625" s="65">
        <v>3732</v>
      </c>
      <c r="D625" s="65">
        <v>1546</v>
      </c>
      <c r="E625" s="65">
        <v>252</v>
      </c>
      <c r="F625" s="65">
        <v>26</v>
      </c>
      <c r="G625" s="65">
        <v>14</v>
      </c>
      <c r="H625" s="65">
        <v>0</v>
      </c>
      <c r="I625" s="65">
        <v>0</v>
      </c>
      <c r="J625" s="65">
        <v>148</v>
      </c>
      <c r="K625" s="22"/>
      <c r="M625" s="21"/>
    </row>
    <row r="626" spans="1:13" s="20" customFormat="1" ht="21.95" customHeight="1" x14ac:dyDescent="0.25">
      <c r="A626" s="10" t="s">
        <v>7</v>
      </c>
      <c r="B626" s="65">
        <f>SUM(C626:J626)</f>
        <v>2101</v>
      </c>
      <c r="C626" s="65">
        <v>1945</v>
      </c>
      <c r="D626" s="65">
        <v>37</v>
      </c>
      <c r="E626" s="65">
        <v>23</v>
      </c>
      <c r="F626" s="65">
        <v>76</v>
      </c>
      <c r="G626" s="65">
        <v>0</v>
      </c>
      <c r="H626" s="65">
        <v>0</v>
      </c>
      <c r="I626" s="65">
        <v>0</v>
      </c>
      <c r="J626" s="65">
        <v>20</v>
      </c>
      <c r="K626" s="22"/>
      <c r="M626" s="21"/>
    </row>
    <row r="627" spans="1:13" s="20" customFormat="1" ht="21.95" customHeight="1" x14ac:dyDescent="0.25">
      <c r="A627" s="11" t="s">
        <v>8</v>
      </c>
      <c r="B627" s="65">
        <f>SUM(C627:J627)</f>
        <v>2775</v>
      </c>
      <c r="C627" s="65">
        <v>2629</v>
      </c>
      <c r="D627" s="65">
        <v>90</v>
      </c>
      <c r="E627" s="65">
        <v>8</v>
      </c>
      <c r="F627" s="65">
        <v>0</v>
      </c>
      <c r="G627" s="65">
        <v>0</v>
      </c>
      <c r="H627" s="65">
        <v>0</v>
      </c>
      <c r="I627" s="65">
        <v>0</v>
      </c>
      <c r="J627" s="65">
        <v>48</v>
      </c>
      <c r="K627" s="22"/>
      <c r="M627" s="21"/>
    </row>
    <row r="628" spans="1:13" s="20" customFormat="1" ht="18" customHeight="1" x14ac:dyDescent="0.25">
      <c r="A628" s="30"/>
      <c r="B628" s="65"/>
      <c r="C628" s="65"/>
      <c r="D628" s="65"/>
      <c r="E628" s="65"/>
      <c r="F628" s="65"/>
      <c r="G628" s="65"/>
      <c r="H628" s="65"/>
      <c r="I628" s="65"/>
      <c r="J628" s="65"/>
      <c r="K628" s="22"/>
      <c r="M628" s="21"/>
    </row>
    <row r="629" spans="1:13" s="21" customFormat="1" ht="21.95" customHeight="1" x14ac:dyDescent="0.25">
      <c r="A629" s="29" t="s">
        <v>115</v>
      </c>
      <c r="B629" s="63"/>
      <c r="C629" s="63"/>
      <c r="D629" s="63"/>
      <c r="E629" s="63"/>
      <c r="F629" s="63"/>
      <c r="G629" s="63"/>
      <c r="H629" s="63"/>
      <c r="I629" s="63"/>
      <c r="J629" s="63"/>
      <c r="K629" s="22"/>
    </row>
    <row r="630" spans="1:13" s="20" customFormat="1" ht="30" customHeight="1" x14ac:dyDescent="0.25">
      <c r="A630" s="8" t="s">
        <v>184</v>
      </c>
      <c r="B630" s="64">
        <f t="shared" ref="B630:J630" si="131">SUM(B631:B633)</f>
        <v>5664</v>
      </c>
      <c r="C630" s="64">
        <f t="shared" si="131"/>
        <v>4138</v>
      </c>
      <c r="D630" s="64">
        <f t="shared" si="131"/>
        <v>955</v>
      </c>
      <c r="E630" s="64">
        <f t="shared" si="131"/>
        <v>359</v>
      </c>
      <c r="F630" s="64">
        <f t="shared" si="131"/>
        <v>72</v>
      </c>
      <c r="G630" s="64">
        <f t="shared" si="131"/>
        <v>15</v>
      </c>
      <c r="H630" s="64">
        <f t="shared" si="131"/>
        <v>0</v>
      </c>
      <c r="I630" s="64">
        <f t="shared" si="131"/>
        <v>0</v>
      </c>
      <c r="J630" s="64">
        <f t="shared" si="131"/>
        <v>125</v>
      </c>
      <c r="K630" s="22"/>
      <c r="M630" s="21"/>
    </row>
    <row r="631" spans="1:13" s="20" customFormat="1" ht="21.95" customHeight="1" x14ac:dyDescent="0.25">
      <c r="A631" s="10" t="s">
        <v>6</v>
      </c>
      <c r="B631" s="65">
        <f>SUM(C631:J631)</f>
        <v>4502</v>
      </c>
      <c r="C631" s="65">
        <v>3129</v>
      </c>
      <c r="D631" s="65">
        <v>858</v>
      </c>
      <c r="E631" s="65">
        <v>338</v>
      </c>
      <c r="F631" s="65">
        <v>47</v>
      </c>
      <c r="G631" s="65">
        <v>15</v>
      </c>
      <c r="H631" s="65">
        <v>0</v>
      </c>
      <c r="I631" s="65">
        <v>0</v>
      </c>
      <c r="J631" s="65">
        <v>115</v>
      </c>
      <c r="K631" s="22"/>
      <c r="M631" s="21"/>
    </row>
    <row r="632" spans="1:13" s="20" customFormat="1" ht="21.95" customHeight="1" x14ac:dyDescent="0.25">
      <c r="A632" s="10" t="s">
        <v>7</v>
      </c>
      <c r="B632" s="65">
        <f>SUM(C632:J632)</f>
        <v>489</v>
      </c>
      <c r="C632" s="65">
        <v>390</v>
      </c>
      <c r="D632" s="65">
        <v>56</v>
      </c>
      <c r="E632" s="65">
        <v>11</v>
      </c>
      <c r="F632" s="65">
        <v>25</v>
      </c>
      <c r="G632" s="65">
        <v>0</v>
      </c>
      <c r="H632" s="65">
        <v>0</v>
      </c>
      <c r="I632" s="65">
        <v>0</v>
      </c>
      <c r="J632" s="65">
        <v>7</v>
      </c>
      <c r="K632" s="22"/>
      <c r="M632" s="21"/>
    </row>
    <row r="633" spans="1:13" s="20" customFormat="1" ht="21.95" customHeight="1" x14ac:dyDescent="0.25">
      <c r="A633" s="11" t="s">
        <v>8</v>
      </c>
      <c r="B633" s="65">
        <f>SUM(C633:J633)</f>
        <v>673</v>
      </c>
      <c r="C633" s="65">
        <v>619</v>
      </c>
      <c r="D633" s="65">
        <v>41</v>
      </c>
      <c r="E633" s="65">
        <v>10</v>
      </c>
      <c r="F633" s="65">
        <v>0</v>
      </c>
      <c r="G633" s="65">
        <v>0</v>
      </c>
      <c r="H633" s="65">
        <v>0</v>
      </c>
      <c r="I633" s="65">
        <v>0</v>
      </c>
      <c r="J633" s="65">
        <v>3</v>
      </c>
      <c r="K633" s="22"/>
      <c r="M633" s="21"/>
    </row>
    <row r="634" spans="1:13" s="20" customFormat="1" ht="18" customHeight="1" thickBot="1" x14ac:dyDescent="0.3">
      <c r="A634" s="43"/>
      <c r="B634" s="42"/>
      <c r="C634" s="42"/>
      <c r="D634" s="42"/>
      <c r="E634" s="42"/>
      <c r="F634" s="42"/>
      <c r="G634" s="42"/>
      <c r="H634" s="42"/>
      <c r="I634" s="42"/>
      <c r="J634" s="42"/>
      <c r="K634" s="9"/>
      <c r="M634" s="21"/>
    </row>
    <row r="635" spans="1:13" s="21" customFormat="1" ht="21.95" customHeight="1" x14ac:dyDescent="0.25">
      <c r="A635" s="29" t="s">
        <v>116</v>
      </c>
      <c r="B635" s="28"/>
      <c r="C635" s="28"/>
      <c r="D635" s="28"/>
      <c r="E635" s="28"/>
      <c r="F635" s="28"/>
      <c r="G635" s="28"/>
      <c r="H635" s="28"/>
      <c r="I635" s="28"/>
      <c r="J635" s="28"/>
    </row>
    <row r="636" spans="1:13" s="20" customFormat="1" ht="30" customHeight="1" x14ac:dyDescent="0.25">
      <c r="A636" s="8" t="s">
        <v>184</v>
      </c>
      <c r="B636" s="64">
        <f t="shared" ref="B636:J636" si="132">SUM(B637:B639)</f>
        <v>1104</v>
      </c>
      <c r="C636" s="64">
        <f t="shared" si="132"/>
        <v>675</v>
      </c>
      <c r="D636" s="64">
        <f t="shared" si="132"/>
        <v>351</v>
      </c>
      <c r="E636" s="64">
        <f t="shared" si="132"/>
        <v>47</v>
      </c>
      <c r="F636" s="64">
        <f t="shared" si="132"/>
        <v>10</v>
      </c>
      <c r="G636" s="64">
        <f t="shared" si="132"/>
        <v>5</v>
      </c>
      <c r="H636" s="64">
        <f t="shared" si="132"/>
        <v>0</v>
      </c>
      <c r="I636" s="64">
        <f t="shared" si="132"/>
        <v>0</v>
      </c>
      <c r="J636" s="64">
        <f t="shared" si="132"/>
        <v>16</v>
      </c>
      <c r="K636" s="9"/>
      <c r="M636" s="21"/>
    </row>
    <row r="637" spans="1:13" s="20" customFormat="1" ht="21.95" customHeight="1" x14ac:dyDescent="0.25">
      <c r="A637" s="10" t="s">
        <v>6</v>
      </c>
      <c r="B637" s="65">
        <f>SUM(C637:J637)</f>
        <v>815</v>
      </c>
      <c r="C637" s="65">
        <v>438</v>
      </c>
      <c r="D637" s="65">
        <v>299</v>
      </c>
      <c r="E637" s="65">
        <v>47</v>
      </c>
      <c r="F637" s="65">
        <v>10</v>
      </c>
      <c r="G637" s="65">
        <v>5</v>
      </c>
      <c r="H637" s="61">
        <v>0</v>
      </c>
      <c r="I637" s="65">
        <v>0</v>
      </c>
      <c r="J637" s="65">
        <v>16</v>
      </c>
      <c r="K637" s="9"/>
      <c r="M637" s="21"/>
    </row>
    <row r="638" spans="1:13" s="20" customFormat="1" ht="21.95" customHeight="1" x14ac:dyDescent="0.25">
      <c r="A638" s="10" t="s">
        <v>7</v>
      </c>
      <c r="B638" s="65">
        <f>SUM(C638:J638)</f>
        <v>147</v>
      </c>
      <c r="C638" s="65">
        <v>121</v>
      </c>
      <c r="D638" s="65">
        <v>26</v>
      </c>
      <c r="E638" s="65">
        <v>0</v>
      </c>
      <c r="F638" s="65">
        <v>0</v>
      </c>
      <c r="G638" s="65">
        <v>0</v>
      </c>
      <c r="H638" s="61">
        <v>0</v>
      </c>
      <c r="I638" s="65">
        <v>0</v>
      </c>
      <c r="J638" s="65">
        <v>0</v>
      </c>
      <c r="M638" s="21"/>
    </row>
    <row r="639" spans="1:13" s="20" customFormat="1" ht="21.95" customHeight="1" x14ac:dyDescent="0.25">
      <c r="A639" s="11" t="s">
        <v>8</v>
      </c>
      <c r="B639" s="65">
        <f>SUM(C639:J639)</f>
        <v>142</v>
      </c>
      <c r="C639" s="65">
        <v>116</v>
      </c>
      <c r="D639" s="65">
        <v>26</v>
      </c>
      <c r="E639" s="65">
        <v>0</v>
      </c>
      <c r="F639" s="65">
        <v>0</v>
      </c>
      <c r="G639" s="65">
        <v>0</v>
      </c>
      <c r="H639" s="61">
        <v>0</v>
      </c>
      <c r="I639" s="65">
        <v>0</v>
      </c>
      <c r="J639" s="65">
        <v>0</v>
      </c>
      <c r="M639" s="21"/>
    </row>
    <row r="640" spans="1:13" s="20" customFormat="1" ht="18" customHeight="1" x14ac:dyDescent="0.25">
      <c r="A640" s="30"/>
      <c r="B640" s="65"/>
      <c r="C640" s="65"/>
      <c r="D640" s="65"/>
      <c r="E640" s="65"/>
      <c r="F640" s="65"/>
      <c r="G640" s="65"/>
      <c r="H640" s="65"/>
      <c r="I640" s="65"/>
      <c r="J640" s="65"/>
      <c r="M640" s="21"/>
    </row>
    <row r="641" spans="1:13" s="21" customFormat="1" ht="21.95" customHeight="1" x14ac:dyDescent="0.25">
      <c r="A641" s="29" t="s">
        <v>117</v>
      </c>
      <c r="B641" s="61"/>
      <c r="C641" s="61"/>
      <c r="D641" s="61"/>
      <c r="E641" s="61"/>
      <c r="F641" s="61"/>
      <c r="G641" s="61"/>
      <c r="H641" s="61"/>
      <c r="I641" s="61"/>
      <c r="J641" s="61"/>
    </row>
    <row r="642" spans="1:13" s="20" customFormat="1" ht="30" customHeight="1" x14ac:dyDescent="0.25">
      <c r="A642" s="8" t="s">
        <v>184</v>
      </c>
      <c r="B642" s="64">
        <f t="shared" ref="B642:J642" si="133">SUM(B643:B645)</f>
        <v>7450</v>
      </c>
      <c r="C642" s="64">
        <f t="shared" si="133"/>
        <v>4948</v>
      </c>
      <c r="D642" s="64">
        <f t="shared" si="133"/>
        <v>2021</v>
      </c>
      <c r="E642" s="64">
        <f t="shared" si="133"/>
        <v>258</v>
      </c>
      <c r="F642" s="64">
        <f t="shared" si="133"/>
        <v>39</v>
      </c>
      <c r="G642" s="64">
        <f t="shared" si="133"/>
        <v>10</v>
      </c>
      <c r="H642" s="64">
        <f t="shared" si="133"/>
        <v>0</v>
      </c>
      <c r="I642" s="64">
        <f t="shared" si="133"/>
        <v>0</v>
      </c>
      <c r="J642" s="64">
        <f t="shared" si="133"/>
        <v>174</v>
      </c>
      <c r="M642" s="21"/>
    </row>
    <row r="643" spans="1:13" s="20" customFormat="1" ht="21.95" customHeight="1" x14ac:dyDescent="0.25">
      <c r="A643" s="10" t="s">
        <v>6</v>
      </c>
      <c r="B643" s="65">
        <f>SUM(C643:J643)</f>
        <v>2991</v>
      </c>
      <c r="C643" s="69">
        <v>1388</v>
      </c>
      <c r="D643" s="69">
        <v>1244</v>
      </c>
      <c r="E643" s="69">
        <v>187</v>
      </c>
      <c r="F643" s="69">
        <v>29</v>
      </c>
      <c r="G643" s="69">
        <v>10</v>
      </c>
      <c r="H643" s="69">
        <v>0</v>
      </c>
      <c r="I643" s="69">
        <v>0</v>
      </c>
      <c r="J643" s="69">
        <v>133</v>
      </c>
      <c r="M643" s="21"/>
    </row>
    <row r="644" spans="1:13" s="20" customFormat="1" ht="21.95" customHeight="1" x14ac:dyDescent="0.25">
      <c r="A644" s="10" t="s">
        <v>7</v>
      </c>
      <c r="B644" s="65">
        <f>SUM(C644:J644)</f>
        <v>3444</v>
      </c>
      <c r="C644" s="69">
        <v>2647</v>
      </c>
      <c r="D644" s="69">
        <v>689</v>
      </c>
      <c r="E644" s="69">
        <v>71</v>
      </c>
      <c r="F644" s="69">
        <v>10</v>
      </c>
      <c r="G644" s="69">
        <v>0</v>
      </c>
      <c r="H644" s="69">
        <v>0</v>
      </c>
      <c r="I644" s="69">
        <v>0</v>
      </c>
      <c r="J644" s="69">
        <v>27</v>
      </c>
      <c r="M644" s="21"/>
    </row>
    <row r="645" spans="1:13" s="20" customFormat="1" ht="21.95" customHeight="1" x14ac:dyDescent="0.25">
      <c r="A645" s="11" t="s">
        <v>8</v>
      </c>
      <c r="B645" s="65">
        <f>SUM(C645:J645)</f>
        <v>1015</v>
      </c>
      <c r="C645" s="69">
        <v>913</v>
      </c>
      <c r="D645" s="69">
        <v>88</v>
      </c>
      <c r="E645" s="69">
        <v>0</v>
      </c>
      <c r="F645" s="69">
        <v>0</v>
      </c>
      <c r="G645" s="69">
        <v>0</v>
      </c>
      <c r="H645" s="69">
        <v>0</v>
      </c>
      <c r="I645" s="69">
        <v>0</v>
      </c>
      <c r="J645" s="69">
        <v>14</v>
      </c>
      <c r="M645" s="21"/>
    </row>
    <row r="646" spans="1:13" s="20" customFormat="1" ht="18" customHeight="1" x14ac:dyDescent="0.25">
      <c r="A646" s="30"/>
      <c r="B646" s="61"/>
      <c r="C646" s="61"/>
      <c r="D646" s="61"/>
      <c r="E646" s="61"/>
      <c r="F646" s="61"/>
      <c r="G646" s="61"/>
      <c r="H646" s="61"/>
      <c r="I646" s="61"/>
      <c r="J646" s="61"/>
      <c r="K646" s="9"/>
      <c r="M646" s="21"/>
    </row>
    <row r="647" spans="1:13" s="21" customFormat="1" ht="21.95" customHeight="1" x14ac:dyDescent="0.25">
      <c r="A647" s="29" t="s">
        <v>118</v>
      </c>
      <c r="B647" s="61"/>
      <c r="C647" s="61"/>
      <c r="D647" s="61"/>
      <c r="E647" s="61"/>
      <c r="F647" s="61"/>
      <c r="G647" s="61"/>
      <c r="H647" s="61"/>
      <c r="I647" s="61"/>
      <c r="J647" s="61"/>
    </row>
    <row r="648" spans="1:13" s="20" customFormat="1" ht="30" customHeight="1" x14ac:dyDescent="0.25">
      <c r="A648" s="8" t="s">
        <v>184</v>
      </c>
      <c r="B648" s="64">
        <f t="shared" ref="B648:J648" si="134">SUM(B649:B651)</f>
        <v>514</v>
      </c>
      <c r="C648" s="64">
        <f t="shared" si="134"/>
        <v>261</v>
      </c>
      <c r="D648" s="64">
        <f t="shared" si="134"/>
        <v>159</v>
      </c>
      <c r="E648" s="64">
        <f t="shared" si="134"/>
        <v>6</v>
      </c>
      <c r="F648" s="64">
        <f t="shared" si="134"/>
        <v>0</v>
      </c>
      <c r="G648" s="64">
        <f t="shared" si="134"/>
        <v>0</v>
      </c>
      <c r="H648" s="64">
        <f t="shared" si="134"/>
        <v>0</v>
      </c>
      <c r="I648" s="64">
        <f t="shared" si="134"/>
        <v>0</v>
      </c>
      <c r="J648" s="64">
        <f t="shared" si="134"/>
        <v>88</v>
      </c>
      <c r="K648" s="9"/>
      <c r="M648" s="21"/>
    </row>
    <row r="649" spans="1:13" s="20" customFormat="1" ht="21.95" customHeight="1" x14ac:dyDescent="0.25">
      <c r="A649" s="10" t="s">
        <v>6</v>
      </c>
      <c r="B649" s="65">
        <f>SUM(C649:J649)</f>
        <v>476</v>
      </c>
      <c r="C649" s="69">
        <v>232</v>
      </c>
      <c r="D649" s="69">
        <v>151</v>
      </c>
      <c r="E649" s="69">
        <v>6</v>
      </c>
      <c r="F649" s="69">
        <v>0</v>
      </c>
      <c r="G649" s="69">
        <v>0</v>
      </c>
      <c r="H649" s="69">
        <v>0</v>
      </c>
      <c r="I649" s="69">
        <v>0</v>
      </c>
      <c r="J649" s="69">
        <v>87</v>
      </c>
      <c r="K649" s="9"/>
      <c r="M649" s="21"/>
    </row>
    <row r="650" spans="1:13" s="20" customFormat="1" ht="21.95" customHeight="1" x14ac:dyDescent="0.25">
      <c r="A650" s="10" t="s">
        <v>7</v>
      </c>
      <c r="B650" s="65">
        <f>SUM(C650:J650)</f>
        <v>18</v>
      </c>
      <c r="C650" s="69">
        <v>13</v>
      </c>
      <c r="D650" s="69">
        <v>5</v>
      </c>
      <c r="E650" s="69">
        <v>0</v>
      </c>
      <c r="F650" s="69">
        <v>0</v>
      </c>
      <c r="G650" s="69">
        <v>0</v>
      </c>
      <c r="H650" s="69">
        <v>0</v>
      </c>
      <c r="I650" s="69">
        <v>0</v>
      </c>
      <c r="J650" s="69">
        <v>0</v>
      </c>
      <c r="K650" s="9"/>
      <c r="M650" s="21"/>
    </row>
    <row r="651" spans="1:13" s="20" customFormat="1" ht="21.95" customHeight="1" x14ac:dyDescent="0.25">
      <c r="A651" s="11" t="s">
        <v>8</v>
      </c>
      <c r="B651" s="65">
        <f>SUM(C651:J651)</f>
        <v>20</v>
      </c>
      <c r="C651" s="69">
        <v>16</v>
      </c>
      <c r="D651" s="69">
        <v>3</v>
      </c>
      <c r="E651" s="69">
        <v>0</v>
      </c>
      <c r="F651" s="69">
        <v>0</v>
      </c>
      <c r="G651" s="69">
        <v>0</v>
      </c>
      <c r="H651" s="69">
        <v>0</v>
      </c>
      <c r="I651" s="69">
        <v>0</v>
      </c>
      <c r="J651" s="69">
        <v>1</v>
      </c>
      <c r="K651" s="9"/>
      <c r="M651" s="21"/>
    </row>
    <row r="652" spans="1:13" s="20" customFormat="1" ht="18" customHeight="1" x14ac:dyDescent="0.25">
      <c r="A652" s="30"/>
      <c r="B652" s="61"/>
      <c r="C652" s="61"/>
      <c r="D652" s="61"/>
      <c r="E652" s="61"/>
      <c r="F652" s="61"/>
      <c r="G652" s="61"/>
      <c r="H652" s="61"/>
      <c r="I652" s="61"/>
      <c r="J652" s="61"/>
      <c r="K652" s="9"/>
      <c r="M652" s="21"/>
    </row>
    <row r="653" spans="1:13" s="21" customFormat="1" ht="21.95" customHeight="1" x14ac:dyDescent="0.25">
      <c r="A653" s="29" t="s">
        <v>119</v>
      </c>
      <c r="B653" s="61"/>
      <c r="C653" s="61"/>
      <c r="D653" s="61"/>
      <c r="E653" s="61"/>
      <c r="F653" s="61"/>
      <c r="G653" s="61"/>
      <c r="H653" s="61"/>
      <c r="I653" s="61"/>
      <c r="J653" s="61"/>
    </row>
    <row r="654" spans="1:13" s="20" customFormat="1" ht="30" customHeight="1" x14ac:dyDescent="0.25">
      <c r="A654" s="8" t="s">
        <v>184</v>
      </c>
      <c r="B654" s="64">
        <f t="shared" ref="B654:J654" si="135">SUM(B655:B657)</f>
        <v>620</v>
      </c>
      <c r="C654" s="64">
        <f t="shared" si="135"/>
        <v>317</v>
      </c>
      <c r="D654" s="64">
        <f t="shared" si="135"/>
        <v>99</v>
      </c>
      <c r="E654" s="64">
        <f t="shared" si="135"/>
        <v>5</v>
      </c>
      <c r="F654" s="64">
        <f t="shared" si="135"/>
        <v>0</v>
      </c>
      <c r="G654" s="64">
        <f t="shared" si="135"/>
        <v>0</v>
      </c>
      <c r="H654" s="64">
        <f t="shared" si="135"/>
        <v>0</v>
      </c>
      <c r="I654" s="64">
        <f t="shared" si="135"/>
        <v>0</v>
      </c>
      <c r="J654" s="64">
        <f t="shared" si="135"/>
        <v>199</v>
      </c>
      <c r="K654" s="9"/>
      <c r="M654" s="21"/>
    </row>
    <row r="655" spans="1:13" s="20" customFormat="1" ht="21.95" customHeight="1" x14ac:dyDescent="0.25">
      <c r="A655" s="10" t="s">
        <v>6</v>
      </c>
      <c r="B655" s="65">
        <f>SUM(C655:J655)</f>
        <v>427</v>
      </c>
      <c r="C655" s="69">
        <v>136</v>
      </c>
      <c r="D655" s="69">
        <v>89</v>
      </c>
      <c r="E655" s="69">
        <v>5</v>
      </c>
      <c r="F655" s="69">
        <v>0</v>
      </c>
      <c r="G655" s="69">
        <v>0</v>
      </c>
      <c r="H655" s="69">
        <v>0</v>
      </c>
      <c r="I655" s="69">
        <v>0</v>
      </c>
      <c r="J655" s="69">
        <v>197</v>
      </c>
      <c r="K655" s="9"/>
      <c r="M655" s="21"/>
    </row>
    <row r="656" spans="1:13" s="20" customFormat="1" ht="21.95" customHeight="1" x14ac:dyDescent="0.25">
      <c r="A656" s="10" t="s">
        <v>7</v>
      </c>
      <c r="B656" s="65">
        <f>SUM(C656:J656)</f>
        <v>174</v>
      </c>
      <c r="C656" s="69">
        <v>169</v>
      </c>
      <c r="D656" s="69">
        <v>3</v>
      </c>
      <c r="E656" s="69">
        <v>0</v>
      </c>
      <c r="F656" s="69">
        <v>0</v>
      </c>
      <c r="G656" s="69">
        <v>0</v>
      </c>
      <c r="H656" s="69">
        <v>0</v>
      </c>
      <c r="I656" s="69">
        <v>0</v>
      </c>
      <c r="J656" s="69">
        <v>2</v>
      </c>
      <c r="M656" s="21"/>
    </row>
    <row r="657" spans="1:13" s="20" customFormat="1" ht="21.95" customHeight="1" x14ac:dyDescent="0.25">
      <c r="A657" s="11" t="s">
        <v>8</v>
      </c>
      <c r="B657" s="65">
        <f>SUM(C657:J657)</f>
        <v>19</v>
      </c>
      <c r="C657" s="69">
        <v>12</v>
      </c>
      <c r="D657" s="69">
        <v>7</v>
      </c>
      <c r="E657" s="69">
        <v>0</v>
      </c>
      <c r="F657" s="69">
        <v>0</v>
      </c>
      <c r="G657" s="69">
        <v>0</v>
      </c>
      <c r="H657" s="69">
        <v>0</v>
      </c>
      <c r="I657" s="69">
        <v>0</v>
      </c>
      <c r="J657" s="69">
        <v>0</v>
      </c>
      <c r="M657" s="21"/>
    </row>
    <row r="658" spans="1:13" s="20" customFormat="1" ht="18" customHeight="1" x14ac:dyDescent="0.25">
      <c r="A658" s="30"/>
      <c r="B658" s="61"/>
      <c r="C658" s="61"/>
      <c r="D658" s="61"/>
      <c r="E658" s="61"/>
      <c r="F658" s="61"/>
      <c r="G658" s="61"/>
      <c r="H658" s="61"/>
      <c r="I658" s="61"/>
      <c r="J658" s="61"/>
      <c r="M658" s="21"/>
    </row>
    <row r="659" spans="1:13" s="21" customFormat="1" ht="21.95" customHeight="1" x14ac:dyDescent="0.25">
      <c r="A659" s="29" t="s">
        <v>120</v>
      </c>
      <c r="B659" s="61"/>
      <c r="C659" s="61"/>
      <c r="D659" s="61"/>
      <c r="E659" s="61"/>
      <c r="F659" s="61"/>
      <c r="G659" s="61"/>
      <c r="H659" s="61"/>
      <c r="I659" s="61"/>
      <c r="J659" s="61"/>
    </row>
    <row r="660" spans="1:13" s="20" customFormat="1" ht="30" customHeight="1" x14ac:dyDescent="0.25">
      <c r="A660" s="8" t="s">
        <v>184</v>
      </c>
      <c r="B660" s="64">
        <f t="shared" ref="B660:J660" si="136">SUM(B661:B663)</f>
        <v>17528</v>
      </c>
      <c r="C660" s="64">
        <f t="shared" si="136"/>
        <v>7790</v>
      </c>
      <c r="D660" s="64">
        <f t="shared" si="136"/>
        <v>5911</v>
      </c>
      <c r="E660" s="64">
        <f t="shared" si="136"/>
        <v>2374</v>
      </c>
      <c r="F660" s="64">
        <f t="shared" si="136"/>
        <v>642</v>
      </c>
      <c r="G660" s="64">
        <f t="shared" si="136"/>
        <v>199</v>
      </c>
      <c r="H660" s="64">
        <f t="shared" si="136"/>
        <v>58</v>
      </c>
      <c r="I660" s="64">
        <f t="shared" si="136"/>
        <v>92</v>
      </c>
      <c r="J660" s="64">
        <f t="shared" si="136"/>
        <v>462</v>
      </c>
      <c r="M660" s="21"/>
    </row>
    <row r="661" spans="1:13" s="20" customFormat="1" ht="21.95" customHeight="1" x14ac:dyDescent="0.25">
      <c r="A661" s="10" t="s">
        <v>6</v>
      </c>
      <c r="B661" s="65">
        <f>SUM(C661:J661)</f>
        <v>5836</v>
      </c>
      <c r="C661" s="69">
        <v>2483</v>
      </c>
      <c r="D661" s="69">
        <v>1393</v>
      </c>
      <c r="E661" s="69">
        <v>1210</v>
      </c>
      <c r="F661" s="69">
        <v>330</v>
      </c>
      <c r="G661" s="69">
        <v>108</v>
      </c>
      <c r="H661" s="69">
        <v>30</v>
      </c>
      <c r="I661" s="69">
        <v>43</v>
      </c>
      <c r="J661" s="69">
        <v>239</v>
      </c>
      <c r="K661" s="9"/>
      <c r="M661" s="21"/>
    </row>
    <row r="662" spans="1:13" s="20" customFormat="1" ht="21.95" customHeight="1" x14ac:dyDescent="0.25">
      <c r="A662" s="10" t="s">
        <v>7</v>
      </c>
      <c r="B662" s="65">
        <f>SUM(C662:J662)</f>
        <v>9578</v>
      </c>
      <c r="C662" s="69">
        <v>3545</v>
      </c>
      <c r="D662" s="69">
        <v>4250</v>
      </c>
      <c r="E662" s="69">
        <v>1111</v>
      </c>
      <c r="F662" s="69">
        <v>312</v>
      </c>
      <c r="G662" s="69">
        <v>91</v>
      </c>
      <c r="H662" s="69">
        <v>28</v>
      </c>
      <c r="I662" s="69">
        <v>49</v>
      </c>
      <c r="J662" s="69">
        <v>192</v>
      </c>
      <c r="K662" s="9"/>
      <c r="M662" s="21"/>
    </row>
    <row r="663" spans="1:13" s="20" customFormat="1" ht="21.95" customHeight="1" x14ac:dyDescent="0.25">
      <c r="A663" s="11" t="s">
        <v>8</v>
      </c>
      <c r="B663" s="65">
        <f>SUM(C663:J663)</f>
        <v>2114</v>
      </c>
      <c r="C663" s="69">
        <v>1762</v>
      </c>
      <c r="D663" s="69">
        <v>268</v>
      </c>
      <c r="E663" s="69">
        <v>53</v>
      </c>
      <c r="F663" s="69">
        <v>0</v>
      </c>
      <c r="G663" s="69">
        <v>0</v>
      </c>
      <c r="H663" s="69">
        <v>0</v>
      </c>
      <c r="I663" s="69">
        <v>0</v>
      </c>
      <c r="J663" s="69">
        <v>31</v>
      </c>
      <c r="K663" s="9"/>
      <c r="M663" s="21"/>
    </row>
    <row r="664" spans="1:13" s="20" customFormat="1" ht="18" customHeight="1" x14ac:dyDescent="0.25">
      <c r="A664" s="30"/>
      <c r="B664" s="61"/>
      <c r="C664" s="61"/>
      <c r="D664" s="61"/>
      <c r="E664" s="61"/>
      <c r="F664" s="61"/>
      <c r="G664" s="61"/>
      <c r="H664" s="61"/>
      <c r="I664" s="61"/>
      <c r="J664" s="61"/>
      <c r="M664" s="21"/>
    </row>
    <row r="665" spans="1:13" s="21" customFormat="1" ht="21.95" customHeight="1" x14ac:dyDescent="0.25">
      <c r="A665" s="29" t="s">
        <v>121</v>
      </c>
      <c r="B665" s="61"/>
      <c r="C665" s="61"/>
      <c r="D665" s="61"/>
      <c r="E665" s="61"/>
      <c r="F665" s="61"/>
      <c r="G665" s="61"/>
      <c r="H665" s="61"/>
      <c r="I665" s="61"/>
      <c r="J665" s="61"/>
    </row>
    <row r="666" spans="1:13" s="20" customFormat="1" ht="30" customHeight="1" x14ac:dyDescent="0.25">
      <c r="A666" s="8" t="s">
        <v>184</v>
      </c>
      <c r="B666" s="64">
        <f t="shared" ref="B666:J666" si="137">SUM(B667:B669)</f>
        <v>270</v>
      </c>
      <c r="C666" s="64">
        <f t="shared" si="137"/>
        <v>117</v>
      </c>
      <c r="D666" s="64">
        <f t="shared" si="137"/>
        <v>88</v>
      </c>
      <c r="E666" s="64">
        <f t="shared" si="137"/>
        <v>0</v>
      </c>
      <c r="F666" s="64">
        <f t="shared" si="137"/>
        <v>0</v>
      </c>
      <c r="G666" s="64">
        <f t="shared" si="137"/>
        <v>0</v>
      </c>
      <c r="H666" s="64">
        <f t="shared" si="137"/>
        <v>0</v>
      </c>
      <c r="I666" s="64">
        <f t="shared" si="137"/>
        <v>0</v>
      </c>
      <c r="J666" s="64">
        <f t="shared" si="137"/>
        <v>65</v>
      </c>
      <c r="M666" s="21"/>
    </row>
    <row r="667" spans="1:13" s="20" customFormat="1" ht="21.95" customHeight="1" x14ac:dyDescent="0.25">
      <c r="A667" s="10" t="s">
        <v>6</v>
      </c>
      <c r="B667" s="65">
        <f>SUM(C667:J667)</f>
        <v>232</v>
      </c>
      <c r="C667" s="69">
        <v>86</v>
      </c>
      <c r="D667" s="69">
        <v>86</v>
      </c>
      <c r="E667" s="69">
        <v>0</v>
      </c>
      <c r="F667" s="69">
        <v>0</v>
      </c>
      <c r="G667" s="69">
        <v>0</v>
      </c>
      <c r="H667" s="69">
        <v>0</v>
      </c>
      <c r="I667" s="69">
        <v>0</v>
      </c>
      <c r="J667" s="69">
        <v>60</v>
      </c>
      <c r="K667" s="9"/>
      <c r="M667" s="21"/>
    </row>
    <row r="668" spans="1:13" s="20" customFormat="1" ht="21.95" customHeight="1" x14ac:dyDescent="0.25">
      <c r="A668" s="10" t="s">
        <v>7</v>
      </c>
      <c r="B668" s="65">
        <f>SUM(C668:J668)</f>
        <v>25</v>
      </c>
      <c r="C668" s="69">
        <v>24</v>
      </c>
      <c r="D668" s="69">
        <v>0</v>
      </c>
      <c r="E668" s="69">
        <v>0</v>
      </c>
      <c r="F668" s="69">
        <v>0</v>
      </c>
      <c r="G668" s="69">
        <v>0</v>
      </c>
      <c r="H668" s="69">
        <v>0</v>
      </c>
      <c r="I668" s="69">
        <v>0</v>
      </c>
      <c r="J668" s="69">
        <v>1</v>
      </c>
      <c r="K668" s="9"/>
      <c r="M668" s="21"/>
    </row>
    <row r="669" spans="1:13" s="20" customFormat="1" ht="21.95" customHeight="1" x14ac:dyDescent="0.25">
      <c r="A669" s="11" t="s">
        <v>8</v>
      </c>
      <c r="B669" s="65">
        <f>SUM(C669:J669)</f>
        <v>13</v>
      </c>
      <c r="C669" s="69">
        <v>7</v>
      </c>
      <c r="D669" s="69">
        <v>2</v>
      </c>
      <c r="E669" s="69">
        <v>0</v>
      </c>
      <c r="F669" s="69">
        <v>0</v>
      </c>
      <c r="G669" s="69">
        <v>0</v>
      </c>
      <c r="H669" s="69">
        <v>0</v>
      </c>
      <c r="I669" s="69">
        <v>0</v>
      </c>
      <c r="J669" s="69">
        <v>4</v>
      </c>
      <c r="K669" s="9"/>
      <c r="M669" s="21"/>
    </row>
    <row r="670" spans="1:13" s="20" customFormat="1" ht="18" customHeight="1" x14ac:dyDescent="0.25">
      <c r="A670" s="30"/>
      <c r="B670" s="61"/>
      <c r="C670" s="61"/>
      <c r="D670" s="61"/>
      <c r="E670" s="61"/>
      <c r="F670" s="61"/>
      <c r="G670" s="61"/>
      <c r="H670" s="61"/>
      <c r="I670" s="61"/>
      <c r="J670" s="61"/>
      <c r="K670" s="9"/>
      <c r="M670" s="21"/>
    </row>
    <row r="671" spans="1:13" s="21" customFormat="1" ht="21.95" customHeight="1" x14ac:dyDescent="0.25">
      <c r="A671" s="29" t="s">
        <v>122</v>
      </c>
      <c r="B671" s="61"/>
      <c r="C671" s="61"/>
      <c r="D671" s="61"/>
      <c r="E671" s="61"/>
      <c r="F671" s="61"/>
      <c r="G671" s="61"/>
      <c r="H671" s="61"/>
      <c r="I671" s="61"/>
      <c r="J671" s="61"/>
    </row>
    <row r="672" spans="1:13" s="20" customFormat="1" ht="30" customHeight="1" x14ac:dyDescent="0.25">
      <c r="A672" s="8" t="s">
        <v>184</v>
      </c>
      <c r="B672" s="64">
        <f t="shared" ref="B672:J672" si="138">SUM(B673:B675)</f>
        <v>634</v>
      </c>
      <c r="C672" s="64">
        <f t="shared" si="138"/>
        <v>451</v>
      </c>
      <c r="D672" s="64">
        <f t="shared" si="138"/>
        <v>132</v>
      </c>
      <c r="E672" s="64">
        <f t="shared" si="138"/>
        <v>17</v>
      </c>
      <c r="F672" s="64">
        <f t="shared" si="138"/>
        <v>0</v>
      </c>
      <c r="G672" s="64">
        <f t="shared" si="138"/>
        <v>0</v>
      </c>
      <c r="H672" s="64">
        <f t="shared" si="138"/>
        <v>0</v>
      </c>
      <c r="I672" s="64">
        <f t="shared" si="138"/>
        <v>0</v>
      </c>
      <c r="J672" s="64">
        <f t="shared" si="138"/>
        <v>34</v>
      </c>
      <c r="K672" s="9"/>
      <c r="M672" s="21"/>
    </row>
    <row r="673" spans="1:13" s="20" customFormat="1" ht="21.95" customHeight="1" x14ac:dyDescent="0.25">
      <c r="A673" s="10" t="s">
        <v>6</v>
      </c>
      <c r="B673" s="65">
        <f>SUM(C673:J673)</f>
        <v>543</v>
      </c>
      <c r="C673" s="69">
        <v>368</v>
      </c>
      <c r="D673" s="69">
        <v>127</v>
      </c>
      <c r="E673" s="69">
        <v>17</v>
      </c>
      <c r="F673" s="69">
        <v>0</v>
      </c>
      <c r="G673" s="69">
        <v>0</v>
      </c>
      <c r="H673" s="69">
        <v>0</v>
      </c>
      <c r="I673" s="69">
        <v>0</v>
      </c>
      <c r="J673" s="69">
        <v>31</v>
      </c>
      <c r="K673" s="9"/>
      <c r="M673" s="21"/>
    </row>
    <row r="674" spans="1:13" s="20" customFormat="1" ht="21.95" customHeight="1" x14ac:dyDescent="0.25">
      <c r="A674" s="10" t="s">
        <v>7</v>
      </c>
      <c r="B674" s="65">
        <f>SUM(C674:J674)</f>
        <v>49</v>
      </c>
      <c r="C674" s="69">
        <v>49</v>
      </c>
      <c r="D674" s="69">
        <v>0</v>
      </c>
      <c r="E674" s="69">
        <v>0</v>
      </c>
      <c r="F674" s="69">
        <v>0</v>
      </c>
      <c r="G674" s="69">
        <v>0</v>
      </c>
      <c r="H674" s="69">
        <v>0</v>
      </c>
      <c r="I674" s="69">
        <v>0</v>
      </c>
      <c r="J674" s="69">
        <v>0</v>
      </c>
      <c r="K674" s="9"/>
      <c r="M674" s="21"/>
    </row>
    <row r="675" spans="1:13" s="20" customFormat="1" ht="21.95" customHeight="1" x14ac:dyDescent="0.25">
      <c r="A675" s="11" t="s">
        <v>8</v>
      </c>
      <c r="B675" s="65">
        <f>SUM(C675:J675)</f>
        <v>42</v>
      </c>
      <c r="C675" s="69">
        <v>34</v>
      </c>
      <c r="D675" s="69">
        <v>5</v>
      </c>
      <c r="E675" s="69">
        <v>0</v>
      </c>
      <c r="F675" s="69">
        <v>0</v>
      </c>
      <c r="G675" s="69">
        <v>0</v>
      </c>
      <c r="H675" s="69">
        <v>0</v>
      </c>
      <c r="I675" s="69">
        <v>0</v>
      </c>
      <c r="J675" s="69">
        <v>3</v>
      </c>
      <c r="K675" s="9"/>
      <c r="M675" s="21"/>
    </row>
    <row r="676" spans="1:13" s="20" customFormat="1" ht="18" customHeight="1" x14ac:dyDescent="0.25">
      <c r="A676" s="30"/>
      <c r="B676" s="61"/>
      <c r="C676" s="61"/>
      <c r="D676" s="61"/>
      <c r="E676" s="61"/>
      <c r="F676" s="61"/>
      <c r="G676" s="61"/>
      <c r="H676" s="61"/>
      <c r="I676" s="61"/>
      <c r="J676" s="61"/>
      <c r="K676" s="9"/>
      <c r="M676" s="21"/>
    </row>
    <row r="677" spans="1:13" s="21" customFormat="1" ht="21.95" customHeight="1" x14ac:dyDescent="0.25">
      <c r="A677" s="29" t="s">
        <v>123</v>
      </c>
      <c r="B677" s="61"/>
      <c r="C677" s="61"/>
      <c r="D677" s="61"/>
      <c r="E677" s="61"/>
      <c r="F677" s="61"/>
      <c r="G677" s="61"/>
      <c r="H677" s="61"/>
      <c r="I677" s="61"/>
      <c r="J677" s="61"/>
    </row>
    <row r="678" spans="1:13" s="20" customFormat="1" ht="30" customHeight="1" x14ac:dyDescent="0.25">
      <c r="A678" s="8" t="s">
        <v>184</v>
      </c>
      <c r="B678" s="64">
        <f t="shared" ref="B678:J678" si="139">SUM(B679:B681)</f>
        <v>4666</v>
      </c>
      <c r="C678" s="64">
        <f t="shared" si="139"/>
        <v>3733</v>
      </c>
      <c r="D678" s="64">
        <f t="shared" si="139"/>
        <v>840</v>
      </c>
      <c r="E678" s="64">
        <f t="shared" si="139"/>
        <v>65</v>
      </c>
      <c r="F678" s="64">
        <f t="shared" si="139"/>
        <v>9</v>
      </c>
      <c r="G678" s="64">
        <f t="shared" si="139"/>
        <v>0</v>
      </c>
      <c r="H678" s="64">
        <f t="shared" si="139"/>
        <v>0</v>
      </c>
      <c r="I678" s="64">
        <f t="shared" si="139"/>
        <v>0</v>
      </c>
      <c r="J678" s="64">
        <f t="shared" si="139"/>
        <v>19</v>
      </c>
      <c r="K678" s="9"/>
      <c r="M678" s="21"/>
    </row>
    <row r="679" spans="1:13" s="20" customFormat="1" ht="21.95" customHeight="1" x14ac:dyDescent="0.25">
      <c r="A679" s="10" t="s">
        <v>6</v>
      </c>
      <c r="B679" s="65">
        <f>SUM(C679:J679)</f>
        <v>1144</v>
      </c>
      <c r="C679" s="69">
        <v>462</v>
      </c>
      <c r="D679" s="69">
        <v>606</v>
      </c>
      <c r="E679" s="69">
        <v>56</v>
      </c>
      <c r="F679" s="69">
        <v>9</v>
      </c>
      <c r="G679" s="69">
        <v>0</v>
      </c>
      <c r="H679" s="69">
        <v>0</v>
      </c>
      <c r="I679" s="69">
        <v>0</v>
      </c>
      <c r="J679" s="69">
        <v>11</v>
      </c>
      <c r="K679" s="9"/>
      <c r="M679" s="21"/>
    </row>
    <row r="680" spans="1:13" s="20" customFormat="1" ht="21.95" customHeight="1" x14ac:dyDescent="0.25">
      <c r="A680" s="10" t="s">
        <v>7</v>
      </c>
      <c r="B680" s="65">
        <f>SUM(C680:J680)</f>
        <v>3407</v>
      </c>
      <c r="C680" s="69">
        <v>3170</v>
      </c>
      <c r="D680" s="69">
        <v>220</v>
      </c>
      <c r="E680" s="69">
        <v>9</v>
      </c>
      <c r="F680" s="69">
        <v>0</v>
      </c>
      <c r="G680" s="69">
        <v>0</v>
      </c>
      <c r="H680" s="69">
        <v>0</v>
      </c>
      <c r="I680" s="69">
        <v>0</v>
      </c>
      <c r="J680" s="69">
        <v>8</v>
      </c>
      <c r="M680" s="21"/>
    </row>
    <row r="681" spans="1:13" s="20" customFormat="1" ht="21.95" customHeight="1" x14ac:dyDescent="0.25">
      <c r="A681" s="11" t="s">
        <v>8</v>
      </c>
      <c r="B681" s="65">
        <f>SUM(C681:J681)</f>
        <v>115</v>
      </c>
      <c r="C681" s="69">
        <v>101</v>
      </c>
      <c r="D681" s="69">
        <v>14</v>
      </c>
      <c r="E681" s="69">
        <v>0</v>
      </c>
      <c r="F681" s="69">
        <v>0</v>
      </c>
      <c r="G681" s="69">
        <v>0</v>
      </c>
      <c r="H681" s="69">
        <v>0</v>
      </c>
      <c r="I681" s="69">
        <v>0</v>
      </c>
      <c r="J681" s="69">
        <v>0</v>
      </c>
      <c r="K681" s="9"/>
      <c r="M681" s="21"/>
    </row>
    <row r="682" spans="1:13" s="20" customFormat="1" ht="18" customHeight="1" thickBot="1" x14ac:dyDescent="0.3">
      <c r="A682" s="43"/>
      <c r="B682" s="33"/>
      <c r="C682" s="33"/>
      <c r="D682" s="33"/>
      <c r="E682" s="33"/>
      <c r="F682" s="33"/>
      <c r="G682" s="33"/>
      <c r="H682" s="33"/>
      <c r="I682" s="33"/>
      <c r="J682" s="33"/>
      <c r="K682" s="9"/>
      <c r="M682" s="21"/>
    </row>
    <row r="683" spans="1:13" s="21" customFormat="1" ht="21.95" customHeight="1" x14ac:dyDescent="0.25">
      <c r="A683" s="29" t="s">
        <v>124</v>
      </c>
      <c r="B683" s="1"/>
      <c r="C683" s="1"/>
      <c r="D683" s="1"/>
      <c r="E683" s="1"/>
      <c r="F683" s="1"/>
      <c r="G683" s="1"/>
      <c r="H683" s="1"/>
      <c r="I683" s="1"/>
      <c r="J683" s="1"/>
    </row>
    <row r="684" spans="1:13" s="20" customFormat="1" ht="30" customHeight="1" x14ac:dyDescent="0.25">
      <c r="A684" s="8" t="s">
        <v>184</v>
      </c>
      <c r="B684" s="64">
        <f t="shared" ref="B684:J684" si="140">SUM(B685:B687)</f>
        <v>7767</v>
      </c>
      <c r="C684" s="64">
        <f t="shared" si="140"/>
        <v>2054</v>
      </c>
      <c r="D684" s="64">
        <f t="shared" si="140"/>
        <v>4129</v>
      </c>
      <c r="E684" s="64">
        <f t="shared" si="140"/>
        <v>1139</v>
      </c>
      <c r="F684" s="64">
        <f t="shared" si="140"/>
        <v>258</v>
      </c>
      <c r="G684" s="64">
        <f t="shared" si="140"/>
        <v>59</v>
      </c>
      <c r="H684" s="64">
        <f t="shared" si="140"/>
        <v>24</v>
      </c>
      <c r="I684" s="64">
        <f t="shared" si="140"/>
        <v>0</v>
      </c>
      <c r="J684" s="64">
        <f t="shared" si="140"/>
        <v>104</v>
      </c>
      <c r="K684" s="9"/>
      <c r="M684" s="21"/>
    </row>
    <row r="685" spans="1:13" s="20" customFormat="1" ht="21.95" customHeight="1" x14ac:dyDescent="0.25">
      <c r="A685" s="10" t="s">
        <v>6</v>
      </c>
      <c r="B685" s="65">
        <f>SUM(C685:J685)</f>
        <v>2735</v>
      </c>
      <c r="C685" s="69">
        <v>1343</v>
      </c>
      <c r="D685" s="69">
        <v>757</v>
      </c>
      <c r="E685" s="69">
        <v>397</v>
      </c>
      <c r="F685" s="69">
        <v>123</v>
      </c>
      <c r="G685" s="69">
        <v>24</v>
      </c>
      <c r="H685" s="69">
        <v>13</v>
      </c>
      <c r="I685" s="69">
        <v>0</v>
      </c>
      <c r="J685" s="69">
        <v>78</v>
      </c>
      <c r="K685" s="9"/>
      <c r="M685" s="21"/>
    </row>
    <row r="686" spans="1:13" s="20" customFormat="1" ht="21.95" customHeight="1" x14ac:dyDescent="0.25">
      <c r="A686" s="10" t="s">
        <v>7</v>
      </c>
      <c r="B686" s="65">
        <f>SUM(C686:J686)</f>
        <v>4579</v>
      </c>
      <c r="C686" s="69">
        <v>417</v>
      </c>
      <c r="D686" s="69">
        <v>3214</v>
      </c>
      <c r="E686" s="69">
        <v>742</v>
      </c>
      <c r="F686" s="69">
        <v>135</v>
      </c>
      <c r="G686" s="69">
        <v>35</v>
      </c>
      <c r="H686" s="69">
        <v>11</v>
      </c>
      <c r="I686" s="69">
        <v>0</v>
      </c>
      <c r="J686" s="69">
        <v>25</v>
      </c>
      <c r="K686" s="9"/>
      <c r="M686" s="21"/>
    </row>
    <row r="687" spans="1:13" s="20" customFormat="1" ht="21.95" customHeight="1" x14ac:dyDescent="0.25">
      <c r="A687" s="11" t="s">
        <v>8</v>
      </c>
      <c r="B687" s="65">
        <f>SUM(C687:J687)</f>
        <v>453</v>
      </c>
      <c r="C687" s="69">
        <v>294</v>
      </c>
      <c r="D687" s="69">
        <v>158</v>
      </c>
      <c r="E687" s="69">
        <v>0</v>
      </c>
      <c r="F687" s="69">
        <v>0</v>
      </c>
      <c r="G687" s="69">
        <v>0</v>
      </c>
      <c r="H687" s="69">
        <v>0</v>
      </c>
      <c r="I687" s="69">
        <v>0</v>
      </c>
      <c r="J687" s="69">
        <v>1</v>
      </c>
      <c r="K687" s="9"/>
      <c r="M687" s="21"/>
    </row>
    <row r="688" spans="1:13" s="20" customFormat="1" ht="18" customHeight="1" x14ac:dyDescent="0.25">
      <c r="A688" s="30"/>
      <c r="B688" s="61"/>
      <c r="C688" s="61"/>
      <c r="D688" s="61"/>
      <c r="E688" s="61"/>
      <c r="F688" s="61"/>
      <c r="G688" s="61"/>
      <c r="H688" s="61"/>
      <c r="I688" s="61"/>
      <c r="J688" s="61"/>
      <c r="M688" s="21"/>
    </row>
    <row r="689" spans="1:13" s="20" customFormat="1" ht="21.95" customHeight="1" x14ac:dyDescent="0.25">
      <c r="A689" s="29" t="s">
        <v>125</v>
      </c>
      <c r="B689" s="61"/>
      <c r="C689" s="61"/>
      <c r="D689" s="61"/>
      <c r="E689" s="61"/>
      <c r="F689" s="61"/>
      <c r="G689" s="61"/>
      <c r="H689" s="61"/>
      <c r="I689" s="61"/>
      <c r="J689" s="61"/>
      <c r="M689" s="21"/>
    </row>
    <row r="690" spans="1:13" s="20" customFormat="1" ht="30" customHeight="1" x14ac:dyDescent="0.25">
      <c r="A690" s="8" t="s">
        <v>184</v>
      </c>
      <c r="B690" s="64">
        <f t="shared" ref="B690:J690" si="141">SUM(B691:B693)</f>
        <v>2469</v>
      </c>
      <c r="C690" s="64">
        <f t="shared" si="141"/>
        <v>1525</v>
      </c>
      <c r="D690" s="64">
        <f t="shared" si="141"/>
        <v>702</v>
      </c>
      <c r="E690" s="64">
        <f t="shared" si="141"/>
        <v>133</v>
      </c>
      <c r="F690" s="64">
        <f t="shared" si="141"/>
        <v>24</v>
      </c>
      <c r="G690" s="64">
        <f t="shared" si="141"/>
        <v>0</v>
      </c>
      <c r="H690" s="64">
        <f t="shared" si="141"/>
        <v>0</v>
      </c>
      <c r="I690" s="64">
        <f t="shared" si="141"/>
        <v>0</v>
      </c>
      <c r="J690" s="64">
        <f t="shared" si="141"/>
        <v>85</v>
      </c>
      <c r="M690" s="21"/>
    </row>
    <row r="691" spans="1:13" s="20" customFormat="1" ht="21.95" customHeight="1" x14ac:dyDescent="0.25">
      <c r="A691" s="10" t="s">
        <v>6</v>
      </c>
      <c r="B691" s="65">
        <f>SUM(C691:J691)</f>
        <v>1238</v>
      </c>
      <c r="C691" s="69">
        <v>711</v>
      </c>
      <c r="D691" s="69">
        <v>400</v>
      </c>
      <c r="E691" s="69">
        <v>92</v>
      </c>
      <c r="F691" s="69">
        <v>12</v>
      </c>
      <c r="G691" s="69">
        <v>0</v>
      </c>
      <c r="H691" s="69">
        <v>0</v>
      </c>
      <c r="I691" s="69">
        <v>0</v>
      </c>
      <c r="J691" s="69">
        <v>23</v>
      </c>
      <c r="M691" s="21"/>
    </row>
    <row r="692" spans="1:13" s="20" customFormat="1" ht="21.95" customHeight="1" x14ac:dyDescent="0.25">
      <c r="A692" s="10" t="s">
        <v>7</v>
      </c>
      <c r="B692" s="65">
        <f>SUM(C692:J692)</f>
        <v>1116</v>
      </c>
      <c r="C692" s="69">
        <v>717</v>
      </c>
      <c r="D692" s="69">
        <v>285</v>
      </c>
      <c r="E692" s="69">
        <v>41</v>
      </c>
      <c r="F692" s="69">
        <v>12</v>
      </c>
      <c r="G692" s="69">
        <v>0</v>
      </c>
      <c r="H692" s="69">
        <v>0</v>
      </c>
      <c r="I692" s="69">
        <v>0</v>
      </c>
      <c r="J692" s="69">
        <v>61</v>
      </c>
      <c r="M692" s="21"/>
    </row>
    <row r="693" spans="1:13" s="20" customFormat="1" ht="21.95" customHeight="1" x14ac:dyDescent="0.25">
      <c r="A693" s="11" t="s">
        <v>8</v>
      </c>
      <c r="B693" s="65">
        <f>SUM(C693:J693)</f>
        <v>115</v>
      </c>
      <c r="C693" s="69">
        <v>97</v>
      </c>
      <c r="D693" s="69">
        <v>17</v>
      </c>
      <c r="E693" s="69">
        <v>0</v>
      </c>
      <c r="F693" s="69">
        <v>0</v>
      </c>
      <c r="G693" s="69">
        <v>0</v>
      </c>
      <c r="H693" s="69">
        <v>0</v>
      </c>
      <c r="I693" s="69">
        <v>0</v>
      </c>
      <c r="J693" s="69">
        <v>1</v>
      </c>
      <c r="M693" s="21"/>
    </row>
    <row r="694" spans="1:13" ht="18" customHeight="1" x14ac:dyDescent="0.2">
      <c r="A694" s="30"/>
      <c r="B694" s="61"/>
      <c r="C694" s="61"/>
      <c r="D694" s="61"/>
      <c r="E694" s="61"/>
      <c r="F694" s="61"/>
      <c r="G694" s="61"/>
      <c r="H694" s="61"/>
      <c r="I694" s="61"/>
      <c r="J694" s="61"/>
    </row>
    <row r="695" spans="1:13" ht="21.95" customHeight="1" x14ac:dyDescent="0.2">
      <c r="A695" s="29" t="s">
        <v>126</v>
      </c>
      <c r="B695" s="61"/>
      <c r="C695" s="61"/>
      <c r="D695" s="61"/>
      <c r="E695" s="61"/>
      <c r="F695" s="61"/>
      <c r="G695" s="61"/>
      <c r="H695" s="61"/>
      <c r="I695" s="61"/>
      <c r="J695" s="61"/>
    </row>
    <row r="696" spans="1:13" ht="30" customHeight="1" x14ac:dyDescent="0.2">
      <c r="A696" s="8" t="s">
        <v>184</v>
      </c>
      <c r="B696" s="64">
        <f t="shared" ref="B696:J696" si="142">SUM(B697:B699)</f>
        <v>1211</v>
      </c>
      <c r="C696" s="64">
        <f t="shared" si="142"/>
        <v>766</v>
      </c>
      <c r="D696" s="64">
        <f t="shared" si="142"/>
        <v>288</v>
      </c>
      <c r="E696" s="64">
        <f t="shared" si="142"/>
        <v>49</v>
      </c>
      <c r="F696" s="64">
        <f t="shared" si="142"/>
        <v>9</v>
      </c>
      <c r="G696" s="64">
        <f t="shared" si="142"/>
        <v>0</v>
      </c>
      <c r="H696" s="64">
        <f t="shared" si="142"/>
        <v>0</v>
      </c>
      <c r="I696" s="64">
        <f t="shared" si="142"/>
        <v>0</v>
      </c>
      <c r="J696" s="64">
        <f t="shared" si="142"/>
        <v>99</v>
      </c>
    </row>
    <row r="697" spans="1:13" ht="21.95" customHeight="1" x14ac:dyDescent="0.2">
      <c r="A697" s="10" t="s">
        <v>6</v>
      </c>
      <c r="B697" s="65">
        <f>SUM(C697:J697)</f>
        <v>749</v>
      </c>
      <c r="C697" s="69">
        <v>332</v>
      </c>
      <c r="D697" s="69">
        <v>273</v>
      </c>
      <c r="E697" s="69">
        <v>38</v>
      </c>
      <c r="F697" s="69">
        <v>9</v>
      </c>
      <c r="G697" s="69">
        <v>0</v>
      </c>
      <c r="H697" s="69">
        <v>0</v>
      </c>
      <c r="I697" s="69">
        <v>0</v>
      </c>
      <c r="J697" s="69">
        <v>97</v>
      </c>
    </row>
    <row r="698" spans="1:13" ht="21.95" customHeight="1" x14ac:dyDescent="0.2">
      <c r="A698" s="10" t="s">
        <v>7</v>
      </c>
      <c r="B698" s="65">
        <f>SUM(C698:J698)</f>
        <v>346</v>
      </c>
      <c r="C698" s="69">
        <v>327</v>
      </c>
      <c r="D698" s="69">
        <v>8</v>
      </c>
      <c r="E698" s="69">
        <v>11</v>
      </c>
      <c r="F698" s="69">
        <v>0</v>
      </c>
      <c r="G698" s="69">
        <v>0</v>
      </c>
      <c r="H698" s="69">
        <v>0</v>
      </c>
      <c r="I698" s="69">
        <v>0</v>
      </c>
      <c r="J698" s="69">
        <v>0</v>
      </c>
    </row>
    <row r="699" spans="1:13" ht="21.95" customHeight="1" x14ac:dyDescent="0.2">
      <c r="A699" s="11" t="s">
        <v>8</v>
      </c>
      <c r="B699" s="65">
        <f>SUM(C699:J699)</f>
        <v>116</v>
      </c>
      <c r="C699" s="69">
        <v>107</v>
      </c>
      <c r="D699" s="69">
        <v>7</v>
      </c>
      <c r="E699" s="69">
        <v>0</v>
      </c>
      <c r="F699" s="69">
        <v>0</v>
      </c>
      <c r="G699" s="69">
        <v>0</v>
      </c>
      <c r="H699" s="69">
        <v>0</v>
      </c>
      <c r="I699" s="69">
        <v>0</v>
      </c>
      <c r="J699" s="69">
        <v>2</v>
      </c>
    </row>
    <row r="700" spans="1:13" ht="18" customHeight="1" x14ac:dyDescent="0.2">
      <c r="A700" s="30"/>
      <c r="B700" s="61"/>
      <c r="C700" s="61"/>
      <c r="D700" s="61"/>
      <c r="E700" s="61"/>
      <c r="F700" s="61"/>
      <c r="G700" s="61"/>
      <c r="H700" s="61"/>
      <c r="I700" s="61"/>
      <c r="J700" s="61"/>
    </row>
    <row r="701" spans="1:13" ht="21.95" customHeight="1" x14ac:dyDescent="0.2">
      <c r="A701" s="29" t="s">
        <v>127</v>
      </c>
      <c r="B701" s="61"/>
      <c r="C701" s="61"/>
      <c r="D701" s="61"/>
      <c r="E701" s="61"/>
      <c r="F701" s="61"/>
      <c r="G701" s="61"/>
      <c r="H701" s="61"/>
      <c r="I701" s="61"/>
      <c r="J701" s="61"/>
    </row>
    <row r="702" spans="1:13" ht="30" customHeight="1" x14ac:dyDescent="0.2">
      <c r="A702" s="8" t="s">
        <v>184</v>
      </c>
      <c r="B702" s="64">
        <f t="shared" ref="B702:J702" si="143">SUM(B703:B705)</f>
        <v>796</v>
      </c>
      <c r="C702" s="64">
        <f t="shared" si="143"/>
        <v>583</v>
      </c>
      <c r="D702" s="64">
        <f t="shared" si="143"/>
        <v>195</v>
      </c>
      <c r="E702" s="64">
        <f t="shared" si="143"/>
        <v>15</v>
      </c>
      <c r="F702" s="64">
        <f t="shared" si="143"/>
        <v>0</v>
      </c>
      <c r="G702" s="64">
        <f t="shared" si="143"/>
        <v>0</v>
      </c>
      <c r="H702" s="64">
        <f t="shared" si="143"/>
        <v>0</v>
      </c>
      <c r="I702" s="64">
        <f t="shared" si="143"/>
        <v>0</v>
      </c>
      <c r="J702" s="64">
        <f t="shared" si="143"/>
        <v>3</v>
      </c>
    </row>
    <row r="703" spans="1:13" ht="21.95" customHeight="1" x14ac:dyDescent="0.2">
      <c r="A703" s="10" t="s">
        <v>6</v>
      </c>
      <c r="B703" s="65">
        <f>SUM(C703:J703)</f>
        <v>566</v>
      </c>
      <c r="C703" s="69">
        <v>357</v>
      </c>
      <c r="D703" s="69">
        <v>191</v>
      </c>
      <c r="E703" s="69">
        <v>15</v>
      </c>
      <c r="F703" s="69">
        <v>0</v>
      </c>
      <c r="G703" s="69">
        <v>0</v>
      </c>
      <c r="H703" s="69">
        <v>0</v>
      </c>
      <c r="I703" s="69">
        <v>0</v>
      </c>
      <c r="J703" s="69">
        <v>3</v>
      </c>
    </row>
    <row r="704" spans="1:13" ht="21.95" customHeight="1" x14ac:dyDescent="0.2">
      <c r="A704" s="10" t="s">
        <v>7</v>
      </c>
      <c r="B704" s="65">
        <f>SUM(C704:J704)</f>
        <v>204</v>
      </c>
      <c r="C704" s="69">
        <v>204</v>
      </c>
      <c r="D704" s="69">
        <v>0</v>
      </c>
      <c r="E704" s="69">
        <v>0</v>
      </c>
      <c r="F704" s="69">
        <v>0</v>
      </c>
      <c r="G704" s="69">
        <v>0</v>
      </c>
      <c r="H704" s="69">
        <v>0</v>
      </c>
      <c r="I704" s="69">
        <v>0</v>
      </c>
      <c r="J704" s="69">
        <v>0</v>
      </c>
    </row>
    <row r="705" spans="1:10" ht="21.95" customHeight="1" x14ac:dyDescent="0.2">
      <c r="A705" s="11" t="s">
        <v>8</v>
      </c>
      <c r="B705" s="65">
        <f>SUM(C705:J705)</f>
        <v>26</v>
      </c>
      <c r="C705" s="69">
        <v>22</v>
      </c>
      <c r="D705" s="69">
        <v>4</v>
      </c>
      <c r="E705" s="69">
        <v>0</v>
      </c>
      <c r="F705" s="69">
        <v>0</v>
      </c>
      <c r="G705" s="69">
        <v>0</v>
      </c>
      <c r="H705" s="69">
        <v>0</v>
      </c>
      <c r="I705" s="69">
        <v>0</v>
      </c>
      <c r="J705" s="69">
        <v>0</v>
      </c>
    </row>
    <row r="706" spans="1:10" ht="18" customHeight="1" x14ac:dyDescent="0.2">
      <c r="A706" s="30"/>
      <c r="B706" s="61"/>
      <c r="C706" s="61"/>
      <c r="D706" s="61"/>
      <c r="E706" s="61"/>
      <c r="F706" s="61"/>
      <c r="G706" s="61"/>
      <c r="H706" s="61"/>
      <c r="I706" s="61"/>
      <c r="J706" s="61"/>
    </row>
    <row r="707" spans="1:10" ht="21.95" customHeight="1" x14ac:dyDescent="0.2">
      <c r="A707" s="29" t="s">
        <v>128</v>
      </c>
      <c r="B707" s="61"/>
      <c r="C707" s="61"/>
      <c r="D707" s="61"/>
      <c r="E707" s="61"/>
      <c r="F707" s="61"/>
      <c r="G707" s="61"/>
      <c r="H707" s="61"/>
      <c r="I707" s="61"/>
      <c r="J707" s="61"/>
    </row>
    <row r="708" spans="1:10" ht="30" customHeight="1" x14ac:dyDescent="0.2">
      <c r="A708" s="8" t="s">
        <v>184</v>
      </c>
      <c r="B708" s="64">
        <f t="shared" ref="B708:J708" si="144">SUM(B709:B711)</f>
        <v>207</v>
      </c>
      <c r="C708" s="64">
        <f t="shared" si="144"/>
        <v>137</v>
      </c>
      <c r="D708" s="64">
        <f t="shared" si="144"/>
        <v>28</v>
      </c>
      <c r="E708" s="64">
        <f t="shared" si="144"/>
        <v>0</v>
      </c>
      <c r="F708" s="64">
        <f t="shared" si="144"/>
        <v>0</v>
      </c>
      <c r="G708" s="64">
        <f t="shared" si="144"/>
        <v>0</v>
      </c>
      <c r="H708" s="64">
        <f t="shared" si="144"/>
        <v>0</v>
      </c>
      <c r="I708" s="64">
        <f t="shared" si="144"/>
        <v>0</v>
      </c>
      <c r="J708" s="64">
        <f t="shared" si="144"/>
        <v>42</v>
      </c>
    </row>
    <row r="709" spans="1:10" ht="21.95" customHeight="1" x14ac:dyDescent="0.2">
      <c r="A709" s="10" t="s">
        <v>6</v>
      </c>
      <c r="B709" s="65">
        <f>SUM(C709:J709)</f>
        <v>172</v>
      </c>
      <c r="C709" s="69">
        <v>102</v>
      </c>
      <c r="D709" s="69">
        <v>28</v>
      </c>
      <c r="E709" s="69">
        <v>0</v>
      </c>
      <c r="F709" s="69">
        <v>0</v>
      </c>
      <c r="G709" s="69">
        <v>0</v>
      </c>
      <c r="H709" s="69">
        <v>0</v>
      </c>
      <c r="I709" s="69">
        <v>0</v>
      </c>
      <c r="J709" s="69">
        <v>42</v>
      </c>
    </row>
    <row r="710" spans="1:10" ht="21.95" customHeight="1" x14ac:dyDescent="0.2">
      <c r="A710" s="10" t="s">
        <v>7</v>
      </c>
      <c r="B710" s="65">
        <f>SUM(C710:J710)</f>
        <v>15</v>
      </c>
      <c r="C710" s="69">
        <v>15</v>
      </c>
      <c r="D710" s="69">
        <v>0</v>
      </c>
      <c r="E710" s="69">
        <v>0</v>
      </c>
      <c r="F710" s="69">
        <v>0</v>
      </c>
      <c r="G710" s="69">
        <v>0</v>
      </c>
      <c r="H710" s="69">
        <v>0</v>
      </c>
      <c r="I710" s="69">
        <v>0</v>
      </c>
      <c r="J710" s="69">
        <v>0</v>
      </c>
    </row>
    <row r="711" spans="1:10" ht="21.95" customHeight="1" x14ac:dyDescent="0.2">
      <c r="A711" s="11" t="s">
        <v>8</v>
      </c>
      <c r="B711" s="65">
        <f>SUM(C711:J711)</f>
        <v>20</v>
      </c>
      <c r="C711" s="69">
        <v>20</v>
      </c>
      <c r="D711" s="69">
        <v>0</v>
      </c>
      <c r="E711" s="69">
        <v>0</v>
      </c>
      <c r="F711" s="69">
        <v>0</v>
      </c>
      <c r="G711" s="69">
        <v>0</v>
      </c>
      <c r="H711" s="69">
        <v>0</v>
      </c>
      <c r="I711" s="69">
        <v>0</v>
      </c>
      <c r="J711" s="69">
        <v>0</v>
      </c>
    </row>
    <row r="712" spans="1:10" ht="18" customHeight="1" x14ac:dyDescent="0.2">
      <c r="A712" s="30"/>
      <c r="B712" s="61"/>
      <c r="C712" s="61"/>
      <c r="D712" s="61"/>
      <c r="E712" s="61"/>
      <c r="F712" s="61"/>
      <c r="G712" s="61"/>
      <c r="H712" s="61"/>
      <c r="I712" s="61"/>
      <c r="J712" s="61"/>
    </row>
    <row r="713" spans="1:10" ht="21.95" customHeight="1" x14ac:dyDescent="0.2">
      <c r="A713" s="29" t="s">
        <v>129</v>
      </c>
      <c r="B713" s="61"/>
      <c r="C713" s="61"/>
      <c r="D713" s="61"/>
      <c r="E713" s="61"/>
      <c r="F713" s="61"/>
      <c r="G713" s="61"/>
      <c r="H713" s="61"/>
      <c r="I713" s="61"/>
      <c r="J713" s="61"/>
    </row>
    <row r="714" spans="1:10" ht="30" customHeight="1" x14ac:dyDescent="0.2">
      <c r="A714" s="8" t="s">
        <v>184</v>
      </c>
      <c r="B714" s="64">
        <f t="shared" ref="B714:J714" si="145">SUM(B715:B717)</f>
        <v>1188</v>
      </c>
      <c r="C714" s="64">
        <f t="shared" si="145"/>
        <v>560</v>
      </c>
      <c r="D714" s="64">
        <f t="shared" si="145"/>
        <v>245</v>
      </c>
      <c r="E714" s="64">
        <f t="shared" si="145"/>
        <v>41</v>
      </c>
      <c r="F714" s="64">
        <f t="shared" si="145"/>
        <v>0</v>
      </c>
      <c r="G714" s="64">
        <f t="shared" si="145"/>
        <v>0</v>
      </c>
      <c r="H714" s="64">
        <f t="shared" si="145"/>
        <v>0</v>
      </c>
      <c r="I714" s="64">
        <f t="shared" si="145"/>
        <v>0</v>
      </c>
      <c r="J714" s="64">
        <f t="shared" si="145"/>
        <v>342</v>
      </c>
    </row>
    <row r="715" spans="1:10" ht="21.95" customHeight="1" x14ac:dyDescent="0.2">
      <c r="A715" s="10" t="s">
        <v>6</v>
      </c>
      <c r="B715" s="65">
        <f>SUM(C715:J715)</f>
        <v>1019</v>
      </c>
      <c r="C715" s="69">
        <v>412</v>
      </c>
      <c r="D715" s="69">
        <v>230</v>
      </c>
      <c r="E715" s="69">
        <v>41</v>
      </c>
      <c r="F715" s="69">
        <v>0</v>
      </c>
      <c r="G715" s="69">
        <v>0</v>
      </c>
      <c r="H715" s="69">
        <v>0</v>
      </c>
      <c r="I715" s="69">
        <v>0</v>
      </c>
      <c r="J715" s="69">
        <v>336</v>
      </c>
    </row>
    <row r="716" spans="1:10" ht="21.95" customHeight="1" x14ac:dyDescent="0.2">
      <c r="A716" s="10" t="s">
        <v>7</v>
      </c>
      <c r="B716" s="65">
        <f>SUM(C716:J716)</f>
        <v>58</v>
      </c>
      <c r="C716" s="69">
        <v>46</v>
      </c>
      <c r="D716" s="69">
        <v>8</v>
      </c>
      <c r="E716" s="69">
        <v>0</v>
      </c>
      <c r="F716" s="69">
        <v>0</v>
      </c>
      <c r="G716" s="69">
        <v>0</v>
      </c>
      <c r="H716" s="69">
        <v>0</v>
      </c>
      <c r="I716" s="69">
        <v>0</v>
      </c>
      <c r="J716" s="69">
        <v>4</v>
      </c>
    </row>
    <row r="717" spans="1:10" ht="21.95" customHeight="1" x14ac:dyDescent="0.2">
      <c r="A717" s="11" t="s">
        <v>8</v>
      </c>
      <c r="B717" s="65">
        <f>SUM(C717:J717)</f>
        <v>111</v>
      </c>
      <c r="C717" s="69">
        <v>102</v>
      </c>
      <c r="D717" s="69">
        <v>7</v>
      </c>
      <c r="E717" s="69">
        <v>0</v>
      </c>
      <c r="F717" s="69">
        <v>0</v>
      </c>
      <c r="G717" s="69">
        <v>0</v>
      </c>
      <c r="H717" s="69">
        <v>0</v>
      </c>
      <c r="I717" s="69">
        <v>0</v>
      </c>
      <c r="J717" s="69">
        <v>2</v>
      </c>
    </row>
    <row r="718" spans="1:10" ht="18" customHeight="1" x14ac:dyDescent="0.2">
      <c r="A718" s="30"/>
      <c r="B718" s="61"/>
      <c r="C718" s="61"/>
      <c r="D718" s="61"/>
      <c r="E718" s="61"/>
      <c r="F718" s="61"/>
      <c r="G718" s="61"/>
      <c r="H718" s="61"/>
      <c r="I718" s="61"/>
      <c r="J718" s="61"/>
    </row>
    <row r="719" spans="1:10" ht="21.95" customHeight="1" x14ac:dyDescent="0.2">
      <c r="A719" s="29" t="s">
        <v>130</v>
      </c>
      <c r="B719" s="61"/>
      <c r="C719" s="61"/>
      <c r="D719" s="61"/>
      <c r="E719" s="61"/>
      <c r="F719" s="61"/>
      <c r="G719" s="61"/>
      <c r="H719" s="61"/>
      <c r="I719" s="61"/>
      <c r="J719" s="61"/>
    </row>
    <row r="720" spans="1:10" ht="30" customHeight="1" x14ac:dyDescent="0.2">
      <c r="A720" s="8" t="s">
        <v>184</v>
      </c>
      <c r="B720" s="64">
        <f t="shared" ref="B720:J720" si="146">SUM(B721:B723)</f>
        <v>129</v>
      </c>
      <c r="C720" s="64">
        <f t="shared" si="146"/>
        <v>105</v>
      </c>
      <c r="D720" s="64">
        <f t="shared" si="146"/>
        <v>17</v>
      </c>
      <c r="E720" s="64">
        <f t="shared" si="146"/>
        <v>0</v>
      </c>
      <c r="F720" s="64">
        <f t="shared" si="146"/>
        <v>0</v>
      </c>
      <c r="G720" s="64">
        <f t="shared" si="146"/>
        <v>0</v>
      </c>
      <c r="H720" s="64">
        <f t="shared" si="146"/>
        <v>0</v>
      </c>
      <c r="I720" s="64">
        <f t="shared" si="146"/>
        <v>0</v>
      </c>
      <c r="J720" s="64">
        <f t="shared" si="146"/>
        <v>7</v>
      </c>
    </row>
    <row r="721" spans="1:10" ht="21.95" customHeight="1" x14ac:dyDescent="0.2">
      <c r="A721" s="10" t="s">
        <v>6</v>
      </c>
      <c r="B721" s="65">
        <f>SUM(C721:J721)</f>
        <v>94</v>
      </c>
      <c r="C721" s="69">
        <v>70</v>
      </c>
      <c r="D721" s="69">
        <v>17</v>
      </c>
      <c r="E721" s="69"/>
      <c r="F721" s="69">
        <v>0</v>
      </c>
      <c r="G721" s="69">
        <v>0</v>
      </c>
      <c r="H721" s="69">
        <v>0</v>
      </c>
      <c r="I721" s="69">
        <v>0</v>
      </c>
      <c r="J721" s="69">
        <v>7</v>
      </c>
    </row>
    <row r="722" spans="1:10" ht="21.95" customHeight="1" x14ac:dyDescent="0.2">
      <c r="A722" s="10" t="s">
        <v>7</v>
      </c>
      <c r="B722" s="65">
        <f>SUM(C722:J722)</f>
        <v>21</v>
      </c>
      <c r="C722" s="69">
        <v>21</v>
      </c>
      <c r="D722" s="69">
        <v>0</v>
      </c>
      <c r="E722" s="69">
        <v>0</v>
      </c>
      <c r="F722" s="69">
        <v>0</v>
      </c>
      <c r="G722" s="69">
        <v>0</v>
      </c>
      <c r="H722" s="69">
        <v>0</v>
      </c>
      <c r="I722" s="69">
        <v>0</v>
      </c>
      <c r="J722" s="69">
        <v>0</v>
      </c>
    </row>
    <row r="723" spans="1:10" ht="21.95" customHeight="1" x14ac:dyDescent="0.2">
      <c r="A723" s="11" t="s">
        <v>8</v>
      </c>
      <c r="B723" s="65">
        <f>SUM(C723:J723)</f>
        <v>14</v>
      </c>
      <c r="C723" s="69">
        <v>14</v>
      </c>
      <c r="D723" s="69">
        <v>0</v>
      </c>
      <c r="E723" s="69">
        <v>0</v>
      </c>
      <c r="F723" s="69">
        <v>0</v>
      </c>
      <c r="G723" s="69">
        <v>0</v>
      </c>
      <c r="H723" s="69">
        <v>0</v>
      </c>
      <c r="I723" s="69">
        <v>0</v>
      </c>
      <c r="J723" s="69">
        <v>0</v>
      </c>
    </row>
    <row r="724" spans="1:10" ht="18" customHeight="1" x14ac:dyDescent="0.2">
      <c r="A724" s="30"/>
      <c r="B724" s="61"/>
      <c r="C724" s="61"/>
      <c r="D724" s="61"/>
      <c r="E724" s="61"/>
      <c r="F724" s="61"/>
      <c r="G724" s="61"/>
      <c r="H724" s="61"/>
      <c r="I724" s="61"/>
      <c r="J724" s="61"/>
    </row>
    <row r="725" spans="1:10" ht="21.95" customHeight="1" x14ac:dyDescent="0.2">
      <c r="A725" s="29" t="s">
        <v>131</v>
      </c>
      <c r="B725" s="61"/>
      <c r="C725" s="61"/>
      <c r="D725" s="61"/>
      <c r="E725" s="61"/>
      <c r="F725" s="61"/>
      <c r="G725" s="61"/>
      <c r="H725" s="61"/>
      <c r="I725" s="61"/>
      <c r="J725" s="61"/>
    </row>
    <row r="726" spans="1:10" ht="30" customHeight="1" x14ac:dyDescent="0.2">
      <c r="A726" s="8" t="s">
        <v>184</v>
      </c>
      <c r="B726" s="64">
        <f t="shared" ref="B726:J726" si="147">SUM(B727:B729)</f>
        <v>736</v>
      </c>
      <c r="C726" s="64">
        <f t="shared" si="147"/>
        <v>488</v>
      </c>
      <c r="D726" s="64">
        <f t="shared" si="147"/>
        <v>229</v>
      </c>
      <c r="E726" s="64">
        <f t="shared" si="147"/>
        <v>19</v>
      </c>
      <c r="F726" s="64">
        <f t="shared" si="147"/>
        <v>0</v>
      </c>
      <c r="G726" s="64">
        <f t="shared" si="147"/>
        <v>0</v>
      </c>
      <c r="H726" s="64">
        <f t="shared" si="147"/>
        <v>0</v>
      </c>
      <c r="I726" s="64">
        <f t="shared" si="147"/>
        <v>0</v>
      </c>
      <c r="J726" s="64">
        <f t="shared" si="147"/>
        <v>0</v>
      </c>
    </row>
    <row r="727" spans="1:10" ht="21.95" customHeight="1" x14ac:dyDescent="0.2">
      <c r="A727" s="10" t="s">
        <v>6</v>
      </c>
      <c r="B727" s="65">
        <f>SUM(C727:J727)</f>
        <v>646</v>
      </c>
      <c r="C727" s="69">
        <v>426</v>
      </c>
      <c r="D727" s="69">
        <v>201</v>
      </c>
      <c r="E727" s="69">
        <v>19</v>
      </c>
      <c r="F727" s="69">
        <v>0</v>
      </c>
      <c r="G727" s="69">
        <v>0</v>
      </c>
      <c r="H727" s="69">
        <v>0</v>
      </c>
      <c r="I727" s="69">
        <v>0</v>
      </c>
      <c r="J727" s="69">
        <v>0</v>
      </c>
    </row>
    <row r="728" spans="1:10" ht="21.95" customHeight="1" x14ac:dyDescent="0.2">
      <c r="A728" s="10" t="s">
        <v>7</v>
      </c>
      <c r="B728" s="65">
        <f>SUM(C728:J728)</f>
        <v>40</v>
      </c>
      <c r="C728" s="69">
        <v>37</v>
      </c>
      <c r="D728" s="69">
        <v>3</v>
      </c>
      <c r="E728" s="69">
        <v>0</v>
      </c>
      <c r="F728" s="69">
        <v>0</v>
      </c>
      <c r="G728" s="69">
        <v>0</v>
      </c>
      <c r="H728" s="69">
        <v>0</v>
      </c>
      <c r="I728" s="69">
        <v>0</v>
      </c>
      <c r="J728" s="69">
        <v>0</v>
      </c>
    </row>
    <row r="729" spans="1:10" ht="21.95" customHeight="1" x14ac:dyDescent="0.2">
      <c r="A729" s="11" t="s">
        <v>8</v>
      </c>
      <c r="B729" s="65">
        <f>SUM(C729:J729)</f>
        <v>50</v>
      </c>
      <c r="C729" s="69">
        <v>25</v>
      </c>
      <c r="D729" s="69">
        <v>25</v>
      </c>
      <c r="E729" s="69">
        <v>0</v>
      </c>
      <c r="F729" s="69">
        <v>0</v>
      </c>
      <c r="G729" s="69">
        <v>0</v>
      </c>
      <c r="H729" s="69">
        <v>0</v>
      </c>
      <c r="I729" s="69">
        <v>0</v>
      </c>
      <c r="J729" s="69">
        <v>0</v>
      </c>
    </row>
    <row r="730" spans="1:10" ht="18" customHeight="1" thickBot="1" x14ac:dyDescent="0.25">
      <c r="A730" s="43"/>
      <c r="B730" s="33"/>
      <c r="C730" s="33"/>
      <c r="D730" s="33"/>
      <c r="E730" s="33"/>
      <c r="F730" s="33"/>
      <c r="G730" s="33"/>
      <c r="H730" s="33"/>
      <c r="I730" s="33"/>
      <c r="J730" s="33"/>
    </row>
    <row r="731" spans="1:10" ht="21.95" customHeight="1" x14ac:dyDescent="0.2">
      <c r="A731" s="29" t="s">
        <v>132</v>
      </c>
    </row>
    <row r="732" spans="1:10" ht="30" customHeight="1" x14ac:dyDescent="0.2">
      <c r="A732" s="8" t="s">
        <v>184</v>
      </c>
      <c r="B732" s="64">
        <f>SUM(B733:B735)</f>
        <v>182</v>
      </c>
      <c r="C732" s="64">
        <f>SUM(C733:C735)</f>
        <v>132</v>
      </c>
      <c r="D732" s="64">
        <f>SUM(D733:D735)</f>
        <v>46</v>
      </c>
      <c r="E732" s="64">
        <v>0</v>
      </c>
      <c r="F732" s="64">
        <v>0</v>
      </c>
      <c r="G732" s="64">
        <v>0</v>
      </c>
      <c r="H732" s="64">
        <v>0</v>
      </c>
      <c r="I732" s="64">
        <f>SUM(I733:I735)</f>
        <v>0</v>
      </c>
      <c r="J732" s="64">
        <f>SUM(J733:J735)</f>
        <v>4</v>
      </c>
    </row>
    <row r="733" spans="1:10" ht="21.95" customHeight="1" x14ac:dyDescent="0.2">
      <c r="A733" s="10" t="s">
        <v>6</v>
      </c>
      <c r="B733" s="65">
        <f>SUM(C733:J733)</f>
        <v>157</v>
      </c>
      <c r="C733" s="69">
        <v>108</v>
      </c>
      <c r="D733" s="69">
        <v>46</v>
      </c>
      <c r="E733" s="69">
        <v>0</v>
      </c>
      <c r="F733" s="69">
        <v>0</v>
      </c>
      <c r="G733" s="69">
        <v>0</v>
      </c>
      <c r="H733" s="69">
        <v>0</v>
      </c>
      <c r="I733" s="69">
        <v>0</v>
      </c>
      <c r="J733" s="69">
        <v>3</v>
      </c>
    </row>
    <row r="734" spans="1:10" ht="21.95" customHeight="1" x14ac:dyDescent="0.2">
      <c r="A734" s="10" t="s">
        <v>7</v>
      </c>
      <c r="B734" s="65">
        <f>SUM(C734:J734)</f>
        <v>10</v>
      </c>
      <c r="C734" s="69">
        <v>10</v>
      </c>
      <c r="D734" s="69">
        <v>0</v>
      </c>
      <c r="E734" s="69">
        <v>0</v>
      </c>
      <c r="F734" s="69">
        <v>0</v>
      </c>
      <c r="G734" s="69">
        <v>0</v>
      </c>
      <c r="H734" s="69">
        <v>0</v>
      </c>
      <c r="I734" s="69">
        <v>0</v>
      </c>
      <c r="J734" s="69">
        <v>0</v>
      </c>
    </row>
    <row r="735" spans="1:10" ht="21.95" customHeight="1" x14ac:dyDescent="0.2">
      <c r="A735" s="11" t="s">
        <v>8</v>
      </c>
      <c r="B735" s="65">
        <f>SUM(C735:J735)</f>
        <v>15</v>
      </c>
      <c r="C735" s="69">
        <v>14</v>
      </c>
      <c r="D735" s="69">
        <v>0</v>
      </c>
      <c r="E735" s="69">
        <v>0</v>
      </c>
      <c r="F735" s="69">
        <v>0</v>
      </c>
      <c r="G735" s="69">
        <v>0</v>
      </c>
      <c r="H735" s="69">
        <v>0</v>
      </c>
      <c r="I735" s="69">
        <v>0</v>
      </c>
      <c r="J735" s="69">
        <v>1</v>
      </c>
    </row>
    <row r="736" spans="1:10" ht="18" customHeight="1" x14ac:dyDescent="0.2">
      <c r="A736" s="30"/>
      <c r="B736" s="61"/>
      <c r="C736" s="61"/>
      <c r="D736" s="61"/>
      <c r="E736" s="61"/>
      <c r="F736" s="61"/>
      <c r="G736" s="61"/>
      <c r="H736" s="61"/>
      <c r="I736" s="61"/>
      <c r="J736" s="61"/>
    </row>
    <row r="737" spans="1:10" ht="21.95" customHeight="1" x14ac:dyDescent="0.2">
      <c r="A737" s="29" t="s">
        <v>133</v>
      </c>
      <c r="B737" s="61"/>
      <c r="C737" s="61"/>
      <c r="D737" s="61"/>
      <c r="E737" s="61"/>
      <c r="F737" s="61"/>
      <c r="G737" s="61"/>
      <c r="H737" s="61"/>
      <c r="I737" s="61"/>
      <c r="J737" s="61"/>
    </row>
    <row r="738" spans="1:10" ht="30" customHeight="1" x14ac:dyDescent="0.2">
      <c r="A738" s="8" t="s">
        <v>184</v>
      </c>
      <c r="B738" s="64">
        <f t="shared" ref="B738:J738" si="148">SUM(B739:B741)</f>
        <v>76</v>
      </c>
      <c r="C738" s="64">
        <f t="shared" si="148"/>
        <v>68</v>
      </c>
      <c r="D738" s="64">
        <f t="shared" si="148"/>
        <v>8</v>
      </c>
      <c r="E738" s="64">
        <f t="shared" si="148"/>
        <v>0</v>
      </c>
      <c r="F738" s="64">
        <f t="shared" si="148"/>
        <v>0</v>
      </c>
      <c r="G738" s="64">
        <f t="shared" si="148"/>
        <v>0</v>
      </c>
      <c r="H738" s="64">
        <f t="shared" si="148"/>
        <v>0</v>
      </c>
      <c r="I738" s="64">
        <f t="shared" si="148"/>
        <v>0</v>
      </c>
      <c r="J738" s="64">
        <f t="shared" si="148"/>
        <v>0</v>
      </c>
    </row>
    <row r="739" spans="1:10" ht="21.95" customHeight="1" x14ac:dyDescent="0.2">
      <c r="A739" s="10" t="s">
        <v>6</v>
      </c>
      <c r="B739" s="65">
        <f>SUM(C739:J739)</f>
        <v>67</v>
      </c>
      <c r="C739" s="69">
        <v>59</v>
      </c>
      <c r="D739" s="69">
        <v>8</v>
      </c>
      <c r="E739" s="69">
        <v>0</v>
      </c>
      <c r="F739" s="69">
        <v>0</v>
      </c>
      <c r="G739" s="69">
        <v>0</v>
      </c>
      <c r="H739" s="69">
        <v>0</v>
      </c>
      <c r="I739" s="69">
        <v>0</v>
      </c>
      <c r="J739" s="69">
        <v>0</v>
      </c>
    </row>
    <row r="740" spans="1:10" ht="21.95" customHeight="1" x14ac:dyDescent="0.2">
      <c r="A740" s="10" t="s">
        <v>7</v>
      </c>
      <c r="B740" s="65">
        <f>SUM(C740:J740)</f>
        <v>2</v>
      </c>
      <c r="C740" s="69">
        <v>2</v>
      </c>
      <c r="D740" s="69">
        <v>0</v>
      </c>
      <c r="E740" s="69">
        <v>0</v>
      </c>
      <c r="F740" s="69">
        <v>0</v>
      </c>
      <c r="G740" s="69">
        <v>0</v>
      </c>
      <c r="H740" s="69">
        <v>0</v>
      </c>
      <c r="I740" s="69">
        <v>0</v>
      </c>
      <c r="J740" s="69">
        <v>0</v>
      </c>
    </row>
    <row r="741" spans="1:10" ht="21.95" customHeight="1" x14ac:dyDescent="0.2">
      <c r="A741" s="11" t="s">
        <v>8</v>
      </c>
      <c r="B741" s="65">
        <f>SUM(C741:J741)</f>
        <v>7</v>
      </c>
      <c r="C741" s="69">
        <v>7</v>
      </c>
      <c r="D741" s="69">
        <v>0</v>
      </c>
      <c r="E741" s="69">
        <v>0</v>
      </c>
      <c r="F741" s="69">
        <v>0</v>
      </c>
      <c r="G741" s="69">
        <v>0</v>
      </c>
      <c r="H741" s="69">
        <v>0</v>
      </c>
      <c r="I741" s="69">
        <v>0</v>
      </c>
      <c r="J741" s="69">
        <v>0</v>
      </c>
    </row>
    <row r="742" spans="1:10" ht="18" customHeight="1" x14ac:dyDescent="0.2">
      <c r="A742" s="30"/>
      <c r="B742" s="61"/>
      <c r="C742" s="61"/>
      <c r="D742" s="61"/>
      <c r="E742" s="61"/>
      <c r="F742" s="61"/>
      <c r="G742" s="61"/>
      <c r="H742" s="61"/>
      <c r="I742" s="61"/>
      <c r="J742" s="61"/>
    </row>
    <row r="743" spans="1:10" ht="21.95" customHeight="1" x14ac:dyDescent="0.2">
      <c r="A743" s="29" t="s">
        <v>134</v>
      </c>
      <c r="B743" s="61"/>
      <c r="C743" s="61"/>
      <c r="D743" s="61"/>
      <c r="E743" s="61"/>
      <c r="F743" s="61"/>
      <c r="G743" s="61"/>
      <c r="H743" s="61"/>
      <c r="I743" s="61"/>
      <c r="J743" s="61"/>
    </row>
    <row r="744" spans="1:10" ht="30" customHeight="1" x14ac:dyDescent="0.2">
      <c r="A744" s="8" t="s">
        <v>184</v>
      </c>
      <c r="B744" s="64">
        <f t="shared" ref="B744:J744" si="149">SUM(B745:B747)</f>
        <v>4163</v>
      </c>
      <c r="C744" s="64">
        <f t="shared" si="149"/>
        <v>2812</v>
      </c>
      <c r="D744" s="64">
        <f t="shared" si="149"/>
        <v>950</v>
      </c>
      <c r="E744" s="64">
        <f t="shared" si="149"/>
        <v>167</v>
      </c>
      <c r="F744" s="64">
        <f t="shared" si="149"/>
        <v>35</v>
      </c>
      <c r="G744" s="64">
        <f t="shared" si="149"/>
        <v>0</v>
      </c>
      <c r="H744" s="64">
        <f t="shared" si="149"/>
        <v>0</v>
      </c>
      <c r="I744" s="64">
        <f t="shared" si="149"/>
        <v>0</v>
      </c>
      <c r="J744" s="64">
        <f t="shared" si="149"/>
        <v>199</v>
      </c>
    </row>
    <row r="745" spans="1:10" ht="21.95" customHeight="1" x14ac:dyDescent="0.2">
      <c r="A745" s="10" t="s">
        <v>6</v>
      </c>
      <c r="B745" s="65">
        <f>SUM(C745:J745)</f>
        <v>3731</v>
      </c>
      <c r="C745" s="69">
        <v>2419</v>
      </c>
      <c r="D745" s="69">
        <v>912</v>
      </c>
      <c r="E745" s="69">
        <v>167</v>
      </c>
      <c r="F745" s="69">
        <v>35</v>
      </c>
      <c r="G745" s="69">
        <v>0</v>
      </c>
      <c r="H745" s="69">
        <v>0</v>
      </c>
      <c r="I745" s="69">
        <v>0</v>
      </c>
      <c r="J745" s="69">
        <v>198</v>
      </c>
    </row>
    <row r="746" spans="1:10" ht="21.95" customHeight="1" x14ac:dyDescent="0.2">
      <c r="A746" s="10" t="s">
        <v>7</v>
      </c>
      <c r="B746" s="65">
        <f>SUM(C746:J746)</f>
        <v>192</v>
      </c>
      <c r="C746" s="69">
        <v>190</v>
      </c>
      <c r="D746" s="69">
        <v>2</v>
      </c>
      <c r="E746" s="69">
        <v>0</v>
      </c>
      <c r="F746" s="69">
        <v>0</v>
      </c>
      <c r="G746" s="69">
        <v>0</v>
      </c>
      <c r="H746" s="69">
        <v>0</v>
      </c>
      <c r="I746" s="69">
        <v>0</v>
      </c>
      <c r="J746" s="69">
        <v>0</v>
      </c>
    </row>
    <row r="747" spans="1:10" ht="21.95" customHeight="1" x14ac:dyDescent="0.2">
      <c r="A747" s="11" t="s">
        <v>8</v>
      </c>
      <c r="B747" s="65">
        <f>SUM(C747:J747)</f>
        <v>240</v>
      </c>
      <c r="C747" s="69">
        <v>203</v>
      </c>
      <c r="D747" s="69">
        <v>36</v>
      </c>
      <c r="E747" s="69">
        <v>0</v>
      </c>
      <c r="F747" s="69">
        <v>0</v>
      </c>
      <c r="G747" s="69">
        <v>0</v>
      </c>
      <c r="H747" s="69">
        <v>0</v>
      </c>
      <c r="I747" s="69">
        <v>0</v>
      </c>
      <c r="J747" s="69">
        <v>1</v>
      </c>
    </row>
    <row r="748" spans="1:10" ht="18" customHeight="1" x14ac:dyDescent="0.2">
      <c r="A748" s="30"/>
      <c r="B748" s="61"/>
      <c r="C748" s="61"/>
      <c r="D748" s="61"/>
      <c r="E748" s="61"/>
      <c r="F748" s="61"/>
      <c r="G748" s="61"/>
      <c r="H748" s="61"/>
      <c r="I748" s="61"/>
      <c r="J748" s="61"/>
    </row>
    <row r="749" spans="1:10" ht="21.95" customHeight="1" x14ac:dyDescent="0.2">
      <c r="A749" s="29" t="s">
        <v>135</v>
      </c>
      <c r="B749" s="61"/>
      <c r="C749" s="61"/>
      <c r="D749" s="61"/>
      <c r="E749" s="61"/>
      <c r="F749" s="61"/>
      <c r="G749" s="61"/>
      <c r="H749" s="61"/>
      <c r="I749" s="61"/>
      <c r="J749" s="61"/>
    </row>
    <row r="750" spans="1:10" ht="30" customHeight="1" x14ac:dyDescent="0.2">
      <c r="A750" s="8" t="s">
        <v>184</v>
      </c>
      <c r="B750" s="64">
        <f t="shared" ref="B750:J750" si="150">SUM(B751:B753)</f>
        <v>293</v>
      </c>
      <c r="C750" s="64">
        <f t="shared" si="150"/>
        <v>251</v>
      </c>
      <c r="D750" s="64">
        <f t="shared" si="150"/>
        <v>29</v>
      </c>
      <c r="E750" s="64">
        <f t="shared" si="150"/>
        <v>0</v>
      </c>
      <c r="F750" s="64">
        <f t="shared" si="150"/>
        <v>0</v>
      </c>
      <c r="G750" s="64">
        <f t="shared" si="150"/>
        <v>0</v>
      </c>
      <c r="H750" s="64">
        <f t="shared" si="150"/>
        <v>0</v>
      </c>
      <c r="I750" s="64">
        <f t="shared" si="150"/>
        <v>0</v>
      </c>
      <c r="J750" s="64">
        <f t="shared" si="150"/>
        <v>13</v>
      </c>
    </row>
    <row r="751" spans="1:10" ht="21.95" customHeight="1" x14ac:dyDescent="0.2">
      <c r="A751" s="10" t="s">
        <v>6</v>
      </c>
      <c r="B751" s="65">
        <f>SUM(C751:J751)</f>
        <v>275</v>
      </c>
      <c r="C751" s="69">
        <v>233</v>
      </c>
      <c r="D751" s="69">
        <v>29</v>
      </c>
      <c r="E751" s="69">
        <v>0</v>
      </c>
      <c r="F751" s="69">
        <v>0</v>
      </c>
      <c r="G751" s="69">
        <v>0</v>
      </c>
      <c r="H751" s="69">
        <v>0</v>
      </c>
      <c r="I751" s="69">
        <v>0</v>
      </c>
      <c r="J751" s="69">
        <v>13</v>
      </c>
    </row>
    <row r="752" spans="1:10" ht="21.95" customHeight="1" x14ac:dyDescent="0.2">
      <c r="A752" s="10" t="s">
        <v>7</v>
      </c>
      <c r="B752" s="65">
        <f>SUM(C752:J752)</f>
        <v>13</v>
      </c>
      <c r="C752" s="69">
        <v>13</v>
      </c>
      <c r="D752" s="69">
        <v>0</v>
      </c>
      <c r="E752" s="69">
        <v>0</v>
      </c>
      <c r="F752" s="69">
        <v>0</v>
      </c>
      <c r="G752" s="69">
        <v>0</v>
      </c>
      <c r="H752" s="69">
        <v>0</v>
      </c>
      <c r="I752" s="69">
        <v>0</v>
      </c>
      <c r="J752" s="69">
        <v>0</v>
      </c>
    </row>
    <row r="753" spans="1:10" ht="21.95" customHeight="1" x14ac:dyDescent="0.2">
      <c r="A753" s="11" t="s">
        <v>8</v>
      </c>
      <c r="B753" s="65">
        <f>SUM(C753:J753)</f>
        <v>5</v>
      </c>
      <c r="C753" s="69">
        <v>5</v>
      </c>
      <c r="D753" s="69">
        <v>0</v>
      </c>
      <c r="E753" s="69">
        <v>0</v>
      </c>
      <c r="F753" s="69">
        <v>0</v>
      </c>
      <c r="G753" s="69">
        <v>0</v>
      </c>
      <c r="H753" s="69">
        <v>0</v>
      </c>
      <c r="I753" s="69">
        <v>0</v>
      </c>
      <c r="J753" s="69">
        <v>0</v>
      </c>
    </row>
    <row r="754" spans="1:10" ht="18" customHeight="1" x14ac:dyDescent="0.2">
      <c r="A754" s="30"/>
      <c r="B754" s="61"/>
      <c r="C754" s="61"/>
      <c r="D754" s="61"/>
      <c r="E754" s="61"/>
      <c r="F754" s="61"/>
      <c r="G754" s="61"/>
      <c r="H754" s="61"/>
      <c r="I754" s="61"/>
      <c r="J754" s="61"/>
    </row>
    <row r="755" spans="1:10" ht="21.95" customHeight="1" x14ac:dyDescent="0.2">
      <c r="A755" s="29" t="s">
        <v>136</v>
      </c>
      <c r="B755" s="61"/>
      <c r="C755" s="61"/>
      <c r="D755" s="61"/>
      <c r="E755" s="61"/>
      <c r="F755" s="61"/>
      <c r="G755" s="61"/>
      <c r="H755" s="61"/>
      <c r="I755" s="61"/>
      <c r="J755" s="61"/>
    </row>
    <row r="756" spans="1:10" ht="30" customHeight="1" x14ac:dyDescent="0.2">
      <c r="A756" s="8" t="s">
        <v>184</v>
      </c>
      <c r="B756" s="64">
        <f t="shared" ref="B756:J756" si="151">SUM(B757:B759)</f>
        <v>1602</v>
      </c>
      <c r="C756" s="64">
        <f t="shared" si="151"/>
        <v>1472</v>
      </c>
      <c r="D756" s="64">
        <f t="shared" si="151"/>
        <v>125</v>
      </c>
      <c r="E756" s="64">
        <f t="shared" si="151"/>
        <v>0</v>
      </c>
      <c r="F756" s="64">
        <f t="shared" si="151"/>
        <v>0</v>
      </c>
      <c r="G756" s="64">
        <f t="shared" si="151"/>
        <v>0</v>
      </c>
      <c r="H756" s="64">
        <f t="shared" si="151"/>
        <v>0</v>
      </c>
      <c r="I756" s="64">
        <f t="shared" si="151"/>
        <v>0</v>
      </c>
      <c r="J756" s="64">
        <f t="shared" si="151"/>
        <v>5</v>
      </c>
    </row>
    <row r="757" spans="1:10" ht="21.95" customHeight="1" x14ac:dyDescent="0.2">
      <c r="A757" s="10" t="s">
        <v>6</v>
      </c>
      <c r="B757" s="65">
        <f>SUM(C757:J757)</f>
        <v>1270</v>
      </c>
      <c r="C757" s="69">
        <v>1155</v>
      </c>
      <c r="D757" s="69">
        <v>110</v>
      </c>
      <c r="E757" s="69">
        <v>0</v>
      </c>
      <c r="F757" s="69">
        <v>0</v>
      </c>
      <c r="G757" s="69">
        <v>0</v>
      </c>
      <c r="H757" s="69">
        <v>0</v>
      </c>
      <c r="I757" s="69">
        <v>0</v>
      </c>
      <c r="J757" s="69">
        <v>5</v>
      </c>
    </row>
    <row r="758" spans="1:10" ht="21.95" customHeight="1" x14ac:dyDescent="0.2">
      <c r="A758" s="10" t="s">
        <v>7</v>
      </c>
      <c r="B758" s="65">
        <f>SUM(C758:J758)</f>
        <v>270</v>
      </c>
      <c r="C758" s="69">
        <v>262</v>
      </c>
      <c r="D758" s="69">
        <v>8</v>
      </c>
      <c r="E758" s="69">
        <v>0</v>
      </c>
      <c r="F758" s="69">
        <v>0</v>
      </c>
      <c r="G758" s="69">
        <v>0</v>
      </c>
      <c r="H758" s="69">
        <v>0</v>
      </c>
      <c r="I758" s="69">
        <v>0</v>
      </c>
      <c r="J758" s="69">
        <v>0</v>
      </c>
    </row>
    <row r="759" spans="1:10" ht="21.95" customHeight="1" x14ac:dyDescent="0.2">
      <c r="A759" s="11" t="s">
        <v>8</v>
      </c>
      <c r="B759" s="65">
        <f>SUM(C759:J759)</f>
        <v>62</v>
      </c>
      <c r="C759" s="69">
        <v>55</v>
      </c>
      <c r="D759" s="69">
        <v>7</v>
      </c>
      <c r="E759" s="69">
        <v>0</v>
      </c>
      <c r="F759" s="69">
        <v>0</v>
      </c>
      <c r="G759" s="69">
        <v>0</v>
      </c>
      <c r="H759" s="69">
        <v>0</v>
      </c>
      <c r="I759" s="69">
        <v>0</v>
      </c>
      <c r="J759" s="69">
        <v>0</v>
      </c>
    </row>
    <row r="760" spans="1:10" ht="18" customHeight="1" x14ac:dyDescent="0.2">
      <c r="A760" s="30"/>
      <c r="B760" s="61"/>
      <c r="C760" s="61"/>
      <c r="D760" s="61"/>
      <c r="E760" s="61"/>
      <c r="F760" s="61"/>
      <c r="G760" s="61"/>
      <c r="H760" s="61"/>
      <c r="I760" s="61"/>
      <c r="J760" s="61"/>
    </row>
    <row r="761" spans="1:10" ht="21.95" customHeight="1" x14ac:dyDescent="0.2">
      <c r="A761" s="29" t="s">
        <v>137</v>
      </c>
      <c r="B761" s="61"/>
      <c r="C761" s="61"/>
      <c r="D761" s="61"/>
      <c r="E761" s="61"/>
      <c r="F761" s="61"/>
      <c r="G761" s="61"/>
      <c r="H761" s="61"/>
      <c r="I761" s="61"/>
      <c r="J761" s="61"/>
    </row>
    <row r="762" spans="1:10" ht="30" customHeight="1" x14ac:dyDescent="0.2">
      <c r="A762" s="8" t="s">
        <v>184</v>
      </c>
      <c r="B762" s="64">
        <f t="shared" ref="B762:J762" si="152">SUM(B763:B765)</f>
        <v>113</v>
      </c>
      <c r="C762" s="64">
        <f t="shared" si="152"/>
        <v>36</v>
      </c>
      <c r="D762" s="64">
        <f t="shared" si="152"/>
        <v>12</v>
      </c>
      <c r="E762" s="64">
        <f t="shared" si="152"/>
        <v>0</v>
      </c>
      <c r="F762" s="64">
        <f t="shared" si="152"/>
        <v>0</v>
      </c>
      <c r="G762" s="64">
        <f t="shared" si="152"/>
        <v>0</v>
      </c>
      <c r="H762" s="64">
        <f t="shared" si="152"/>
        <v>0</v>
      </c>
      <c r="I762" s="64">
        <f t="shared" si="152"/>
        <v>0</v>
      </c>
      <c r="J762" s="64">
        <f t="shared" si="152"/>
        <v>65</v>
      </c>
    </row>
    <row r="763" spans="1:10" ht="21.95" customHeight="1" x14ac:dyDescent="0.2">
      <c r="A763" s="10" t="s">
        <v>6</v>
      </c>
      <c r="B763" s="65">
        <f>SUM(C763:J763)</f>
        <v>111</v>
      </c>
      <c r="C763" s="69">
        <v>35</v>
      </c>
      <c r="D763" s="69">
        <v>12</v>
      </c>
      <c r="E763" s="69">
        <v>0</v>
      </c>
      <c r="F763" s="69">
        <v>0</v>
      </c>
      <c r="G763" s="69">
        <v>0</v>
      </c>
      <c r="H763" s="69">
        <v>0</v>
      </c>
      <c r="I763" s="69">
        <v>0</v>
      </c>
      <c r="J763" s="69">
        <v>64</v>
      </c>
    </row>
    <row r="764" spans="1:10" ht="21.95" customHeight="1" x14ac:dyDescent="0.2">
      <c r="A764" s="10" t="s">
        <v>7</v>
      </c>
      <c r="B764" s="65">
        <f>SUM(C764:J764)</f>
        <v>1</v>
      </c>
      <c r="C764" s="69">
        <v>0</v>
      </c>
      <c r="D764" s="69">
        <v>0</v>
      </c>
      <c r="E764" s="69">
        <v>0</v>
      </c>
      <c r="F764" s="69">
        <v>0</v>
      </c>
      <c r="G764" s="69">
        <v>0</v>
      </c>
      <c r="H764" s="69">
        <v>0</v>
      </c>
      <c r="I764" s="69">
        <v>0</v>
      </c>
      <c r="J764" s="69">
        <v>1</v>
      </c>
    </row>
    <row r="765" spans="1:10" ht="21.95" customHeight="1" x14ac:dyDescent="0.2">
      <c r="A765" s="11" t="s">
        <v>8</v>
      </c>
      <c r="B765" s="65">
        <f>SUM(C765:J765)</f>
        <v>1</v>
      </c>
      <c r="C765" s="69">
        <v>1</v>
      </c>
      <c r="D765" s="69">
        <v>0</v>
      </c>
      <c r="E765" s="69">
        <v>0</v>
      </c>
      <c r="F765" s="69">
        <v>0</v>
      </c>
      <c r="G765" s="69">
        <v>0</v>
      </c>
      <c r="H765" s="69">
        <v>0</v>
      </c>
      <c r="I765" s="69">
        <v>0</v>
      </c>
      <c r="J765" s="69">
        <v>0</v>
      </c>
    </row>
    <row r="766" spans="1:10" ht="18" customHeight="1" x14ac:dyDescent="0.2">
      <c r="A766" s="30"/>
      <c r="B766" s="61"/>
      <c r="C766" s="61"/>
      <c r="D766" s="61"/>
      <c r="E766" s="61"/>
      <c r="F766" s="61"/>
      <c r="G766" s="61"/>
      <c r="H766" s="61"/>
      <c r="I766" s="61"/>
      <c r="J766" s="61"/>
    </row>
    <row r="767" spans="1:10" ht="21.95" customHeight="1" x14ac:dyDescent="0.2">
      <c r="A767" s="29" t="s">
        <v>138</v>
      </c>
      <c r="B767" s="61"/>
      <c r="C767" s="61"/>
      <c r="D767" s="61"/>
      <c r="E767" s="61"/>
      <c r="F767" s="61"/>
      <c r="G767" s="61"/>
      <c r="H767" s="61"/>
      <c r="I767" s="61"/>
      <c r="J767" s="61"/>
    </row>
    <row r="768" spans="1:10" ht="30" customHeight="1" x14ac:dyDescent="0.2">
      <c r="A768" s="8" t="s">
        <v>184</v>
      </c>
      <c r="B768" s="64">
        <f t="shared" ref="B768:J768" si="153">SUM(B769:B771)</f>
        <v>3764</v>
      </c>
      <c r="C768" s="64">
        <f t="shared" si="153"/>
        <v>2010</v>
      </c>
      <c r="D768" s="64">
        <f t="shared" si="153"/>
        <v>1467</v>
      </c>
      <c r="E768" s="64">
        <f t="shared" si="153"/>
        <v>229</v>
      </c>
      <c r="F768" s="64">
        <f t="shared" si="153"/>
        <v>23</v>
      </c>
      <c r="G768" s="64">
        <f t="shared" si="153"/>
        <v>0</v>
      </c>
      <c r="H768" s="64">
        <f t="shared" si="153"/>
        <v>0</v>
      </c>
      <c r="I768" s="64">
        <f t="shared" si="153"/>
        <v>0</v>
      </c>
      <c r="J768" s="64">
        <f t="shared" si="153"/>
        <v>35</v>
      </c>
    </row>
    <row r="769" spans="1:10" ht="21.95" customHeight="1" x14ac:dyDescent="0.2">
      <c r="A769" s="10" t="s">
        <v>6</v>
      </c>
      <c r="B769" s="65">
        <f>SUM(C769:J769)</f>
        <v>2021</v>
      </c>
      <c r="C769" s="69">
        <v>986</v>
      </c>
      <c r="D769" s="69">
        <v>870</v>
      </c>
      <c r="E769" s="69">
        <v>130</v>
      </c>
      <c r="F769" s="69">
        <v>23</v>
      </c>
      <c r="G769" s="69">
        <v>0</v>
      </c>
      <c r="H769" s="69">
        <v>0</v>
      </c>
      <c r="I769" s="69">
        <v>0</v>
      </c>
      <c r="J769" s="69">
        <v>12</v>
      </c>
    </row>
    <row r="770" spans="1:10" ht="21.95" customHeight="1" x14ac:dyDescent="0.2">
      <c r="A770" s="10" t="s">
        <v>7</v>
      </c>
      <c r="B770" s="65">
        <f>SUM(C770:J770)</f>
        <v>1496</v>
      </c>
      <c r="C770" s="69">
        <v>819</v>
      </c>
      <c r="D770" s="69">
        <v>566</v>
      </c>
      <c r="E770" s="69">
        <v>88</v>
      </c>
      <c r="F770" s="69">
        <v>0</v>
      </c>
      <c r="G770" s="69">
        <v>0</v>
      </c>
      <c r="H770" s="69">
        <v>0</v>
      </c>
      <c r="I770" s="69">
        <v>0</v>
      </c>
      <c r="J770" s="69">
        <v>23</v>
      </c>
    </row>
    <row r="771" spans="1:10" ht="21.95" customHeight="1" x14ac:dyDescent="0.2">
      <c r="A771" s="11" t="s">
        <v>8</v>
      </c>
      <c r="B771" s="65">
        <f>SUM(C771:J771)</f>
        <v>247</v>
      </c>
      <c r="C771" s="69">
        <v>205</v>
      </c>
      <c r="D771" s="69">
        <v>31</v>
      </c>
      <c r="E771" s="69">
        <v>11</v>
      </c>
      <c r="F771" s="69">
        <v>0</v>
      </c>
      <c r="G771" s="69">
        <v>0</v>
      </c>
      <c r="H771" s="69">
        <v>0</v>
      </c>
      <c r="I771" s="69">
        <v>0</v>
      </c>
      <c r="J771" s="69">
        <v>0</v>
      </c>
    </row>
    <row r="772" spans="1:10" ht="18" customHeight="1" x14ac:dyDescent="0.2">
      <c r="A772" s="30"/>
      <c r="B772" s="61"/>
      <c r="C772" s="61"/>
      <c r="D772" s="61"/>
      <c r="E772" s="61"/>
      <c r="F772" s="61"/>
      <c r="G772" s="61"/>
      <c r="H772" s="61"/>
      <c r="I772" s="61"/>
      <c r="J772" s="61"/>
    </row>
    <row r="773" spans="1:10" ht="21.95" customHeight="1" x14ac:dyDescent="0.2">
      <c r="A773" s="29" t="s">
        <v>139</v>
      </c>
      <c r="B773" s="61"/>
      <c r="C773" s="61"/>
      <c r="D773" s="61"/>
      <c r="E773" s="61"/>
      <c r="F773" s="61"/>
      <c r="G773" s="61"/>
      <c r="H773" s="61"/>
      <c r="I773" s="61"/>
      <c r="J773" s="61"/>
    </row>
    <row r="774" spans="1:10" ht="30" customHeight="1" x14ac:dyDescent="0.2">
      <c r="A774" s="8" t="s">
        <v>184</v>
      </c>
      <c r="B774" s="64">
        <f t="shared" ref="B774:J774" si="154">SUM(B775:B777)</f>
        <v>442</v>
      </c>
      <c r="C774" s="64">
        <f t="shared" si="154"/>
        <v>291</v>
      </c>
      <c r="D774" s="64">
        <f t="shared" si="154"/>
        <v>84</v>
      </c>
      <c r="E774" s="64">
        <f t="shared" si="154"/>
        <v>0</v>
      </c>
      <c r="F774" s="64">
        <f t="shared" si="154"/>
        <v>0</v>
      </c>
      <c r="G774" s="64">
        <f t="shared" si="154"/>
        <v>0</v>
      </c>
      <c r="H774" s="64">
        <f t="shared" si="154"/>
        <v>0</v>
      </c>
      <c r="I774" s="64">
        <f t="shared" si="154"/>
        <v>0</v>
      </c>
      <c r="J774" s="64">
        <f t="shared" si="154"/>
        <v>67</v>
      </c>
    </row>
    <row r="775" spans="1:10" ht="21.95" customHeight="1" x14ac:dyDescent="0.2">
      <c r="A775" s="10" t="s">
        <v>6</v>
      </c>
      <c r="B775" s="65">
        <f>SUM(C775:J775)</f>
        <v>418</v>
      </c>
      <c r="C775" s="69">
        <v>272</v>
      </c>
      <c r="D775" s="69">
        <v>82</v>
      </c>
      <c r="E775" s="69">
        <v>0</v>
      </c>
      <c r="F775" s="69">
        <v>0</v>
      </c>
      <c r="G775" s="69">
        <v>0</v>
      </c>
      <c r="H775" s="69">
        <v>0</v>
      </c>
      <c r="I775" s="69">
        <v>0</v>
      </c>
      <c r="J775" s="69">
        <v>64</v>
      </c>
    </row>
    <row r="776" spans="1:10" ht="21.95" customHeight="1" x14ac:dyDescent="0.2">
      <c r="A776" s="10" t="s">
        <v>7</v>
      </c>
      <c r="B776" s="65">
        <f>SUM(C776:J776)</f>
        <v>0</v>
      </c>
      <c r="C776" s="69">
        <v>0</v>
      </c>
      <c r="D776" s="69">
        <v>0</v>
      </c>
      <c r="E776" s="69">
        <v>0</v>
      </c>
      <c r="F776" s="69">
        <v>0</v>
      </c>
      <c r="G776" s="69">
        <v>0</v>
      </c>
      <c r="H776" s="69">
        <v>0</v>
      </c>
      <c r="I776" s="69">
        <v>0</v>
      </c>
      <c r="J776" s="69">
        <v>0</v>
      </c>
    </row>
    <row r="777" spans="1:10" ht="21.95" customHeight="1" x14ac:dyDescent="0.2">
      <c r="A777" s="11" t="s">
        <v>8</v>
      </c>
      <c r="B777" s="65">
        <f>SUM(C777:J777)</f>
        <v>24</v>
      </c>
      <c r="C777" s="69">
        <v>19</v>
      </c>
      <c r="D777" s="69">
        <v>2</v>
      </c>
      <c r="E777" s="69">
        <v>0</v>
      </c>
      <c r="F777" s="69">
        <v>0</v>
      </c>
      <c r="G777" s="69">
        <v>0</v>
      </c>
      <c r="H777" s="69">
        <v>0</v>
      </c>
      <c r="I777" s="69">
        <v>0</v>
      </c>
      <c r="J777" s="69">
        <v>3</v>
      </c>
    </row>
    <row r="778" spans="1:10" ht="18" customHeight="1" thickBot="1" x14ac:dyDescent="0.25">
      <c r="A778" s="43"/>
      <c r="B778" s="33"/>
      <c r="C778" s="33"/>
      <c r="D778" s="33"/>
      <c r="E778" s="33"/>
      <c r="F778" s="33"/>
      <c r="G778" s="33"/>
      <c r="H778" s="33"/>
      <c r="I778" s="33"/>
      <c r="J778" s="33"/>
    </row>
    <row r="779" spans="1:10" ht="21.95" customHeight="1" x14ac:dyDescent="0.2">
      <c r="A779" s="29" t="s">
        <v>140</v>
      </c>
    </row>
    <row r="780" spans="1:10" ht="30" customHeight="1" x14ac:dyDescent="0.2">
      <c r="A780" s="8" t="s">
        <v>184</v>
      </c>
      <c r="B780" s="64">
        <f t="shared" ref="B780:J780" si="155">SUM(B781:B783)</f>
        <v>124</v>
      </c>
      <c r="C780" s="64">
        <f t="shared" si="155"/>
        <v>70</v>
      </c>
      <c r="D780" s="64">
        <f t="shared" si="155"/>
        <v>16</v>
      </c>
      <c r="E780" s="64">
        <f t="shared" si="155"/>
        <v>0</v>
      </c>
      <c r="F780" s="64">
        <f t="shared" si="155"/>
        <v>0</v>
      </c>
      <c r="G780" s="64">
        <f t="shared" si="155"/>
        <v>0</v>
      </c>
      <c r="H780" s="64">
        <f t="shared" si="155"/>
        <v>0</v>
      </c>
      <c r="I780" s="64">
        <f t="shared" si="155"/>
        <v>0</v>
      </c>
      <c r="J780" s="64">
        <f t="shared" si="155"/>
        <v>38</v>
      </c>
    </row>
    <row r="781" spans="1:10" ht="21.95" customHeight="1" x14ac:dyDescent="0.2">
      <c r="A781" s="10" t="s">
        <v>6</v>
      </c>
      <c r="B781" s="65">
        <f>SUM(C781:J781)</f>
        <v>109</v>
      </c>
      <c r="C781" s="69">
        <v>65</v>
      </c>
      <c r="D781" s="69">
        <v>10</v>
      </c>
      <c r="E781" s="69">
        <v>0</v>
      </c>
      <c r="F781" s="69">
        <v>0</v>
      </c>
      <c r="G781" s="69">
        <v>0</v>
      </c>
      <c r="H781" s="69">
        <v>0</v>
      </c>
      <c r="I781" s="69">
        <v>0</v>
      </c>
      <c r="J781" s="69">
        <v>34</v>
      </c>
    </row>
    <row r="782" spans="1:10" ht="21.95" customHeight="1" x14ac:dyDescent="0.2">
      <c r="A782" s="10" t="s">
        <v>7</v>
      </c>
      <c r="B782" s="65">
        <f>SUM(C782:J782)</f>
        <v>0</v>
      </c>
      <c r="C782" s="69">
        <v>0</v>
      </c>
      <c r="D782" s="69">
        <v>0</v>
      </c>
      <c r="E782" s="69">
        <v>0</v>
      </c>
      <c r="F782" s="69">
        <v>0</v>
      </c>
      <c r="G782" s="69">
        <v>0</v>
      </c>
      <c r="H782" s="69">
        <v>0</v>
      </c>
      <c r="I782" s="69">
        <v>0</v>
      </c>
      <c r="J782" s="69">
        <v>0</v>
      </c>
    </row>
    <row r="783" spans="1:10" ht="21.95" customHeight="1" x14ac:dyDescent="0.2">
      <c r="A783" s="11" t="s">
        <v>8</v>
      </c>
      <c r="B783" s="65">
        <f>SUM(C783:J783)</f>
        <v>15</v>
      </c>
      <c r="C783" s="69">
        <v>5</v>
      </c>
      <c r="D783" s="69">
        <v>6</v>
      </c>
      <c r="E783" s="69">
        <v>0</v>
      </c>
      <c r="F783" s="69">
        <v>0</v>
      </c>
      <c r="G783" s="69">
        <v>0</v>
      </c>
      <c r="H783" s="69">
        <v>0</v>
      </c>
      <c r="I783" s="69">
        <v>0</v>
      </c>
      <c r="J783" s="69">
        <v>4</v>
      </c>
    </row>
    <row r="784" spans="1:10" ht="18" customHeight="1" x14ac:dyDescent="0.2">
      <c r="A784" s="12"/>
      <c r="B784" s="48"/>
      <c r="C784" s="48"/>
      <c r="D784" s="48"/>
      <c r="E784" s="48"/>
      <c r="F784" s="48"/>
      <c r="G784" s="48"/>
      <c r="H784" s="48"/>
      <c r="I784" s="48"/>
      <c r="J784" s="48"/>
    </row>
    <row r="785" spans="1:13" s="20" customFormat="1" ht="21.95" customHeight="1" x14ac:dyDescent="0.25">
      <c r="A785" s="13" t="s">
        <v>20</v>
      </c>
      <c r="B785" s="49"/>
      <c r="C785" s="49"/>
      <c r="D785" s="49"/>
      <c r="E785" s="49"/>
      <c r="F785" s="49"/>
      <c r="G785" s="49"/>
      <c r="H785" s="49"/>
      <c r="I785" s="49"/>
      <c r="J785" s="49"/>
      <c r="M785" s="21"/>
    </row>
    <row r="786" spans="1:13" s="20" customFormat="1" ht="30" customHeight="1" x14ac:dyDescent="0.25">
      <c r="A786" s="8" t="s">
        <v>184</v>
      </c>
      <c r="B786" s="47">
        <f t="shared" ref="B786:J786" si="156">SUM(B787:B789)</f>
        <v>74272</v>
      </c>
      <c r="C786" s="47">
        <f t="shared" si="156"/>
        <v>49372</v>
      </c>
      <c r="D786" s="47">
        <f t="shared" si="156"/>
        <v>17711</v>
      </c>
      <c r="E786" s="47">
        <f t="shared" si="156"/>
        <v>5220</v>
      </c>
      <c r="F786" s="47">
        <f t="shared" si="156"/>
        <v>1024</v>
      </c>
      <c r="G786" s="47">
        <f t="shared" si="156"/>
        <v>328</v>
      </c>
      <c r="H786" s="47">
        <f t="shared" si="156"/>
        <v>64</v>
      </c>
      <c r="I786" s="47">
        <f t="shared" si="156"/>
        <v>75</v>
      </c>
      <c r="J786" s="47">
        <f t="shared" si="156"/>
        <v>478</v>
      </c>
      <c r="K786" s="9"/>
      <c r="M786" s="21"/>
    </row>
    <row r="787" spans="1:13" s="20" customFormat="1" ht="21.95" customHeight="1" x14ac:dyDescent="0.25">
      <c r="A787" s="10" t="s">
        <v>6</v>
      </c>
      <c r="B787" s="46">
        <f t="shared" ref="B787:J787" si="157">B793+B799+B805+B811+B817+B823+B829+B835+B841+B847+B853+B859+B865+B871+B877+B883+B889+B895+B901+B907+B913+B919+B925+B931+B937+B943+B949+B955+B961+B967+B973+B979+B985+B991+B997+B1003+B1009+B1015+B1021+B1027</f>
        <v>46287</v>
      </c>
      <c r="C787" s="46">
        <f t="shared" si="157"/>
        <v>27719</v>
      </c>
      <c r="D787" s="46">
        <f t="shared" si="157"/>
        <v>13516</v>
      </c>
      <c r="E787" s="46">
        <f t="shared" si="157"/>
        <v>3892</v>
      </c>
      <c r="F787" s="46">
        <f t="shared" si="157"/>
        <v>570</v>
      </c>
      <c r="G787" s="46">
        <f t="shared" si="157"/>
        <v>169</v>
      </c>
      <c r="H787" s="46">
        <f t="shared" si="157"/>
        <v>16</v>
      </c>
      <c r="I787" s="46">
        <f t="shared" si="157"/>
        <v>27</v>
      </c>
      <c r="J787" s="46">
        <f t="shared" si="157"/>
        <v>378</v>
      </c>
      <c r="K787" s="9"/>
      <c r="M787" s="21"/>
    </row>
    <row r="788" spans="1:13" s="20" customFormat="1" ht="21.95" customHeight="1" x14ac:dyDescent="0.25">
      <c r="A788" s="10" t="s">
        <v>7</v>
      </c>
      <c r="B788" s="46">
        <f t="shared" ref="B788:J788" si="158">B794+B800+B806+B812+B818+B824+B830+B836+B842+B848+B854+B860+B866+B872+B878+B884+B890+B896+B902+B908+B914+B920+B926+B932+B938+B944+B950+B956+B962+B968+B974+B980+B986+B992+B998+B1004+B1010+B1016+B1022+B1028</f>
        <v>13144</v>
      </c>
      <c r="C788" s="46">
        <f t="shared" si="158"/>
        <v>8985</v>
      </c>
      <c r="D788" s="46">
        <f t="shared" si="158"/>
        <v>2315</v>
      </c>
      <c r="E788" s="46">
        <f t="shared" si="158"/>
        <v>1119</v>
      </c>
      <c r="F788" s="46">
        <f t="shared" si="158"/>
        <v>452</v>
      </c>
      <c r="G788" s="46">
        <f t="shared" si="158"/>
        <v>159</v>
      </c>
      <c r="H788" s="46">
        <f t="shared" si="158"/>
        <v>48</v>
      </c>
      <c r="I788" s="46">
        <f t="shared" si="158"/>
        <v>48</v>
      </c>
      <c r="J788" s="46">
        <f t="shared" si="158"/>
        <v>18</v>
      </c>
      <c r="K788" s="22"/>
      <c r="M788" s="21"/>
    </row>
    <row r="789" spans="1:13" s="20" customFormat="1" ht="21.95" customHeight="1" x14ac:dyDescent="0.25">
      <c r="A789" s="11" t="s">
        <v>8</v>
      </c>
      <c r="B789" s="46">
        <f t="shared" ref="B789:J789" si="159">B795+B801+B807+B813+B819+B825+B831+B837+B843+B849+B855+B861+B867+B873+B879+B885+B891+B897+B903+B909+B915+B921+B927+B933+B939+B945+B951+B957+B963+B969+B975+B981+B987+B993+B999+B1005+B1011+B1017+B1023+B1029</f>
        <v>14841</v>
      </c>
      <c r="C789" s="46">
        <f t="shared" si="159"/>
        <v>12668</v>
      </c>
      <c r="D789" s="46">
        <f t="shared" si="159"/>
        <v>1880</v>
      </c>
      <c r="E789" s="46">
        <f t="shared" si="159"/>
        <v>209</v>
      </c>
      <c r="F789" s="46">
        <f t="shared" si="159"/>
        <v>2</v>
      </c>
      <c r="G789" s="46">
        <f t="shared" si="159"/>
        <v>0</v>
      </c>
      <c r="H789" s="46">
        <f t="shared" si="159"/>
        <v>0</v>
      </c>
      <c r="I789" s="46">
        <f t="shared" si="159"/>
        <v>0</v>
      </c>
      <c r="J789" s="46">
        <f t="shared" si="159"/>
        <v>82</v>
      </c>
      <c r="L789" s="23"/>
      <c r="M789" s="21"/>
    </row>
    <row r="790" spans="1:13" s="20" customFormat="1" ht="18" customHeight="1" x14ac:dyDescent="0.25">
      <c r="A790" s="30"/>
      <c r="B790" s="46"/>
      <c r="C790" s="46"/>
      <c r="D790" s="46"/>
      <c r="E790" s="46"/>
      <c r="F790" s="46"/>
      <c r="G790" s="46"/>
      <c r="H790" s="46"/>
      <c r="I790" s="46"/>
      <c r="J790" s="46"/>
      <c r="K790" s="22"/>
      <c r="M790" s="21"/>
    </row>
    <row r="791" spans="1:13" s="21" customFormat="1" ht="21.95" customHeight="1" x14ac:dyDescent="0.25">
      <c r="A791" s="29" t="s">
        <v>141</v>
      </c>
      <c r="B791" s="49"/>
      <c r="C791" s="49"/>
      <c r="D791" s="49"/>
      <c r="E791" s="49"/>
      <c r="F791" s="49"/>
      <c r="G791" s="49"/>
      <c r="H791" s="49"/>
      <c r="I791" s="49"/>
      <c r="J791" s="49"/>
      <c r="K791" s="22"/>
    </row>
    <row r="792" spans="1:13" s="20" customFormat="1" ht="30" customHeight="1" x14ac:dyDescent="0.25">
      <c r="A792" s="8" t="s">
        <v>184</v>
      </c>
      <c r="B792" s="47">
        <f t="shared" ref="B792:J792" si="160">SUM(B793:B795)</f>
        <v>20936</v>
      </c>
      <c r="C792" s="47">
        <f t="shared" si="160"/>
        <v>12746</v>
      </c>
      <c r="D792" s="47">
        <f t="shared" si="160"/>
        <v>5200</v>
      </c>
      <c r="E792" s="47">
        <f t="shared" si="160"/>
        <v>2170</v>
      </c>
      <c r="F792" s="47">
        <f t="shared" si="160"/>
        <v>536</v>
      </c>
      <c r="G792" s="47">
        <f t="shared" si="160"/>
        <v>179</v>
      </c>
      <c r="H792" s="47">
        <f t="shared" si="160"/>
        <v>53</v>
      </c>
      <c r="I792" s="47">
        <f t="shared" si="160"/>
        <v>43</v>
      </c>
      <c r="J792" s="47">
        <f t="shared" si="160"/>
        <v>9</v>
      </c>
      <c r="K792" s="22"/>
      <c r="M792" s="21"/>
    </row>
    <row r="793" spans="1:13" s="20" customFormat="1" ht="21.95" customHeight="1" x14ac:dyDescent="0.25">
      <c r="A793" s="10" t="s">
        <v>6</v>
      </c>
      <c r="B793" s="46">
        <v>9564</v>
      </c>
      <c r="C793" s="46">
        <v>4749</v>
      </c>
      <c r="D793" s="46">
        <v>3330</v>
      </c>
      <c r="E793" s="46">
        <v>1211</v>
      </c>
      <c r="F793" s="46">
        <v>177</v>
      </c>
      <c r="G793" s="46">
        <v>67</v>
      </c>
      <c r="H793" s="46">
        <v>7</v>
      </c>
      <c r="I793" s="46">
        <v>18</v>
      </c>
      <c r="J793" s="46">
        <v>5</v>
      </c>
      <c r="K793" s="22"/>
      <c r="M793" s="21"/>
    </row>
    <row r="794" spans="1:13" s="20" customFormat="1" ht="21.95" customHeight="1" x14ac:dyDescent="0.25">
      <c r="A794" s="10" t="s">
        <v>7</v>
      </c>
      <c r="B794" s="46">
        <v>5446</v>
      </c>
      <c r="C794" s="46">
        <v>3018</v>
      </c>
      <c r="D794" s="46">
        <v>1065</v>
      </c>
      <c r="E794" s="46">
        <v>817</v>
      </c>
      <c r="F794" s="46">
        <v>359</v>
      </c>
      <c r="G794" s="46">
        <v>112</v>
      </c>
      <c r="H794" s="46">
        <v>46</v>
      </c>
      <c r="I794" s="46">
        <v>25</v>
      </c>
      <c r="J794" s="46">
        <v>4</v>
      </c>
      <c r="K794" s="22"/>
      <c r="M794" s="21"/>
    </row>
    <row r="795" spans="1:13" s="20" customFormat="1" ht="21.95" customHeight="1" x14ac:dyDescent="0.25">
      <c r="A795" s="11" t="s">
        <v>8</v>
      </c>
      <c r="B795" s="46">
        <v>5926</v>
      </c>
      <c r="C795" s="46">
        <v>4979</v>
      </c>
      <c r="D795" s="46">
        <v>805</v>
      </c>
      <c r="E795" s="46">
        <v>142</v>
      </c>
      <c r="F795" s="46">
        <v>0</v>
      </c>
      <c r="G795" s="46">
        <v>0</v>
      </c>
      <c r="H795" s="46">
        <v>0</v>
      </c>
      <c r="I795" s="46">
        <v>0</v>
      </c>
      <c r="J795" s="46">
        <v>0</v>
      </c>
      <c r="K795" s="22"/>
      <c r="M795" s="21"/>
    </row>
    <row r="796" spans="1:13" s="20" customFormat="1" ht="18" customHeight="1" x14ac:dyDescent="0.25">
      <c r="A796" s="30"/>
      <c r="B796" s="46"/>
      <c r="C796" s="46"/>
      <c r="D796" s="46"/>
      <c r="E796" s="46"/>
      <c r="F796" s="46"/>
      <c r="G796" s="46"/>
      <c r="H796" s="46"/>
      <c r="I796" s="46"/>
      <c r="J796" s="46"/>
      <c r="K796" s="22"/>
      <c r="M796" s="21"/>
    </row>
    <row r="797" spans="1:13" s="21" customFormat="1" ht="21.95" customHeight="1" x14ac:dyDescent="0.25">
      <c r="A797" s="29" t="s">
        <v>142</v>
      </c>
      <c r="B797" s="49"/>
      <c r="C797" s="49"/>
      <c r="D797" s="49"/>
      <c r="E797" s="49"/>
      <c r="F797" s="49"/>
      <c r="G797" s="49"/>
      <c r="H797" s="49"/>
      <c r="I797" s="49"/>
      <c r="J797" s="49"/>
      <c r="K797" s="22"/>
    </row>
    <row r="798" spans="1:13" s="20" customFormat="1" ht="30" customHeight="1" x14ac:dyDescent="0.25">
      <c r="A798" s="8" t="s">
        <v>184</v>
      </c>
      <c r="B798" s="47">
        <f t="shared" ref="B798:J798" si="161">SUM(B799:B801)</f>
        <v>347</v>
      </c>
      <c r="C798" s="47">
        <f t="shared" si="161"/>
        <v>304</v>
      </c>
      <c r="D798" s="47">
        <f t="shared" si="161"/>
        <v>29</v>
      </c>
      <c r="E798" s="47">
        <f t="shared" si="161"/>
        <v>14</v>
      </c>
      <c r="F798" s="47">
        <f t="shared" si="161"/>
        <v>0</v>
      </c>
      <c r="G798" s="47">
        <f t="shared" si="161"/>
        <v>0</v>
      </c>
      <c r="H798" s="47">
        <f t="shared" si="161"/>
        <v>0</v>
      </c>
      <c r="I798" s="47">
        <f t="shared" si="161"/>
        <v>0</v>
      </c>
      <c r="J798" s="47">
        <f t="shared" si="161"/>
        <v>0</v>
      </c>
      <c r="K798" s="22"/>
      <c r="M798" s="21"/>
    </row>
    <row r="799" spans="1:13" s="20" customFormat="1" ht="21.95" customHeight="1" x14ac:dyDescent="0.25">
      <c r="A799" s="10" t="s">
        <v>6</v>
      </c>
      <c r="B799" s="46">
        <v>254</v>
      </c>
      <c r="C799" s="46">
        <v>213</v>
      </c>
      <c r="D799" s="46">
        <v>27</v>
      </c>
      <c r="E799" s="46">
        <v>14</v>
      </c>
      <c r="F799" s="46">
        <v>0</v>
      </c>
      <c r="G799" s="46">
        <v>0</v>
      </c>
      <c r="H799" s="46">
        <v>0</v>
      </c>
      <c r="I799" s="46">
        <v>0</v>
      </c>
      <c r="J799" s="46">
        <v>0</v>
      </c>
      <c r="K799" s="22"/>
      <c r="M799" s="21"/>
    </row>
    <row r="800" spans="1:13" s="20" customFormat="1" ht="21.95" customHeight="1" x14ac:dyDescent="0.25">
      <c r="A800" s="10" t="s">
        <v>7</v>
      </c>
      <c r="B800" s="46">
        <v>44</v>
      </c>
      <c r="C800" s="46">
        <v>44</v>
      </c>
      <c r="D800" s="46">
        <v>0</v>
      </c>
      <c r="E800" s="46">
        <v>0</v>
      </c>
      <c r="F800" s="46">
        <v>0</v>
      </c>
      <c r="G800" s="46">
        <v>0</v>
      </c>
      <c r="H800" s="46">
        <v>0</v>
      </c>
      <c r="I800" s="46">
        <v>0</v>
      </c>
      <c r="J800" s="46">
        <v>0</v>
      </c>
      <c r="K800" s="22"/>
      <c r="M800" s="21"/>
    </row>
    <row r="801" spans="1:13" s="20" customFormat="1" ht="21.95" customHeight="1" x14ac:dyDescent="0.25">
      <c r="A801" s="11" t="s">
        <v>8</v>
      </c>
      <c r="B801" s="46">
        <v>49</v>
      </c>
      <c r="C801" s="46">
        <v>47</v>
      </c>
      <c r="D801" s="46">
        <v>2</v>
      </c>
      <c r="E801" s="46">
        <v>0</v>
      </c>
      <c r="F801" s="46">
        <v>0</v>
      </c>
      <c r="G801" s="46">
        <v>0</v>
      </c>
      <c r="H801" s="46">
        <v>0</v>
      </c>
      <c r="I801" s="46">
        <v>0</v>
      </c>
      <c r="J801" s="46">
        <v>0</v>
      </c>
      <c r="K801" s="22"/>
      <c r="M801" s="21"/>
    </row>
    <row r="802" spans="1:13" s="20" customFormat="1" ht="18" customHeight="1" x14ac:dyDescent="0.25">
      <c r="A802" s="30"/>
      <c r="B802" s="46"/>
      <c r="C802" s="46"/>
      <c r="D802" s="46"/>
      <c r="E802" s="46"/>
      <c r="F802" s="46"/>
      <c r="G802" s="46"/>
      <c r="H802" s="46"/>
      <c r="I802" s="46"/>
      <c r="J802" s="46"/>
      <c r="K802" s="9"/>
      <c r="M802" s="21"/>
    </row>
    <row r="803" spans="1:13" s="21" customFormat="1" ht="21.95" customHeight="1" x14ac:dyDescent="0.25">
      <c r="A803" s="29" t="s">
        <v>143</v>
      </c>
      <c r="B803" s="49"/>
      <c r="C803" s="49"/>
      <c r="D803" s="49"/>
      <c r="E803" s="49"/>
      <c r="F803" s="49"/>
      <c r="G803" s="49"/>
      <c r="H803" s="49"/>
      <c r="I803" s="49"/>
      <c r="J803" s="49"/>
    </row>
    <row r="804" spans="1:13" s="20" customFormat="1" ht="30" customHeight="1" x14ac:dyDescent="0.25">
      <c r="A804" s="8" t="s">
        <v>184</v>
      </c>
      <c r="B804" s="47">
        <f t="shared" ref="B804:J804" si="162">SUM(B805:B807)</f>
        <v>298</v>
      </c>
      <c r="C804" s="47">
        <f t="shared" si="162"/>
        <v>259</v>
      </c>
      <c r="D804" s="47">
        <f t="shared" si="162"/>
        <v>34</v>
      </c>
      <c r="E804" s="47">
        <f t="shared" si="162"/>
        <v>5</v>
      </c>
      <c r="F804" s="47">
        <f t="shared" si="162"/>
        <v>0</v>
      </c>
      <c r="G804" s="47">
        <f t="shared" si="162"/>
        <v>0</v>
      </c>
      <c r="H804" s="47">
        <f t="shared" si="162"/>
        <v>0</v>
      </c>
      <c r="I804" s="47">
        <f t="shared" si="162"/>
        <v>0</v>
      </c>
      <c r="J804" s="47">
        <f t="shared" si="162"/>
        <v>0</v>
      </c>
      <c r="K804" s="9"/>
      <c r="M804" s="21"/>
    </row>
    <row r="805" spans="1:13" s="20" customFormat="1" ht="21.95" customHeight="1" x14ac:dyDescent="0.25">
      <c r="A805" s="10" t="s">
        <v>6</v>
      </c>
      <c r="B805" s="46">
        <v>245</v>
      </c>
      <c r="C805" s="46">
        <v>208</v>
      </c>
      <c r="D805" s="46">
        <v>32</v>
      </c>
      <c r="E805" s="46">
        <v>5</v>
      </c>
      <c r="F805" s="46">
        <v>0</v>
      </c>
      <c r="G805" s="46">
        <v>0</v>
      </c>
      <c r="H805" s="46">
        <v>0</v>
      </c>
      <c r="I805" s="46">
        <v>0</v>
      </c>
      <c r="J805" s="46">
        <v>0</v>
      </c>
      <c r="K805" s="9"/>
      <c r="M805" s="21"/>
    </row>
    <row r="806" spans="1:13" s="20" customFormat="1" ht="21.95" customHeight="1" x14ac:dyDescent="0.25">
      <c r="A806" s="10" t="s">
        <v>7</v>
      </c>
      <c r="B806" s="46">
        <v>35</v>
      </c>
      <c r="C806" s="46">
        <v>35</v>
      </c>
      <c r="D806" s="46">
        <v>0</v>
      </c>
      <c r="E806" s="46">
        <v>0</v>
      </c>
      <c r="F806" s="46">
        <v>0</v>
      </c>
      <c r="G806" s="46">
        <v>0</v>
      </c>
      <c r="H806" s="46">
        <v>0</v>
      </c>
      <c r="I806" s="46">
        <v>0</v>
      </c>
      <c r="J806" s="46">
        <v>0</v>
      </c>
      <c r="M806" s="21"/>
    </row>
    <row r="807" spans="1:13" s="20" customFormat="1" ht="21.95" customHeight="1" x14ac:dyDescent="0.25">
      <c r="A807" s="11" t="s">
        <v>8</v>
      </c>
      <c r="B807" s="46">
        <v>18</v>
      </c>
      <c r="C807" s="46">
        <v>16</v>
      </c>
      <c r="D807" s="46">
        <v>2</v>
      </c>
      <c r="E807" s="46">
        <v>0</v>
      </c>
      <c r="F807" s="46">
        <v>0</v>
      </c>
      <c r="G807" s="46">
        <v>0</v>
      </c>
      <c r="H807" s="46">
        <v>0</v>
      </c>
      <c r="I807" s="46">
        <v>0</v>
      </c>
      <c r="J807" s="46">
        <v>0</v>
      </c>
      <c r="M807" s="21"/>
    </row>
    <row r="808" spans="1:13" s="20" customFormat="1" ht="18" customHeight="1" x14ac:dyDescent="0.25">
      <c r="A808" s="30"/>
      <c r="B808" s="46"/>
      <c r="C808" s="46"/>
      <c r="D808" s="46"/>
      <c r="E808" s="46"/>
      <c r="F808" s="46"/>
      <c r="G808" s="46"/>
      <c r="H808" s="46"/>
      <c r="I808" s="46"/>
      <c r="J808" s="46"/>
      <c r="M808" s="21"/>
    </row>
    <row r="809" spans="1:13" s="21" customFormat="1" ht="21.95" customHeight="1" x14ac:dyDescent="0.25">
      <c r="A809" s="29" t="s">
        <v>144</v>
      </c>
      <c r="B809" s="49"/>
      <c r="C809" s="49"/>
      <c r="D809" s="49"/>
      <c r="E809" s="49"/>
      <c r="F809" s="49"/>
      <c r="G809" s="49"/>
      <c r="H809" s="49"/>
      <c r="I809" s="49"/>
      <c r="J809" s="49"/>
    </row>
    <row r="810" spans="1:13" s="20" customFormat="1" ht="30" customHeight="1" x14ac:dyDescent="0.25">
      <c r="A810" s="8" t="s">
        <v>184</v>
      </c>
      <c r="B810" s="47">
        <f t="shared" ref="B810:J810" si="163">SUM(B811:B813)</f>
        <v>4001</v>
      </c>
      <c r="C810" s="47">
        <f t="shared" si="163"/>
        <v>2005</v>
      </c>
      <c r="D810" s="47">
        <f t="shared" si="163"/>
        <v>1720</v>
      </c>
      <c r="E810" s="47">
        <f t="shared" si="163"/>
        <v>233</v>
      </c>
      <c r="F810" s="47">
        <f t="shared" si="163"/>
        <v>26</v>
      </c>
      <c r="G810" s="47">
        <f t="shared" si="163"/>
        <v>13</v>
      </c>
      <c r="H810" s="47">
        <f t="shared" si="163"/>
        <v>0</v>
      </c>
      <c r="I810" s="47">
        <f t="shared" si="163"/>
        <v>0</v>
      </c>
      <c r="J810" s="47">
        <f t="shared" si="163"/>
        <v>4</v>
      </c>
      <c r="M810" s="21"/>
    </row>
    <row r="811" spans="1:13" s="20" customFormat="1" ht="21.95" customHeight="1" x14ac:dyDescent="0.25">
      <c r="A811" s="10" t="s">
        <v>6</v>
      </c>
      <c r="B811" s="46">
        <v>2939</v>
      </c>
      <c r="C811" s="46">
        <v>1271</v>
      </c>
      <c r="D811" s="46">
        <v>1433</v>
      </c>
      <c r="E811" s="46">
        <v>200</v>
      </c>
      <c r="F811" s="46">
        <v>23</v>
      </c>
      <c r="G811" s="46">
        <v>9</v>
      </c>
      <c r="H811" s="46">
        <v>0</v>
      </c>
      <c r="I811" s="46">
        <v>0</v>
      </c>
      <c r="J811" s="46">
        <v>3</v>
      </c>
      <c r="M811" s="21"/>
    </row>
    <row r="812" spans="1:13" s="20" customFormat="1" ht="21.95" customHeight="1" x14ac:dyDescent="0.25">
      <c r="A812" s="10" t="s">
        <v>7</v>
      </c>
      <c r="B812" s="46">
        <v>621</v>
      </c>
      <c r="C812" s="46">
        <v>360</v>
      </c>
      <c r="D812" s="46">
        <v>233</v>
      </c>
      <c r="E812" s="46">
        <v>20</v>
      </c>
      <c r="F812" s="46">
        <v>3</v>
      </c>
      <c r="G812" s="46">
        <v>4</v>
      </c>
      <c r="H812" s="46">
        <v>0</v>
      </c>
      <c r="I812" s="46">
        <v>0</v>
      </c>
      <c r="J812" s="46">
        <v>1</v>
      </c>
      <c r="M812" s="21"/>
    </row>
    <row r="813" spans="1:13" s="20" customFormat="1" ht="21.95" customHeight="1" x14ac:dyDescent="0.25">
      <c r="A813" s="11" t="s">
        <v>8</v>
      </c>
      <c r="B813" s="46">
        <v>441</v>
      </c>
      <c r="C813" s="46">
        <v>374</v>
      </c>
      <c r="D813" s="46">
        <v>54</v>
      </c>
      <c r="E813" s="46">
        <v>13</v>
      </c>
      <c r="F813" s="46">
        <v>0</v>
      </c>
      <c r="G813" s="46">
        <v>0</v>
      </c>
      <c r="H813" s="46">
        <v>0</v>
      </c>
      <c r="I813" s="46">
        <v>0</v>
      </c>
      <c r="J813" s="46">
        <v>0</v>
      </c>
      <c r="M813" s="21"/>
    </row>
    <row r="814" spans="1:13" s="20" customFormat="1" ht="18" customHeight="1" x14ac:dyDescent="0.25">
      <c r="A814" s="30"/>
      <c r="B814" s="46"/>
      <c r="C814" s="46"/>
      <c r="D814" s="46"/>
      <c r="E814" s="46"/>
      <c r="F814" s="46"/>
      <c r="G814" s="46"/>
      <c r="H814" s="46"/>
      <c r="I814" s="46"/>
      <c r="J814" s="46"/>
      <c r="K814" s="9"/>
      <c r="M814" s="21"/>
    </row>
    <row r="815" spans="1:13" s="21" customFormat="1" ht="21.95" customHeight="1" x14ac:dyDescent="0.25">
      <c r="A815" s="29" t="s">
        <v>145</v>
      </c>
      <c r="B815" s="49"/>
      <c r="C815" s="49"/>
      <c r="D815" s="49"/>
      <c r="E815" s="49"/>
      <c r="F815" s="49"/>
      <c r="G815" s="49"/>
      <c r="H815" s="49"/>
      <c r="I815" s="49"/>
      <c r="J815" s="49"/>
    </row>
    <row r="816" spans="1:13" s="20" customFormat="1" ht="30" customHeight="1" x14ac:dyDescent="0.25">
      <c r="A816" s="8" t="s">
        <v>184</v>
      </c>
      <c r="B816" s="47">
        <f t="shared" ref="B816:J816" si="164">SUM(B817:B819)</f>
        <v>761</v>
      </c>
      <c r="C816" s="47">
        <f t="shared" si="164"/>
        <v>667</v>
      </c>
      <c r="D816" s="47">
        <f t="shared" si="164"/>
        <v>87</v>
      </c>
      <c r="E816" s="47">
        <f t="shared" si="164"/>
        <v>7</v>
      </c>
      <c r="F816" s="47">
        <f t="shared" si="164"/>
        <v>0</v>
      </c>
      <c r="G816" s="47">
        <f t="shared" si="164"/>
        <v>0</v>
      </c>
      <c r="H816" s="47">
        <f t="shared" si="164"/>
        <v>0</v>
      </c>
      <c r="I816" s="47">
        <f t="shared" si="164"/>
        <v>0</v>
      </c>
      <c r="J816" s="47">
        <f t="shared" si="164"/>
        <v>0</v>
      </c>
      <c r="K816" s="9"/>
      <c r="M816" s="21"/>
    </row>
    <row r="817" spans="1:13" s="20" customFormat="1" ht="21.95" customHeight="1" x14ac:dyDescent="0.25">
      <c r="A817" s="10" t="s">
        <v>6</v>
      </c>
      <c r="B817" s="46">
        <v>462</v>
      </c>
      <c r="C817" s="46">
        <v>374</v>
      </c>
      <c r="D817" s="46">
        <v>81</v>
      </c>
      <c r="E817" s="46">
        <v>7</v>
      </c>
      <c r="F817" s="46">
        <v>0</v>
      </c>
      <c r="G817" s="46">
        <v>0</v>
      </c>
      <c r="H817" s="46">
        <v>0</v>
      </c>
      <c r="I817" s="46">
        <v>0</v>
      </c>
      <c r="J817" s="46">
        <v>0</v>
      </c>
      <c r="K817" s="9"/>
      <c r="M817" s="21"/>
    </row>
    <row r="818" spans="1:13" s="20" customFormat="1" ht="21.95" customHeight="1" x14ac:dyDescent="0.25">
      <c r="A818" s="10" t="s">
        <v>7</v>
      </c>
      <c r="B818" s="46">
        <v>221</v>
      </c>
      <c r="C818" s="46">
        <v>221</v>
      </c>
      <c r="D818" s="46">
        <v>0</v>
      </c>
      <c r="E818" s="46">
        <v>0</v>
      </c>
      <c r="F818" s="46">
        <v>0</v>
      </c>
      <c r="G818" s="46">
        <v>0</v>
      </c>
      <c r="H818" s="46">
        <v>0</v>
      </c>
      <c r="I818" s="46">
        <v>0</v>
      </c>
      <c r="J818" s="46">
        <v>0</v>
      </c>
      <c r="K818" s="9"/>
      <c r="M818" s="21"/>
    </row>
    <row r="819" spans="1:13" s="20" customFormat="1" ht="21.95" customHeight="1" x14ac:dyDescent="0.25">
      <c r="A819" s="11" t="s">
        <v>8</v>
      </c>
      <c r="B819" s="46">
        <v>78</v>
      </c>
      <c r="C819" s="46">
        <v>72</v>
      </c>
      <c r="D819" s="46">
        <v>6</v>
      </c>
      <c r="E819" s="46">
        <v>0</v>
      </c>
      <c r="F819" s="46">
        <v>0</v>
      </c>
      <c r="G819" s="46">
        <v>0</v>
      </c>
      <c r="H819" s="46">
        <v>0</v>
      </c>
      <c r="I819" s="46">
        <v>0</v>
      </c>
      <c r="J819" s="46">
        <v>0</v>
      </c>
      <c r="K819" s="9"/>
      <c r="M819" s="21"/>
    </row>
    <row r="820" spans="1:13" s="20" customFormat="1" ht="18" customHeight="1" x14ac:dyDescent="0.25">
      <c r="A820" s="30"/>
      <c r="B820" s="46"/>
      <c r="C820" s="46"/>
      <c r="D820" s="46"/>
      <c r="E820" s="46"/>
      <c r="F820" s="46"/>
      <c r="G820" s="46"/>
      <c r="H820" s="46"/>
      <c r="I820" s="46"/>
      <c r="J820" s="46"/>
      <c r="K820" s="9"/>
      <c r="M820" s="21"/>
    </row>
    <row r="821" spans="1:13" s="21" customFormat="1" ht="21.95" customHeight="1" x14ac:dyDescent="0.25">
      <c r="A821" s="29" t="s">
        <v>146</v>
      </c>
      <c r="B821" s="49"/>
      <c r="C821" s="49"/>
      <c r="D821" s="49"/>
      <c r="E821" s="49"/>
      <c r="F821" s="49"/>
      <c r="G821" s="49"/>
      <c r="H821" s="49"/>
      <c r="I821" s="49"/>
      <c r="J821" s="49"/>
    </row>
    <row r="822" spans="1:13" s="20" customFormat="1" ht="30" customHeight="1" x14ac:dyDescent="0.25">
      <c r="A822" s="8" t="s">
        <v>184</v>
      </c>
      <c r="B822" s="47">
        <f t="shared" ref="B822:J822" si="165">SUM(B823:B825)</f>
        <v>272</v>
      </c>
      <c r="C822" s="47">
        <f t="shared" si="165"/>
        <v>252</v>
      </c>
      <c r="D822" s="47">
        <f t="shared" si="165"/>
        <v>10</v>
      </c>
      <c r="E822" s="47">
        <f t="shared" si="165"/>
        <v>0</v>
      </c>
      <c r="F822" s="47">
        <f t="shared" si="165"/>
        <v>0</v>
      </c>
      <c r="G822" s="47">
        <f t="shared" si="165"/>
        <v>0</v>
      </c>
      <c r="H822" s="47">
        <f t="shared" si="165"/>
        <v>0</v>
      </c>
      <c r="I822" s="47">
        <f t="shared" si="165"/>
        <v>0</v>
      </c>
      <c r="J822" s="47">
        <f t="shared" si="165"/>
        <v>10</v>
      </c>
      <c r="K822" s="9"/>
      <c r="M822" s="21"/>
    </row>
    <row r="823" spans="1:13" s="20" customFormat="1" ht="21.95" customHeight="1" x14ac:dyDescent="0.25">
      <c r="A823" s="10" t="s">
        <v>6</v>
      </c>
      <c r="B823" s="46">
        <v>238</v>
      </c>
      <c r="C823" s="46">
        <v>222</v>
      </c>
      <c r="D823" s="46">
        <v>6</v>
      </c>
      <c r="E823" s="46">
        <v>0</v>
      </c>
      <c r="F823" s="46">
        <v>0</v>
      </c>
      <c r="G823" s="46">
        <v>0</v>
      </c>
      <c r="H823" s="46">
        <v>0</v>
      </c>
      <c r="I823" s="46">
        <v>0</v>
      </c>
      <c r="J823" s="46">
        <v>10</v>
      </c>
      <c r="K823" s="9"/>
      <c r="M823" s="21"/>
    </row>
    <row r="824" spans="1:13" s="20" customFormat="1" ht="21.95" customHeight="1" x14ac:dyDescent="0.25">
      <c r="A824" s="10" t="s">
        <v>7</v>
      </c>
      <c r="B824" s="46">
        <v>1</v>
      </c>
      <c r="C824" s="46">
        <v>0</v>
      </c>
      <c r="D824" s="46">
        <v>1</v>
      </c>
      <c r="E824" s="46">
        <v>0</v>
      </c>
      <c r="F824" s="46">
        <v>0</v>
      </c>
      <c r="G824" s="46">
        <v>0</v>
      </c>
      <c r="H824" s="46">
        <v>0</v>
      </c>
      <c r="I824" s="46">
        <v>0</v>
      </c>
      <c r="J824" s="46">
        <v>0</v>
      </c>
      <c r="M824" s="21"/>
    </row>
    <row r="825" spans="1:13" s="20" customFormat="1" ht="21.95" customHeight="1" x14ac:dyDescent="0.25">
      <c r="A825" s="11" t="s">
        <v>8</v>
      </c>
      <c r="B825" s="46">
        <v>33</v>
      </c>
      <c r="C825" s="46">
        <v>30</v>
      </c>
      <c r="D825" s="46">
        <v>3</v>
      </c>
      <c r="E825" s="46">
        <v>0</v>
      </c>
      <c r="F825" s="46">
        <v>0</v>
      </c>
      <c r="G825" s="46">
        <v>0</v>
      </c>
      <c r="H825" s="46">
        <v>0</v>
      </c>
      <c r="I825" s="46">
        <v>0</v>
      </c>
      <c r="J825" s="46">
        <v>0</v>
      </c>
      <c r="M825" s="21"/>
    </row>
    <row r="826" spans="1:13" s="20" customFormat="1" ht="18" customHeight="1" thickBot="1" x14ac:dyDescent="0.3">
      <c r="A826" s="43"/>
      <c r="B826" s="35"/>
      <c r="C826" s="35"/>
      <c r="D826" s="35"/>
      <c r="E826" s="35"/>
      <c r="F826" s="35"/>
      <c r="G826" s="35"/>
      <c r="H826" s="35"/>
      <c r="I826" s="35"/>
      <c r="J826" s="35"/>
      <c r="M826" s="21"/>
    </row>
    <row r="827" spans="1:13" s="21" customFormat="1" ht="21.95" customHeight="1" x14ac:dyDescent="0.25">
      <c r="A827" s="29" t="s">
        <v>147</v>
      </c>
      <c r="B827" s="7"/>
      <c r="C827" s="7"/>
      <c r="D827" s="7"/>
      <c r="E827" s="7"/>
      <c r="F827" s="7"/>
      <c r="G827" s="7"/>
      <c r="H827" s="7"/>
      <c r="I827" s="7"/>
      <c r="J827" s="7"/>
    </row>
    <row r="828" spans="1:13" s="20" customFormat="1" ht="30" customHeight="1" x14ac:dyDescent="0.25">
      <c r="A828" s="8" t="s">
        <v>184</v>
      </c>
      <c r="B828" s="47">
        <f t="shared" ref="B828:J828" si="166">SUM(B829:B831)</f>
        <v>997</v>
      </c>
      <c r="C828" s="47">
        <f t="shared" si="166"/>
        <v>808</v>
      </c>
      <c r="D828" s="47">
        <f t="shared" si="166"/>
        <v>142</v>
      </c>
      <c r="E828" s="47">
        <f t="shared" si="166"/>
        <v>43</v>
      </c>
      <c r="F828" s="47">
        <f t="shared" si="166"/>
        <v>3</v>
      </c>
      <c r="G828" s="47">
        <f t="shared" si="166"/>
        <v>0</v>
      </c>
      <c r="H828" s="47">
        <f t="shared" si="166"/>
        <v>0</v>
      </c>
      <c r="I828" s="47">
        <f t="shared" si="166"/>
        <v>0</v>
      </c>
      <c r="J828" s="47">
        <f t="shared" si="166"/>
        <v>1</v>
      </c>
      <c r="M828" s="21"/>
    </row>
    <row r="829" spans="1:13" s="20" customFormat="1" ht="21.95" customHeight="1" x14ac:dyDescent="0.25">
      <c r="A829" s="10" t="s">
        <v>6</v>
      </c>
      <c r="B829" s="46">
        <v>648</v>
      </c>
      <c r="C829" s="46">
        <v>489</v>
      </c>
      <c r="D829" s="46">
        <v>125</v>
      </c>
      <c r="E829" s="46">
        <v>30</v>
      </c>
      <c r="F829" s="46">
        <v>3</v>
      </c>
      <c r="G829" s="46">
        <v>0</v>
      </c>
      <c r="H829" s="46">
        <v>0</v>
      </c>
      <c r="I829" s="46">
        <v>0</v>
      </c>
      <c r="J829" s="46">
        <v>1</v>
      </c>
      <c r="K829" s="9"/>
      <c r="M829" s="21"/>
    </row>
    <row r="830" spans="1:13" s="20" customFormat="1" ht="21.95" customHeight="1" x14ac:dyDescent="0.25">
      <c r="A830" s="10" t="s">
        <v>7</v>
      </c>
      <c r="B830" s="46">
        <v>234</v>
      </c>
      <c r="C830" s="46">
        <v>220</v>
      </c>
      <c r="D830" s="46">
        <v>4</v>
      </c>
      <c r="E830" s="46">
        <v>10</v>
      </c>
      <c r="F830" s="46">
        <v>0</v>
      </c>
      <c r="G830" s="46">
        <v>0</v>
      </c>
      <c r="H830" s="46">
        <v>0</v>
      </c>
      <c r="I830" s="46">
        <v>0</v>
      </c>
      <c r="J830" s="46">
        <v>0</v>
      </c>
      <c r="K830" s="9"/>
      <c r="M830" s="21"/>
    </row>
    <row r="831" spans="1:13" s="20" customFormat="1" ht="21.95" customHeight="1" x14ac:dyDescent="0.25">
      <c r="A831" s="11" t="s">
        <v>8</v>
      </c>
      <c r="B831" s="46">
        <v>115</v>
      </c>
      <c r="C831" s="46">
        <v>99</v>
      </c>
      <c r="D831" s="46">
        <v>13</v>
      </c>
      <c r="E831" s="46">
        <v>3</v>
      </c>
      <c r="F831" s="46">
        <v>0</v>
      </c>
      <c r="G831" s="46">
        <v>0</v>
      </c>
      <c r="H831" s="46">
        <v>0</v>
      </c>
      <c r="I831" s="46">
        <v>0</v>
      </c>
      <c r="J831" s="46">
        <v>0</v>
      </c>
      <c r="K831" s="9"/>
      <c r="M831" s="21"/>
    </row>
    <row r="832" spans="1:13" s="20" customFormat="1" ht="18" customHeight="1" x14ac:dyDescent="0.25">
      <c r="A832" s="30"/>
      <c r="B832" s="46"/>
      <c r="C832" s="46"/>
      <c r="D832" s="46"/>
      <c r="E832" s="46"/>
      <c r="F832" s="46"/>
      <c r="G832" s="46"/>
      <c r="H832" s="46"/>
      <c r="I832" s="46"/>
      <c r="J832" s="46"/>
      <c r="M832" s="21"/>
    </row>
    <row r="833" spans="1:13" s="21" customFormat="1" ht="21.95" customHeight="1" x14ac:dyDescent="0.25">
      <c r="A833" s="29" t="s">
        <v>148</v>
      </c>
      <c r="B833" s="49"/>
      <c r="C833" s="49"/>
      <c r="D833" s="49"/>
      <c r="E833" s="49"/>
      <c r="F833" s="49"/>
      <c r="G833" s="49"/>
      <c r="H833" s="49"/>
      <c r="I833" s="49"/>
      <c r="J833" s="49"/>
    </row>
    <row r="834" spans="1:13" s="20" customFormat="1" ht="30" customHeight="1" x14ac:dyDescent="0.25">
      <c r="A834" s="8" t="s">
        <v>184</v>
      </c>
      <c r="B834" s="47">
        <f t="shared" ref="B834:J834" si="167">SUM(B835:B837)</f>
        <v>130</v>
      </c>
      <c r="C834" s="47">
        <f t="shared" si="167"/>
        <v>119</v>
      </c>
      <c r="D834" s="47">
        <f t="shared" si="167"/>
        <v>10</v>
      </c>
      <c r="E834" s="47">
        <f t="shared" si="167"/>
        <v>0</v>
      </c>
      <c r="F834" s="47">
        <f t="shared" si="167"/>
        <v>0</v>
      </c>
      <c r="G834" s="47">
        <f t="shared" si="167"/>
        <v>0</v>
      </c>
      <c r="H834" s="47">
        <f t="shared" si="167"/>
        <v>0</v>
      </c>
      <c r="I834" s="47">
        <f t="shared" si="167"/>
        <v>0</v>
      </c>
      <c r="J834" s="47">
        <f t="shared" si="167"/>
        <v>1</v>
      </c>
      <c r="M834" s="21"/>
    </row>
    <row r="835" spans="1:13" s="20" customFormat="1" ht="21.95" customHeight="1" x14ac:dyDescent="0.25">
      <c r="A835" s="10" t="s">
        <v>6</v>
      </c>
      <c r="B835" s="46">
        <v>103</v>
      </c>
      <c r="C835" s="46">
        <v>95</v>
      </c>
      <c r="D835" s="46">
        <v>7</v>
      </c>
      <c r="E835" s="46">
        <v>0</v>
      </c>
      <c r="F835" s="46">
        <v>0</v>
      </c>
      <c r="G835" s="46">
        <v>0</v>
      </c>
      <c r="H835" s="46">
        <v>0</v>
      </c>
      <c r="I835" s="46">
        <v>0</v>
      </c>
      <c r="J835" s="46">
        <v>1</v>
      </c>
      <c r="K835" s="9"/>
      <c r="M835" s="21"/>
    </row>
    <row r="836" spans="1:13" s="20" customFormat="1" ht="21.95" customHeight="1" x14ac:dyDescent="0.25">
      <c r="A836" s="10" t="s">
        <v>7</v>
      </c>
      <c r="B836" s="46">
        <v>8</v>
      </c>
      <c r="C836" s="46">
        <v>8</v>
      </c>
      <c r="D836" s="46">
        <v>0</v>
      </c>
      <c r="E836" s="46">
        <v>0</v>
      </c>
      <c r="F836" s="46">
        <v>0</v>
      </c>
      <c r="G836" s="46">
        <v>0</v>
      </c>
      <c r="H836" s="46">
        <v>0</v>
      </c>
      <c r="I836" s="46">
        <v>0</v>
      </c>
      <c r="J836" s="46">
        <v>0</v>
      </c>
      <c r="K836" s="9"/>
      <c r="M836" s="21"/>
    </row>
    <row r="837" spans="1:13" s="20" customFormat="1" ht="21.95" customHeight="1" x14ac:dyDescent="0.25">
      <c r="A837" s="11" t="s">
        <v>8</v>
      </c>
      <c r="B837" s="46">
        <v>19</v>
      </c>
      <c r="C837" s="46">
        <v>16</v>
      </c>
      <c r="D837" s="46">
        <v>3</v>
      </c>
      <c r="E837" s="46">
        <v>0</v>
      </c>
      <c r="F837" s="46">
        <v>0</v>
      </c>
      <c r="G837" s="46">
        <v>0</v>
      </c>
      <c r="H837" s="46">
        <v>0</v>
      </c>
      <c r="I837" s="46">
        <v>0</v>
      </c>
      <c r="J837" s="46">
        <v>0</v>
      </c>
      <c r="K837" s="9"/>
      <c r="M837" s="21"/>
    </row>
    <row r="838" spans="1:13" s="20" customFormat="1" ht="18" customHeight="1" x14ac:dyDescent="0.25">
      <c r="A838" s="30"/>
      <c r="B838" s="46"/>
      <c r="C838" s="46"/>
      <c r="D838" s="46"/>
      <c r="E838" s="46"/>
      <c r="F838" s="46"/>
      <c r="G838" s="46"/>
      <c r="H838" s="46"/>
      <c r="I838" s="46"/>
      <c r="J838" s="46"/>
      <c r="K838" s="9"/>
      <c r="M838" s="21"/>
    </row>
    <row r="839" spans="1:13" s="21" customFormat="1" ht="21.95" customHeight="1" x14ac:dyDescent="0.25">
      <c r="A839" s="29" t="s">
        <v>149</v>
      </c>
      <c r="B839" s="49"/>
      <c r="C839" s="49"/>
      <c r="D839" s="49"/>
      <c r="E839" s="49"/>
      <c r="F839" s="49"/>
      <c r="G839" s="49"/>
      <c r="H839" s="49"/>
      <c r="I839" s="49"/>
      <c r="J839" s="49"/>
    </row>
    <row r="840" spans="1:13" s="20" customFormat="1" ht="30" customHeight="1" x14ac:dyDescent="0.25">
      <c r="A840" s="8" t="s">
        <v>184</v>
      </c>
      <c r="B840" s="47">
        <f t="shared" ref="B840:J840" si="168">SUM(B841:B843)</f>
        <v>493</v>
      </c>
      <c r="C840" s="47">
        <f t="shared" si="168"/>
        <v>384</v>
      </c>
      <c r="D840" s="47">
        <f t="shared" si="168"/>
        <v>109</v>
      </c>
      <c r="E840" s="47">
        <f t="shared" si="168"/>
        <v>0</v>
      </c>
      <c r="F840" s="47">
        <f t="shared" si="168"/>
        <v>0</v>
      </c>
      <c r="G840" s="47">
        <f t="shared" si="168"/>
        <v>0</v>
      </c>
      <c r="H840" s="47">
        <f t="shared" si="168"/>
        <v>0</v>
      </c>
      <c r="I840" s="47">
        <f t="shared" si="168"/>
        <v>0</v>
      </c>
      <c r="J840" s="47">
        <f t="shared" si="168"/>
        <v>0</v>
      </c>
      <c r="K840" s="9"/>
      <c r="M840" s="21"/>
    </row>
    <row r="841" spans="1:13" s="20" customFormat="1" ht="21.95" customHeight="1" x14ac:dyDescent="0.25">
      <c r="A841" s="10" t="s">
        <v>6</v>
      </c>
      <c r="B841" s="46">
        <v>319</v>
      </c>
      <c r="C841" s="46">
        <v>226</v>
      </c>
      <c r="D841" s="46">
        <v>93</v>
      </c>
      <c r="E841" s="46">
        <v>0</v>
      </c>
      <c r="F841" s="46">
        <v>0</v>
      </c>
      <c r="G841" s="46">
        <v>0</v>
      </c>
      <c r="H841" s="46">
        <v>0</v>
      </c>
      <c r="I841" s="46">
        <v>0</v>
      </c>
      <c r="J841" s="46">
        <v>0</v>
      </c>
      <c r="K841" s="9"/>
      <c r="M841" s="21"/>
    </row>
    <row r="842" spans="1:13" s="20" customFormat="1" ht="21.95" customHeight="1" x14ac:dyDescent="0.25">
      <c r="A842" s="10" t="s">
        <v>7</v>
      </c>
      <c r="B842" s="46">
        <v>126</v>
      </c>
      <c r="C842" s="46">
        <v>118</v>
      </c>
      <c r="D842" s="46">
        <v>8</v>
      </c>
      <c r="E842" s="46">
        <v>0</v>
      </c>
      <c r="F842" s="46">
        <v>0</v>
      </c>
      <c r="G842" s="46">
        <v>0</v>
      </c>
      <c r="H842" s="46">
        <v>0</v>
      </c>
      <c r="I842" s="46">
        <v>0</v>
      </c>
      <c r="J842" s="46">
        <v>0</v>
      </c>
      <c r="K842" s="9"/>
      <c r="M842" s="21"/>
    </row>
    <row r="843" spans="1:13" s="20" customFormat="1" ht="21.95" customHeight="1" x14ac:dyDescent="0.25">
      <c r="A843" s="11" t="s">
        <v>8</v>
      </c>
      <c r="B843" s="46">
        <v>48</v>
      </c>
      <c r="C843" s="46">
        <v>40</v>
      </c>
      <c r="D843" s="46">
        <v>8</v>
      </c>
      <c r="E843" s="46">
        <v>0</v>
      </c>
      <c r="F843" s="46">
        <v>0</v>
      </c>
      <c r="G843" s="46">
        <v>0</v>
      </c>
      <c r="H843" s="46">
        <v>0</v>
      </c>
      <c r="I843" s="46">
        <v>0</v>
      </c>
      <c r="J843" s="46">
        <v>0</v>
      </c>
      <c r="K843" s="9"/>
      <c r="M843" s="21"/>
    </row>
    <row r="844" spans="1:13" s="20" customFormat="1" ht="18" customHeight="1" x14ac:dyDescent="0.25">
      <c r="A844" s="30"/>
      <c r="B844" s="46"/>
      <c r="C844" s="46"/>
      <c r="D844" s="46"/>
      <c r="E844" s="46"/>
      <c r="F844" s="46"/>
      <c r="G844" s="46"/>
      <c r="H844" s="46"/>
      <c r="I844" s="46"/>
      <c r="J844" s="46"/>
      <c r="K844" s="9"/>
      <c r="M844" s="21"/>
    </row>
    <row r="845" spans="1:13" s="21" customFormat="1" ht="21.95" customHeight="1" x14ac:dyDescent="0.25">
      <c r="A845" s="29" t="s">
        <v>150</v>
      </c>
      <c r="B845" s="49"/>
      <c r="C845" s="49"/>
      <c r="D845" s="49"/>
      <c r="E845" s="49"/>
      <c r="F845" s="49"/>
      <c r="G845" s="49"/>
      <c r="H845" s="49"/>
      <c r="I845" s="49"/>
      <c r="J845" s="49"/>
    </row>
    <row r="846" spans="1:13" s="20" customFormat="1" ht="30" customHeight="1" x14ac:dyDescent="0.25">
      <c r="A846" s="8" t="s">
        <v>184</v>
      </c>
      <c r="B846" s="47">
        <f t="shared" ref="B846:J846" si="169">SUM(B847:B849)</f>
        <v>379</v>
      </c>
      <c r="C846" s="47">
        <f t="shared" si="169"/>
        <v>339</v>
      </c>
      <c r="D846" s="47">
        <f t="shared" si="169"/>
        <v>30</v>
      </c>
      <c r="E846" s="47">
        <f t="shared" si="169"/>
        <v>9</v>
      </c>
      <c r="F846" s="47">
        <f t="shared" si="169"/>
        <v>0</v>
      </c>
      <c r="G846" s="47">
        <f t="shared" si="169"/>
        <v>0</v>
      </c>
      <c r="H846" s="47">
        <f t="shared" si="169"/>
        <v>0</v>
      </c>
      <c r="I846" s="47">
        <f t="shared" si="169"/>
        <v>0</v>
      </c>
      <c r="J846" s="47">
        <f t="shared" si="169"/>
        <v>1</v>
      </c>
      <c r="K846" s="9"/>
      <c r="M846" s="21"/>
    </row>
    <row r="847" spans="1:13" s="20" customFormat="1" ht="21.95" customHeight="1" x14ac:dyDescent="0.25">
      <c r="A847" s="10" t="s">
        <v>6</v>
      </c>
      <c r="B847" s="46">
        <v>322</v>
      </c>
      <c r="C847" s="51">
        <v>282</v>
      </c>
      <c r="D847" s="51">
        <v>30</v>
      </c>
      <c r="E847" s="51">
        <v>9</v>
      </c>
      <c r="F847" s="51">
        <v>0</v>
      </c>
      <c r="G847" s="51"/>
      <c r="H847" s="51">
        <v>0</v>
      </c>
      <c r="I847" s="51">
        <v>0</v>
      </c>
      <c r="J847" s="51">
        <v>1</v>
      </c>
      <c r="K847" s="9"/>
      <c r="M847" s="21"/>
    </row>
    <row r="848" spans="1:13" s="20" customFormat="1" ht="21.95" customHeight="1" x14ac:dyDescent="0.25">
      <c r="A848" s="10" t="s">
        <v>7</v>
      </c>
      <c r="B848" s="46">
        <v>41</v>
      </c>
      <c r="C848" s="51">
        <v>41</v>
      </c>
      <c r="D848" s="51">
        <v>0</v>
      </c>
      <c r="E848" s="51">
        <v>0</v>
      </c>
      <c r="F848" s="51">
        <v>0</v>
      </c>
      <c r="G848" s="51">
        <v>0</v>
      </c>
      <c r="H848" s="51">
        <v>0</v>
      </c>
      <c r="I848" s="51">
        <v>0</v>
      </c>
      <c r="J848" s="51">
        <v>0</v>
      </c>
      <c r="M848" s="21"/>
    </row>
    <row r="849" spans="1:13" s="20" customFormat="1" ht="21.95" customHeight="1" x14ac:dyDescent="0.25">
      <c r="A849" s="11" t="s">
        <v>8</v>
      </c>
      <c r="B849" s="46">
        <v>16</v>
      </c>
      <c r="C849" s="51">
        <v>16</v>
      </c>
      <c r="D849" s="51">
        <v>0</v>
      </c>
      <c r="E849" s="51">
        <v>0</v>
      </c>
      <c r="F849" s="51">
        <v>0</v>
      </c>
      <c r="G849" s="51">
        <v>0</v>
      </c>
      <c r="H849" s="51">
        <v>0</v>
      </c>
      <c r="I849" s="51">
        <v>0</v>
      </c>
      <c r="J849" s="51">
        <v>0</v>
      </c>
      <c r="K849" s="9"/>
      <c r="M849" s="21"/>
    </row>
    <row r="850" spans="1:13" s="20" customFormat="1" ht="18" customHeight="1" x14ac:dyDescent="0.25">
      <c r="A850" s="30"/>
      <c r="B850" s="46"/>
      <c r="C850" s="46"/>
      <c r="D850" s="46"/>
      <c r="E850" s="46"/>
      <c r="F850" s="46"/>
      <c r="G850" s="46"/>
      <c r="H850" s="46"/>
      <c r="I850" s="46"/>
      <c r="J850" s="46"/>
      <c r="K850" s="9"/>
      <c r="M850" s="21"/>
    </row>
    <row r="851" spans="1:13" s="21" customFormat="1" ht="21.95" customHeight="1" x14ac:dyDescent="0.25">
      <c r="A851" s="29" t="s">
        <v>151</v>
      </c>
      <c r="B851" s="49"/>
      <c r="C851" s="49"/>
      <c r="D851" s="49"/>
      <c r="E851" s="49"/>
      <c r="F851" s="49"/>
      <c r="G851" s="49"/>
      <c r="H851" s="49"/>
      <c r="I851" s="49"/>
      <c r="J851" s="49"/>
    </row>
    <row r="852" spans="1:13" s="20" customFormat="1" ht="30" customHeight="1" x14ac:dyDescent="0.25">
      <c r="A852" s="8" t="s">
        <v>184</v>
      </c>
      <c r="B852" s="47">
        <f t="shared" ref="B852:J852" si="170">SUM(B853:B855)</f>
        <v>828</v>
      </c>
      <c r="C852" s="47">
        <f t="shared" si="170"/>
        <v>681</v>
      </c>
      <c r="D852" s="47">
        <f t="shared" si="170"/>
        <v>118</v>
      </c>
      <c r="E852" s="47">
        <f t="shared" si="170"/>
        <v>22</v>
      </c>
      <c r="F852" s="47">
        <f t="shared" si="170"/>
        <v>7</v>
      </c>
      <c r="G852" s="47">
        <f t="shared" si="170"/>
        <v>0</v>
      </c>
      <c r="H852" s="47">
        <f t="shared" si="170"/>
        <v>0</v>
      </c>
      <c r="I852" s="47">
        <f t="shared" si="170"/>
        <v>0</v>
      </c>
      <c r="J852" s="47">
        <f t="shared" si="170"/>
        <v>0</v>
      </c>
      <c r="K852" s="9"/>
      <c r="M852" s="21"/>
    </row>
    <row r="853" spans="1:13" s="20" customFormat="1" ht="21.95" customHeight="1" x14ac:dyDescent="0.25">
      <c r="A853" s="10" t="s">
        <v>6</v>
      </c>
      <c r="B853" s="46">
        <v>572</v>
      </c>
      <c r="C853" s="51">
        <v>446</v>
      </c>
      <c r="D853" s="51">
        <v>97</v>
      </c>
      <c r="E853" s="51">
        <v>22</v>
      </c>
      <c r="F853" s="51">
        <v>7</v>
      </c>
      <c r="G853" s="51">
        <v>0</v>
      </c>
      <c r="H853" s="51">
        <v>0</v>
      </c>
      <c r="I853" s="51">
        <v>0</v>
      </c>
      <c r="J853" s="51">
        <v>0</v>
      </c>
      <c r="K853" s="9"/>
      <c r="M853" s="21"/>
    </row>
    <row r="854" spans="1:13" s="20" customFormat="1" ht="21.95" customHeight="1" x14ac:dyDescent="0.25">
      <c r="A854" s="10" t="s">
        <v>7</v>
      </c>
      <c r="B854" s="46">
        <v>104</v>
      </c>
      <c r="C854" s="51">
        <v>95</v>
      </c>
      <c r="D854" s="51">
        <v>9</v>
      </c>
      <c r="E854" s="51">
        <v>0</v>
      </c>
      <c r="F854" s="51">
        <v>0</v>
      </c>
      <c r="G854" s="51">
        <v>0</v>
      </c>
      <c r="H854" s="51">
        <v>0</v>
      </c>
      <c r="I854" s="51">
        <v>0</v>
      </c>
      <c r="J854" s="51">
        <v>0</v>
      </c>
      <c r="K854" s="9"/>
      <c r="M854" s="21"/>
    </row>
    <row r="855" spans="1:13" s="20" customFormat="1" ht="21.95" customHeight="1" x14ac:dyDescent="0.25">
      <c r="A855" s="11" t="s">
        <v>8</v>
      </c>
      <c r="B855" s="46">
        <v>152</v>
      </c>
      <c r="C855" s="51">
        <v>140</v>
      </c>
      <c r="D855" s="51">
        <v>12</v>
      </c>
      <c r="E855" s="51">
        <v>0</v>
      </c>
      <c r="F855" s="51">
        <v>0</v>
      </c>
      <c r="G855" s="51">
        <v>0</v>
      </c>
      <c r="H855" s="51">
        <v>0</v>
      </c>
      <c r="I855" s="51">
        <v>0</v>
      </c>
      <c r="J855" s="51">
        <v>0</v>
      </c>
      <c r="K855" s="9"/>
      <c r="M855" s="21"/>
    </row>
    <row r="856" spans="1:13" s="20" customFormat="1" ht="18" customHeight="1" x14ac:dyDescent="0.25">
      <c r="A856" s="30"/>
      <c r="B856" s="61"/>
      <c r="C856" s="51"/>
      <c r="D856" s="51"/>
      <c r="E856" s="51"/>
      <c r="F856" s="51"/>
      <c r="G856" s="51"/>
      <c r="H856" s="51"/>
      <c r="I856" s="51"/>
      <c r="J856" s="51"/>
      <c r="M856" s="21"/>
    </row>
    <row r="857" spans="1:13" s="20" customFormat="1" ht="21.95" customHeight="1" x14ac:dyDescent="0.25">
      <c r="A857" s="29" t="s">
        <v>152</v>
      </c>
      <c r="B857" s="61"/>
      <c r="C857" s="51"/>
      <c r="D857" s="51"/>
      <c r="E857" s="51"/>
      <c r="F857" s="51"/>
      <c r="G857" s="51"/>
      <c r="H857" s="51"/>
      <c r="I857" s="51"/>
      <c r="J857" s="51"/>
      <c r="M857" s="21"/>
    </row>
    <row r="858" spans="1:13" s="20" customFormat="1" ht="30" customHeight="1" x14ac:dyDescent="0.25">
      <c r="A858" s="8" t="s">
        <v>184</v>
      </c>
      <c r="B858" s="47">
        <f t="shared" ref="B858:J858" si="171">SUM(B859:B861)</f>
        <v>228</v>
      </c>
      <c r="C858" s="47">
        <f t="shared" si="171"/>
        <v>198</v>
      </c>
      <c r="D858" s="47">
        <f t="shared" si="171"/>
        <v>29</v>
      </c>
      <c r="E858" s="47">
        <f t="shared" si="171"/>
        <v>0</v>
      </c>
      <c r="F858" s="47">
        <f t="shared" si="171"/>
        <v>0</v>
      </c>
      <c r="G858" s="47">
        <f t="shared" si="171"/>
        <v>0</v>
      </c>
      <c r="H858" s="47">
        <f t="shared" si="171"/>
        <v>0</v>
      </c>
      <c r="I858" s="47">
        <f t="shared" si="171"/>
        <v>0</v>
      </c>
      <c r="J858" s="47">
        <f t="shared" si="171"/>
        <v>1</v>
      </c>
      <c r="M858" s="21"/>
    </row>
    <row r="859" spans="1:13" s="20" customFormat="1" ht="21.95" customHeight="1" x14ac:dyDescent="0.25">
      <c r="A859" s="10" t="s">
        <v>6</v>
      </c>
      <c r="B859" s="46">
        <v>125</v>
      </c>
      <c r="C859" s="51">
        <v>98</v>
      </c>
      <c r="D859" s="51">
        <v>27</v>
      </c>
      <c r="E859" s="51">
        <v>0</v>
      </c>
      <c r="F859" s="51">
        <v>0</v>
      </c>
      <c r="G859" s="51">
        <v>0</v>
      </c>
      <c r="H859" s="51">
        <v>0</v>
      </c>
      <c r="I859" s="51">
        <v>0</v>
      </c>
      <c r="J859" s="51">
        <v>0</v>
      </c>
      <c r="M859" s="21"/>
    </row>
    <row r="860" spans="1:13" s="20" customFormat="1" ht="21.95" customHeight="1" x14ac:dyDescent="0.25">
      <c r="A860" s="10" t="s">
        <v>7</v>
      </c>
      <c r="B860" s="46">
        <v>53</v>
      </c>
      <c r="C860" s="51">
        <v>53</v>
      </c>
      <c r="D860" s="51">
        <v>0</v>
      </c>
      <c r="E860" s="51">
        <v>0</v>
      </c>
      <c r="F860" s="51">
        <v>0</v>
      </c>
      <c r="G860" s="51">
        <v>0</v>
      </c>
      <c r="H860" s="51">
        <v>0</v>
      </c>
      <c r="I860" s="51">
        <v>0</v>
      </c>
      <c r="J860" s="51">
        <v>0</v>
      </c>
      <c r="M860" s="21"/>
    </row>
    <row r="861" spans="1:13" s="20" customFormat="1" ht="21.95" customHeight="1" x14ac:dyDescent="0.25">
      <c r="A861" s="11" t="s">
        <v>8</v>
      </c>
      <c r="B861" s="46">
        <v>50</v>
      </c>
      <c r="C861" s="51">
        <v>47</v>
      </c>
      <c r="D861" s="51">
        <v>2</v>
      </c>
      <c r="E861" s="51">
        <v>0</v>
      </c>
      <c r="F861" s="51">
        <v>0</v>
      </c>
      <c r="G861" s="51">
        <v>0</v>
      </c>
      <c r="H861" s="51">
        <v>0</v>
      </c>
      <c r="I861" s="51">
        <v>0</v>
      </c>
      <c r="J861" s="51">
        <v>1</v>
      </c>
      <c r="M861" s="21"/>
    </row>
    <row r="862" spans="1:13" ht="18" customHeight="1" x14ac:dyDescent="0.2">
      <c r="A862" s="30"/>
      <c r="B862" s="61"/>
      <c r="C862" s="51"/>
      <c r="D862" s="51"/>
      <c r="E862" s="51"/>
      <c r="F862" s="51"/>
      <c r="G862" s="51"/>
      <c r="H862" s="51"/>
      <c r="I862" s="51"/>
      <c r="J862" s="51"/>
    </row>
    <row r="863" spans="1:13" ht="21.95" customHeight="1" x14ac:dyDescent="0.2">
      <c r="A863" s="29" t="s">
        <v>153</v>
      </c>
      <c r="B863" s="61"/>
      <c r="C863" s="51"/>
      <c r="D863" s="51"/>
      <c r="E863" s="51"/>
      <c r="F863" s="51"/>
      <c r="G863" s="51"/>
      <c r="H863" s="51"/>
      <c r="I863" s="51"/>
      <c r="J863" s="51"/>
    </row>
    <row r="864" spans="1:13" ht="30" customHeight="1" x14ac:dyDescent="0.2">
      <c r="A864" s="8" t="s">
        <v>184</v>
      </c>
      <c r="B864" s="47">
        <f t="shared" ref="B864:J864" si="172">SUM(B865:B867)</f>
        <v>183</v>
      </c>
      <c r="C864" s="47">
        <f t="shared" si="172"/>
        <v>153</v>
      </c>
      <c r="D864" s="47">
        <f t="shared" si="172"/>
        <v>29</v>
      </c>
      <c r="E864" s="47">
        <f t="shared" si="172"/>
        <v>0</v>
      </c>
      <c r="F864" s="47">
        <f t="shared" si="172"/>
        <v>0</v>
      </c>
      <c r="G864" s="47">
        <f t="shared" si="172"/>
        <v>0</v>
      </c>
      <c r="H864" s="47">
        <f t="shared" si="172"/>
        <v>0</v>
      </c>
      <c r="I864" s="47">
        <f t="shared" si="172"/>
        <v>0</v>
      </c>
      <c r="J864" s="47">
        <f t="shared" si="172"/>
        <v>1</v>
      </c>
    </row>
    <row r="865" spans="1:10" ht="21.95" customHeight="1" x14ac:dyDescent="0.2">
      <c r="A865" s="10" t="s">
        <v>6</v>
      </c>
      <c r="B865" s="46">
        <v>177</v>
      </c>
      <c r="C865" s="51">
        <v>147</v>
      </c>
      <c r="D865" s="51">
        <v>29</v>
      </c>
      <c r="E865" s="51">
        <v>0</v>
      </c>
      <c r="F865" s="51">
        <v>0</v>
      </c>
      <c r="G865" s="51">
        <v>0</v>
      </c>
      <c r="H865" s="51">
        <v>0</v>
      </c>
      <c r="I865" s="51">
        <v>0</v>
      </c>
      <c r="J865" s="51">
        <v>1</v>
      </c>
    </row>
    <row r="866" spans="1:10" ht="21.95" customHeight="1" x14ac:dyDescent="0.2">
      <c r="A866" s="10" t="s">
        <v>7</v>
      </c>
      <c r="B866" s="46">
        <v>2</v>
      </c>
      <c r="C866" s="51">
        <v>2</v>
      </c>
      <c r="D866" s="51">
        <v>0</v>
      </c>
      <c r="E866" s="51">
        <v>0</v>
      </c>
      <c r="F866" s="51">
        <v>0</v>
      </c>
      <c r="G866" s="51">
        <v>0</v>
      </c>
      <c r="H866" s="51">
        <v>0</v>
      </c>
      <c r="I866" s="51">
        <v>0</v>
      </c>
      <c r="J866" s="51">
        <v>0</v>
      </c>
    </row>
    <row r="867" spans="1:10" ht="21.95" customHeight="1" x14ac:dyDescent="0.2">
      <c r="A867" s="11" t="s">
        <v>8</v>
      </c>
      <c r="B867" s="46">
        <v>4</v>
      </c>
      <c r="C867" s="51">
        <v>4</v>
      </c>
      <c r="D867" s="51">
        <v>0</v>
      </c>
      <c r="E867" s="51">
        <v>0</v>
      </c>
      <c r="F867" s="51">
        <v>0</v>
      </c>
      <c r="G867" s="51">
        <v>0</v>
      </c>
      <c r="H867" s="51">
        <v>0</v>
      </c>
      <c r="I867" s="51">
        <v>0</v>
      </c>
      <c r="J867" s="51">
        <v>0</v>
      </c>
    </row>
    <row r="868" spans="1:10" ht="18" customHeight="1" x14ac:dyDescent="0.2">
      <c r="A868" s="30"/>
      <c r="B868" s="61"/>
      <c r="C868" s="51"/>
      <c r="D868" s="51"/>
      <c r="E868" s="51"/>
      <c r="F868" s="51"/>
      <c r="G868" s="51"/>
      <c r="H868" s="51"/>
      <c r="I868" s="51"/>
      <c r="J868" s="51"/>
    </row>
    <row r="869" spans="1:10" ht="21.95" customHeight="1" x14ac:dyDescent="0.2">
      <c r="A869" s="29" t="s">
        <v>154</v>
      </c>
      <c r="B869" s="61"/>
      <c r="C869" s="51"/>
      <c r="D869" s="51"/>
      <c r="E869" s="51"/>
      <c r="F869" s="51"/>
      <c r="G869" s="51"/>
      <c r="H869" s="51"/>
      <c r="I869" s="51"/>
      <c r="J869" s="51"/>
    </row>
    <row r="870" spans="1:10" ht="30" customHeight="1" x14ac:dyDescent="0.2">
      <c r="A870" s="8" t="s">
        <v>184</v>
      </c>
      <c r="B870" s="47">
        <f t="shared" ref="B870:J870" si="173">SUM(B871:B873)</f>
        <v>108</v>
      </c>
      <c r="C870" s="47">
        <f t="shared" si="173"/>
        <v>107</v>
      </c>
      <c r="D870" s="47">
        <f t="shared" si="173"/>
        <v>0</v>
      </c>
      <c r="E870" s="47">
        <f t="shared" si="173"/>
        <v>0</v>
      </c>
      <c r="F870" s="47">
        <f t="shared" si="173"/>
        <v>0</v>
      </c>
      <c r="G870" s="47">
        <f t="shared" si="173"/>
        <v>0</v>
      </c>
      <c r="H870" s="47">
        <f t="shared" si="173"/>
        <v>0</v>
      </c>
      <c r="I870" s="47">
        <f t="shared" si="173"/>
        <v>0</v>
      </c>
      <c r="J870" s="47">
        <f t="shared" si="173"/>
        <v>1</v>
      </c>
    </row>
    <row r="871" spans="1:10" ht="21.95" customHeight="1" x14ac:dyDescent="0.2">
      <c r="A871" s="10" t="s">
        <v>6</v>
      </c>
      <c r="B871" s="46">
        <v>86</v>
      </c>
      <c r="C871" s="51">
        <v>86</v>
      </c>
      <c r="D871" s="51">
        <v>0</v>
      </c>
      <c r="E871" s="51">
        <v>0</v>
      </c>
      <c r="F871" s="51">
        <v>0</v>
      </c>
      <c r="G871" s="51">
        <v>0</v>
      </c>
      <c r="H871" s="51">
        <v>0</v>
      </c>
      <c r="I871" s="51">
        <v>0</v>
      </c>
      <c r="J871" s="51">
        <v>0</v>
      </c>
    </row>
    <row r="872" spans="1:10" ht="21.95" customHeight="1" x14ac:dyDescent="0.2">
      <c r="A872" s="10" t="s">
        <v>7</v>
      </c>
      <c r="B872" s="46">
        <v>19</v>
      </c>
      <c r="C872" s="51">
        <v>19</v>
      </c>
      <c r="D872" s="51">
        <v>0</v>
      </c>
      <c r="E872" s="51">
        <v>0</v>
      </c>
      <c r="F872" s="51">
        <v>0</v>
      </c>
      <c r="G872" s="51">
        <v>0</v>
      </c>
      <c r="H872" s="51">
        <v>0</v>
      </c>
      <c r="I872" s="51">
        <v>0</v>
      </c>
      <c r="J872" s="51">
        <v>0</v>
      </c>
    </row>
    <row r="873" spans="1:10" ht="21.95" customHeight="1" x14ac:dyDescent="0.2">
      <c r="A873" s="11" t="s">
        <v>8</v>
      </c>
      <c r="B873" s="46">
        <v>3</v>
      </c>
      <c r="C873" s="51">
        <v>2</v>
      </c>
      <c r="D873" s="51">
        <v>0</v>
      </c>
      <c r="E873" s="51">
        <v>0</v>
      </c>
      <c r="F873" s="51">
        <v>0</v>
      </c>
      <c r="G873" s="51">
        <v>0</v>
      </c>
      <c r="H873" s="51">
        <v>0</v>
      </c>
      <c r="I873" s="51">
        <v>0</v>
      </c>
      <c r="J873" s="51">
        <v>1</v>
      </c>
    </row>
    <row r="874" spans="1:10" ht="18" customHeight="1" thickBot="1" x14ac:dyDescent="0.25">
      <c r="A874" s="43"/>
      <c r="B874" s="33"/>
      <c r="C874" s="44"/>
      <c r="D874" s="44"/>
      <c r="E874" s="44"/>
      <c r="F874" s="44"/>
      <c r="G874" s="44"/>
      <c r="H874" s="44"/>
      <c r="I874" s="44"/>
      <c r="J874" s="44"/>
    </row>
    <row r="875" spans="1:10" ht="21.95" customHeight="1" x14ac:dyDescent="0.2">
      <c r="A875" s="29" t="s">
        <v>155</v>
      </c>
      <c r="C875" s="19"/>
      <c r="D875" s="19"/>
      <c r="E875" s="19"/>
      <c r="F875" s="19"/>
      <c r="G875" s="19"/>
      <c r="H875" s="19"/>
      <c r="I875" s="19"/>
      <c r="J875" s="19"/>
    </row>
    <row r="876" spans="1:10" ht="30" customHeight="1" x14ac:dyDescent="0.2">
      <c r="A876" s="8" t="s">
        <v>184</v>
      </c>
      <c r="B876" s="47">
        <f t="shared" ref="B876:J876" si="174">SUM(B877:B879)</f>
        <v>10652</v>
      </c>
      <c r="C876" s="47">
        <f t="shared" si="174"/>
        <v>8531</v>
      </c>
      <c r="D876" s="47">
        <f t="shared" si="174"/>
        <v>1832</v>
      </c>
      <c r="E876" s="47">
        <f t="shared" si="174"/>
        <v>241</v>
      </c>
      <c r="F876" s="47">
        <f t="shared" si="174"/>
        <v>34</v>
      </c>
      <c r="G876" s="47">
        <f t="shared" si="174"/>
        <v>7</v>
      </c>
      <c r="H876" s="47">
        <f t="shared" si="174"/>
        <v>0</v>
      </c>
      <c r="I876" s="47">
        <f t="shared" si="174"/>
        <v>0</v>
      </c>
      <c r="J876" s="47">
        <f t="shared" si="174"/>
        <v>7</v>
      </c>
    </row>
    <row r="877" spans="1:10" ht="21.95" customHeight="1" x14ac:dyDescent="0.2">
      <c r="A877" s="10" t="s">
        <v>6</v>
      </c>
      <c r="B877" s="46">
        <v>6607</v>
      </c>
      <c r="C877" s="51">
        <v>4744</v>
      </c>
      <c r="D877" s="51">
        <v>1609</v>
      </c>
      <c r="E877" s="51">
        <v>219</v>
      </c>
      <c r="F877" s="51">
        <v>26</v>
      </c>
      <c r="G877" s="51">
        <v>7</v>
      </c>
      <c r="H877" s="51">
        <v>0</v>
      </c>
      <c r="I877" s="51">
        <v>0</v>
      </c>
      <c r="J877" s="51">
        <v>2</v>
      </c>
    </row>
    <row r="878" spans="1:10" ht="21.95" customHeight="1" x14ac:dyDescent="0.2">
      <c r="A878" s="10" t="s">
        <v>7</v>
      </c>
      <c r="B878" s="46">
        <v>1227</v>
      </c>
      <c r="C878" s="51">
        <v>1094</v>
      </c>
      <c r="D878" s="51">
        <v>101</v>
      </c>
      <c r="E878" s="51">
        <v>22</v>
      </c>
      <c r="F878" s="51">
        <v>8</v>
      </c>
      <c r="G878" s="51">
        <v>0</v>
      </c>
      <c r="H878" s="51">
        <v>0</v>
      </c>
      <c r="I878" s="51">
        <v>0</v>
      </c>
      <c r="J878" s="51">
        <v>2</v>
      </c>
    </row>
    <row r="879" spans="1:10" ht="21.95" customHeight="1" x14ac:dyDescent="0.2">
      <c r="A879" s="11" t="s">
        <v>8</v>
      </c>
      <c r="B879" s="46">
        <v>2818</v>
      </c>
      <c r="C879" s="51">
        <v>2693</v>
      </c>
      <c r="D879" s="51">
        <v>122</v>
      </c>
      <c r="E879" s="51">
        <v>0</v>
      </c>
      <c r="F879" s="51">
        <v>0</v>
      </c>
      <c r="G879" s="51">
        <v>0</v>
      </c>
      <c r="H879" s="51">
        <v>0</v>
      </c>
      <c r="I879" s="51">
        <v>0</v>
      </c>
      <c r="J879" s="51">
        <v>3</v>
      </c>
    </row>
    <row r="880" spans="1:10" ht="18" customHeight="1" x14ac:dyDescent="0.2">
      <c r="A880" s="30"/>
      <c r="B880" s="61"/>
      <c r="C880" s="51"/>
      <c r="D880" s="51"/>
      <c r="E880" s="51"/>
      <c r="F880" s="51"/>
      <c r="G880" s="51"/>
      <c r="H880" s="51"/>
      <c r="I880" s="51"/>
      <c r="J880" s="51"/>
    </row>
    <row r="881" spans="1:10" ht="21.95" customHeight="1" x14ac:dyDescent="0.2">
      <c r="A881" s="29" t="s">
        <v>156</v>
      </c>
      <c r="B881" s="61"/>
      <c r="C881" s="51"/>
      <c r="D881" s="51"/>
      <c r="E881" s="51"/>
      <c r="F881" s="51"/>
      <c r="G881" s="51"/>
      <c r="H881" s="51"/>
      <c r="I881" s="51"/>
      <c r="J881" s="51"/>
    </row>
    <row r="882" spans="1:10" ht="30" customHeight="1" x14ac:dyDescent="0.2">
      <c r="A882" s="8" t="s">
        <v>184</v>
      </c>
      <c r="B882" s="47">
        <f t="shared" ref="B882:J882" si="175">SUM(B883:B885)</f>
        <v>256</v>
      </c>
      <c r="C882" s="47">
        <f t="shared" si="175"/>
        <v>230</v>
      </c>
      <c r="D882" s="47">
        <f t="shared" si="175"/>
        <v>26</v>
      </c>
      <c r="E882" s="47">
        <f t="shared" si="175"/>
        <v>0</v>
      </c>
      <c r="F882" s="47">
        <f t="shared" si="175"/>
        <v>0</v>
      </c>
      <c r="G882" s="47">
        <f t="shared" si="175"/>
        <v>0</v>
      </c>
      <c r="H882" s="47">
        <f t="shared" si="175"/>
        <v>0</v>
      </c>
      <c r="I882" s="47">
        <f t="shared" si="175"/>
        <v>0</v>
      </c>
      <c r="J882" s="47">
        <f t="shared" si="175"/>
        <v>0</v>
      </c>
    </row>
    <row r="883" spans="1:10" ht="21.95" customHeight="1" x14ac:dyDescent="0.2">
      <c r="A883" s="10" t="s">
        <v>6</v>
      </c>
      <c r="B883" s="46">
        <v>174</v>
      </c>
      <c r="C883" s="51">
        <v>151</v>
      </c>
      <c r="D883" s="51">
        <v>23</v>
      </c>
      <c r="E883" s="51">
        <v>0</v>
      </c>
      <c r="F883" s="51">
        <v>0</v>
      </c>
      <c r="G883" s="51">
        <v>0</v>
      </c>
      <c r="H883" s="51">
        <v>0</v>
      </c>
      <c r="I883" s="51">
        <v>0</v>
      </c>
      <c r="J883" s="51">
        <v>0</v>
      </c>
    </row>
    <row r="884" spans="1:10" ht="21.95" customHeight="1" x14ac:dyDescent="0.2">
      <c r="A884" s="10" t="s">
        <v>7</v>
      </c>
      <c r="B884" s="46">
        <v>62</v>
      </c>
      <c r="C884" s="51">
        <v>62</v>
      </c>
      <c r="D884" s="51">
        <v>0</v>
      </c>
      <c r="E884" s="51">
        <v>0</v>
      </c>
      <c r="F884" s="51">
        <v>0</v>
      </c>
      <c r="G884" s="51">
        <v>0</v>
      </c>
      <c r="H884" s="51">
        <v>0</v>
      </c>
      <c r="I884" s="51">
        <v>0</v>
      </c>
      <c r="J884" s="51">
        <v>0</v>
      </c>
    </row>
    <row r="885" spans="1:10" ht="21.95" customHeight="1" x14ac:dyDescent="0.2">
      <c r="A885" s="11" t="s">
        <v>8</v>
      </c>
      <c r="B885" s="46">
        <v>20</v>
      </c>
      <c r="C885" s="51">
        <v>17</v>
      </c>
      <c r="D885" s="51">
        <v>3</v>
      </c>
      <c r="E885" s="51">
        <v>0</v>
      </c>
      <c r="F885" s="51">
        <v>0</v>
      </c>
      <c r="G885" s="51">
        <v>0</v>
      </c>
      <c r="H885" s="51">
        <v>0</v>
      </c>
      <c r="I885" s="51">
        <v>0</v>
      </c>
      <c r="J885" s="51">
        <v>0</v>
      </c>
    </row>
    <row r="886" spans="1:10" ht="18" customHeight="1" x14ac:dyDescent="0.2">
      <c r="A886" s="30"/>
      <c r="B886" s="61"/>
      <c r="C886" s="51"/>
      <c r="D886" s="51"/>
      <c r="E886" s="51"/>
      <c r="F886" s="51"/>
      <c r="G886" s="51"/>
      <c r="H886" s="51"/>
      <c r="I886" s="51"/>
      <c r="J886" s="51"/>
    </row>
    <row r="887" spans="1:10" ht="21.95" customHeight="1" x14ac:dyDescent="0.2">
      <c r="A887" s="29" t="s">
        <v>157</v>
      </c>
      <c r="B887" s="61"/>
      <c r="C887" s="51"/>
      <c r="D887" s="51"/>
      <c r="E887" s="51"/>
      <c r="F887" s="51"/>
      <c r="G887" s="51"/>
      <c r="H887" s="51"/>
      <c r="I887" s="51"/>
      <c r="J887" s="51"/>
    </row>
    <row r="888" spans="1:10" ht="30" customHeight="1" x14ac:dyDescent="0.2">
      <c r="A888" s="8" t="s">
        <v>184</v>
      </c>
      <c r="B888" s="47">
        <f t="shared" ref="B888:J888" si="176">SUM(B889:B891)</f>
        <v>1817</v>
      </c>
      <c r="C888" s="47">
        <f t="shared" si="176"/>
        <v>1590</v>
      </c>
      <c r="D888" s="47">
        <f t="shared" si="176"/>
        <v>158</v>
      </c>
      <c r="E888" s="47">
        <f t="shared" si="176"/>
        <v>68</v>
      </c>
      <c r="F888" s="47">
        <f t="shared" si="176"/>
        <v>0</v>
      </c>
      <c r="G888" s="47">
        <f t="shared" si="176"/>
        <v>0</v>
      </c>
      <c r="H888" s="47">
        <f t="shared" si="176"/>
        <v>0</v>
      </c>
      <c r="I888" s="47">
        <f t="shared" si="176"/>
        <v>0</v>
      </c>
      <c r="J888" s="47">
        <f t="shared" si="176"/>
        <v>1</v>
      </c>
    </row>
    <row r="889" spans="1:10" ht="21.95" customHeight="1" x14ac:dyDescent="0.2">
      <c r="A889" s="10" t="s">
        <v>6</v>
      </c>
      <c r="B889" s="46">
        <v>1478</v>
      </c>
      <c r="C889" s="51">
        <v>1266</v>
      </c>
      <c r="D889" s="51">
        <v>143</v>
      </c>
      <c r="E889" s="51">
        <v>68</v>
      </c>
      <c r="F889" s="51">
        <v>0</v>
      </c>
      <c r="G889" s="51">
        <v>0</v>
      </c>
      <c r="H889" s="51">
        <v>0</v>
      </c>
      <c r="I889" s="51">
        <v>0</v>
      </c>
      <c r="J889" s="51">
        <v>1</v>
      </c>
    </row>
    <row r="890" spans="1:10" ht="21.95" customHeight="1" x14ac:dyDescent="0.2">
      <c r="A890" s="10" t="s">
        <v>7</v>
      </c>
      <c r="B890" s="46">
        <v>223</v>
      </c>
      <c r="C890" s="51">
        <v>212</v>
      </c>
      <c r="D890" s="51">
        <v>11</v>
      </c>
      <c r="E890" s="51">
        <v>0</v>
      </c>
      <c r="F890" s="51">
        <v>0</v>
      </c>
      <c r="G890" s="51">
        <v>0</v>
      </c>
      <c r="H890" s="51">
        <v>0</v>
      </c>
      <c r="I890" s="51">
        <v>0</v>
      </c>
      <c r="J890" s="51">
        <v>0</v>
      </c>
    </row>
    <row r="891" spans="1:10" ht="21.95" customHeight="1" x14ac:dyDescent="0.2">
      <c r="A891" s="11" t="s">
        <v>8</v>
      </c>
      <c r="B891" s="46">
        <v>116</v>
      </c>
      <c r="C891" s="51">
        <v>112</v>
      </c>
      <c r="D891" s="51">
        <v>4</v>
      </c>
      <c r="E891" s="51">
        <v>0</v>
      </c>
      <c r="F891" s="51">
        <v>0</v>
      </c>
      <c r="G891" s="51">
        <v>0</v>
      </c>
      <c r="H891" s="51">
        <v>0</v>
      </c>
      <c r="I891" s="51">
        <v>0</v>
      </c>
      <c r="J891" s="51">
        <v>0</v>
      </c>
    </row>
    <row r="892" spans="1:10" ht="18" customHeight="1" x14ac:dyDescent="0.2">
      <c r="A892" s="30"/>
      <c r="B892" s="61"/>
      <c r="C892" s="51"/>
      <c r="D892" s="51"/>
      <c r="E892" s="51"/>
      <c r="F892" s="51"/>
      <c r="G892" s="51"/>
      <c r="H892" s="51"/>
      <c r="I892" s="51"/>
      <c r="J892" s="51"/>
    </row>
    <row r="893" spans="1:10" ht="21.95" customHeight="1" x14ac:dyDescent="0.2">
      <c r="A893" s="29" t="s">
        <v>158</v>
      </c>
      <c r="B893" s="61"/>
      <c r="C893" s="51"/>
      <c r="D893" s="51"/>
      <c r="E893" s="51"/>
      <c r="F893" s="51"/>
      <c r="G893" s="51"/>
      <c r="H893" s="51"/>
      <c r="I893" s="51"/>
      <c r="J893" s="51"/>
    </row>
    <row r="894" spans="1:10" ht="30" customHeight="1" x14ac:dyDescent="0.2">
      <c r="A894" s="8" t="s">
        <v>184</v>
      </c>
      <c r="B894" s="47">
        <f t="shared" ref="B894:J894" si="177">SUM(B895:B897)</f>
        <v>344</v>
      </c>
      <c r="C894" s="47">
        <f t="shared" si="177"/>
        <v>323</v>
      </c>
      <c r="D894" s="47">
        <f t="shared" si="177"/>
        <v>17</v>
      </c>
      <c r="E894" s="47">
        <f t="shared" si="177"/>
        <v>3</v>
      </c>
      <c r="F894" s="47">
        <f t="shared" si="177"/>
        <v>0</v>
      </c>
      <c r="G894" s="47">
        <f t="shared" si="177"/>
        <v>0</v>
      </c>
      <c r="H894" s="47">
        <f t="shared" si="177"/>
        <v>0</v>
      </c>
      <c r="I894" s="47">
        <f t="shared" si="177"/>
        <v>0</v>
      </c>
      <c r="J894" s="47">
        <f t="shared" si="177"/>
        <v>1</v>
      </c>
    </row>
    <row r="895" spans="1:10" ht="21.95" customHeight="1" x14ac:dyDescent="0.2">
      <c r="A895" s="10" t="s">
        <v>6</v>
      </c>
      <c r="B895" s="46">
        <v>212</v>
      </c>
      <c r="C895" s="51">
        <v>194</v>
      </c>
      <c r="D895" s="51">
        <v>15</v>
      </c>
      <c r="E895" s="51">
        <v>3</v>
      </c>
      <c r="F895" s="51">
        <v>0</v>
      </c>
      <c r="G895" s="51">
        <v>0</v>
      </c>
      <c r="H895" s="51">
        <v>0</v>
      </c>
      <c r="I895" s="51">
        <v>0</v>
      </c>
      <c r="J895" s="51">
        <v>0</v>
      </c>
    </row>
    <row r="896" spans="1:10" ht="21.95" customHeight="1" x14ac:dyDescent="0.2">
      <c r="A896" s="10" t="s">
        <v>7</v>
      </c>
      <c r="B896" s="46">
        <v>64</v>
      </c>
      <c r="C896" s="51">
        <v>61</v>
      </c>
      <c r="D896" s="51">
        <v>2</v>
      </c>
      <c r="E896" s="51">
        <v>0</v>
      </c>
      <c r="F896" s="51">
        <v>0</v>
      </c>
      <c r="G896" s="51">
        <v>0</v>
      </c>
      <c r="H896" s="51">
        <v>0</v>
      </c>
      <c r="I896" s="51">
        <v>0</v>
      </c>
      <c r="J896" s="51">
        <v>1</v>
      </c>
    </row>
    <row r="897" spans="1:10" ht="21.95" customHeight="1" x14ac:dyDescent="0.2">
      <c r="A897" s="11" t="s">
        <v>8</v>
      </c>
      <c r="B897" s="46">
        <v>68</v>
      </c>
      <c r="C897" s="51">
        <v>68</v>
      </c>
      <c r="D897" s="51">
        <v>0</v>
      </c>
      <c r="E897" s="51">
        <v>0</v>
      </c>
      <c r="F897" s="51">
        <v>0</v>
      </c>
      <c r="G897" s="51">
        <v>0</v>
      </c>
      <c r="H897" s="51">
        <v>0</v>
      </c>
      <c r="I897" s="51">
        <v>0</v>
      </c>
      <c r="J897" s="51">
        <v>0</v>
      </c>
    </row>
    <row r="898" spans="1:10" ht="18" customHeight="1" x14ac:dyDescent="0.2">
      <c r="A898" s="30"/>
      <c r="B898" s="61"/>
      <c r="C898" s="51"/>
      <c r="D898" s="51"/>
      <c r="E898" s="51"/>
      <c r="F898" s="51"/>
      <c r="G898" s="51"/>
      <c r="H898" s="51"/>
      <c r="I898" s="51"/>
      <c r="J898" s="51"/>
    </row>
    <row r="899" spans="1:10" ht="21.95" customHeight="1" x14ac:dyDescent="0.2">
      <c r="A899" s="29" t="s">
        <v>159</v>
      </c>
      <c r="B899" s="61"/>
      <c r="C899" s="51"/>
      <c r="D899" s="51"/>
      <c r="E899" s="51"/>
      <c r="F899" s="51"/>
      <c r="G899" s="51"/>
      <c r="H899" s="51"/>
      <c r="I899" s="51"/>
      <c r="J899" s="51"/>
    </row>
    <row r="900" spans="1:10" ht="30" customHeight="1" x14ac:dyDescent="0.2">
      <c r="A900" s="8" t="s">
        <v>184</v>
      </c>
      <c r="B900" s="47">
        <f t="shared" ref="B900:J900" si="178">SUM(B901:B903)</f>
        <v>11189</v>
      </c>
      <c r="C900" s="47">
        <f t="shared" si="178"/>
        <v>6789</v>
      </c>
      <c r="D900" s="47">
        <f t="shared" si="178"/>
        <v>2500</v>
      </c>
      <c r="E900" s="47">
        <f t="shared" si="178"/>
        <v>1542</v>
      </c>
      <c r="F900" s="47">
        <f t="shared" si="178"/>
        <v>245</v>
      </c>
      <c r="G900" s="47">
        <f t="shared" si="178"/>
        <v>84</v>
      </c>
      <c r="H900" s="47">
        <f t="shared" si="178"/>
        <v>2</v>
      </c>
      <c r="I900" s="47">
        <f t="shared" si="178"/>
        <v>23</v>
      </c>
      <c r="J900" s="47">
        <f t="shared" si="178"/>
        <v>4</v>
      </c>
    </row>
    <row r="901" spans="1:10" ht="21.95" customHeight="1" x14ac:dyDescent="0.2">
      <c r="A901" s="10" t="s">
        <v>6</v>
      </c>
      <c r="B901" s="46">
        <v>7090</v>
      </c>
      <c r="C901" s="51">
        <v>4130</v>
      </c>
      <c r="D901" s="51">
        <v>1364</v>
      </c>
      <c r="E901" s="51">
        <v>1344</v>
      </c>
      <c r="F901" s="51">
        <v>207</v>
      </c>
      <c r="G901" s="51">
        <v>45</v>
      </c>
      <c r="H901" s="51">
        <v>0</v>
      </c>
      <c r="I901" s="51">
        <v>0</v>
      </c>
      <c r="J901" s="51">
        <v>0</v>
      </c>
    </row>
    <row r="902" spans="1:10" ht="21.95" customHeight="1" x14ac:dyDescent="0.2">
      <c r="A902" s="10" t="s">
        <v>7</v>
      </c>
      <c r="B902" s="46">
        <v>2719</v>
      </c>
      <c r="C902" s="51">
        <v>1781</v>
      </c>
      <c r="D902" s="51">
        <v>670</v>
      </c>
      <c r="E902" s="51">
        <v>162</v>
      </c>
      <c r="F902" s="51">
        <v>38</v>
      </c>
      <c r="G902" s="51">
        <v>39</v>
      </c>
      <c r="H902" s="51">
        <v>2</v>
      </c>
      <c r="I902" s="51">
        <v>23</v>
      </c>
      <c r="J902" s="51">
        <v>4</v>
      </c>
    </row>
    <row r="903" spans="1:10" ht="21.95" customHeight="1" x14ac:dyDescent="0.2">
      <c r="A903" s="11" t="s">
        <v>8</v>
      </c>
      <c r="B903" s="46">
        <v>1380</v>
      </c>
      <c r="C903" s="51">
        <v>878</v>
      </c>
      <c r="D903" s="51">
        <v>466</v>
      </c>
      <c r="E903" s="51">
        <v>36</v>
      </c>
      <c r="F903" s="51">
        <v>0</v>
      </c>
      <c r="G903" s="51">
        <v>0</v>
      </c>
      <c r="H903" s="51">
        <v>0</v>
      </c>
      <c r="I903" s="51">
        <v>0</v>
      </c>
      <c r="J903" s="51">
        <v>0</v>
      </c>
    </row>
    <row r="904" spans="1:10" ht="18" customHeight="1" x14ac:dyDescent="0.2">
      <c r="A904" s="30"/>
      <c r="B904" s="61"/>
      <c r="C904" s="51"/>
      <c r="D904" s="51"/>
      <c r="E904" s="51"/>
      <c r="F904" s="51"/>
      <c r="G904" s="51"/>
      <c r="H904" s="51"/>
      <c r="I904" s="51"/>
      <c r="J904" s="51"/>
    </row>
    <row r="905" spans="1:10" ht="21.95" customHeight="1" x14ac:dyDescent="0.2">
      <c r="A905" s="29" t="s">
        <v>160</v>
      </c>
      <c r="B905" s="61"/>
      <c r="C905" s="51"/>
      <c r="D905" s="51"/>
      <c r="E905" s="51"/>
      <c r="F905" s="51"/>
      <c r="G905" s="51"/>
      <c r="H905" s="51"/>
      <c r="I905" s="51"/>
      <c r="J905" s="51"/>
    </row>
    <row r="906" spans="1:10" ht="30" customHeight="1" x14ac:dyDescent="0.2">
      <c r="A906" s="8" t="s">
        <v>184</v>
      </c>
      <c r="B906" s="47">
        <f t="shared" ref="B906:J906" si="179">SUM(B907:B909)</f>
        <v>991</v>
      </c>
      <c r="C906" s="47">
        <f t="shared" si="179"/>
        <v>744</v>
      </c>
      <c r="D906" s="47">
        <f t="shared" si="179"/>
        <v>245</v>
      </c>
      <c r="E906" s="47">
        <f t="shared" si="179"/>
        <v>2</v>
      </c>
      <c r="F906" s="47">
        <f t="shared" si="179"/>
        <v>0</v>
      </c>
      <c r="G906" s="47">
        <f t="shared" si="179"/>
        <v>0</v>
      </c>
      <c r="H906" s="47">
        <f t="shared" si="179"/>
        <v>0</v>
      </c>
      <c r="I906" s="47">
        <f t="shared" si="179"/>
        <v>0</v>
      </c>
      <c r="J906" s="47">
        <f t="shared" si="179"/>
        <v>0</v>
      </c>
    </row>
    <row r="907" spans="1:10" ht="21.95" customHeight="1" x14ac:dyDescent="0.2">
      <c r="A907" s="10" t="s">
        <v>6</v>
      </c>
      <c r="B907" s="46">
        <v>456</v>
      </c>
      <c r="C907" s="51">
        <v>306</v>
      </c>
      <c r="D907" s="51">
        <v>148</v>
      </c>
      <c r="E907" s="51">
        <v>2</v>
      </c>
      <c r="F907" s="51">
        <v>0</v>
      </c>
      <c r="G907" s="51">
        <v>0</v>
      </c>
      <c r="H907" s="51">
        <v>0</v>
      </c>
      <c r="I907" s="51">
        <v>0</v>
      </c>
      <c r="J907" s="51">
        <v>0</v>
      </c>
    </row>
    <row r="908" spans="1:10" ht="21.95" customHeight="1" x14ac:dyDescent="0.2">
      <c r="A908" s="10" t="s">
        <v>7</v>
      </c>
      <c r="B908" s="46">
        <v>185</v>
      </c>
      <c r="C908" s="51">
        <v>162</v>
      </c>
      <c r="D908" s="51">
        <v>23</v>
      </c>
      <c r="E908" s="51">
        <v>0</v>
      </c>
      <c r="F908" s="51">
        <v>0</v>
      </c>
      <c r="G908" s="51">
        <v>0</v>
      </c>
      <c r="H908" s="51">
        <v>0</v>
      </c>
      <c r="I908" s="51">
        <v>0</v>
      </c>
      <c r="J908" s="51">
        <v>0</v>
      </c>
    </row>
    <row r="909" spans="1:10" ht="21.95" customHeight="1" x14ac:dyDescent="0.2">
      <c r="A909" s="11" t="s">
        <v>8</v>
      </c>
      <c r="B909" s="46">
        <v>350</v>
      </c>
      <c r="C909" s="51">
        <v>276</v>
      </c>
      <c r="D909" s="51">
        <v>74</v>
      </c>
      <c r="E909" s="51">
        <v>0</v>
      </c>
      <c r="F909" s="51">
        <v>0</v>
      </c>
      <c r="G909" s="51">
        <v>0</v>
      </c>
      <c r="H909" s="51">
        <v>0</v>
      </c>
      <c r="I909" s="51">
        <v>0</v>
      </c>
      <c r="J909" s="51">
        <v>0</v>
      </c>
    </row>
    <row r="910" spans="1:10" ht="18" customHeight="1" x14ac:dyDescent="0.2">
      <c r="A910" s="30"/>
      <c r="B910" s="61"/>
      <c r="C910" s="51"/>
      <c r="D910" s="51"/>
      <c r="E910" s="51"/>
      <c r="F910" s="51"/>
      <c r="G910" s="51"/>
      <c r="H910" s="51"/>
      <c r="I910" s="51"/>
      <c r="J910" s="51"/>
    </row>
    <row r="911" spans="1:10" ht="21.95" customHeight="1" x14ac:dyDescent="0.2">
      <c r="A911" s="29" t="s">
        <v>161</v>
      </c>
      <c r="B911" s="61"/>
      <c r="C911" s="51"/>
      <c r="D911" s="51"/>
      <c r="E911" s="51"/>
      <c r="F911" s="51"/>
      <c r="G911" s="51"/>
      <c r="H911" s="51"/>
      <c r="I911" s="51"/>
      <c r="J911" s="51"/>
    </row>
    <row r="912" spans="1:10" ht="30" customHeight="1" x14ac:dyDescent="0.2">
      <c r="A912" s="8" t="s">
        <v>184</v>
      </c>
      <c r="B912" s="47">
        <f t="shared" ref="B912:J912" si="180">SUM(B913:B915)</f>
        <v>1131</v>
      </c>
      <c r="C912" s="47">
        <f t="shared" si="180"/>
        <v>1001</v>
      </c>
      <c r="D912" s="47">
        <f t="shared" si="180"/>
        <v>119</v>
      </c>
      <c r="E912" s="47">
        <f t="shared" si="180"/>
        <v>11</v>
      </c>
      <c r="F912" s="47">
        <f t="shared" si="180"/>
        <v>0</v>
      </c>
      <c r="G912" s="47">
        <f t="shared" si="180"/>
        <v>0</v>
      </c>
      <c r="H912" s="47">
        <f t="shared" si="180"/>
        <v>0</v>
      </c>
      <c r="I912" s="47">
        <f t="shared" si="180"/>
        <v>0</v>
      </c>
      <c r="J912" s="47">
        <f t="shared" si="180"/>
        <v>0</v>
      </c>
    </row>
    <row r="913" spans="1:10" ht="21.95" customHeight="1" x14ac:dyDescent="0.2">
      <c r="A913" s="10" t="s">
        <v>6</v>
      </c>
      <c r="B913" s="46">
        <v>766</v>
      </c>
      <c r="C913" s="51">
        <v>710</v>
      </c>
      <c r="D913" s="51">
        <v>45</v>
      </c>
      <c r="E913" s="51">
        <v>11</v>
      </c>
      <c r="F913" s="51">
        <v>0</v>
      </c>
      <c r="G913" s="51">
        <v>0</v>
      </c>
      <c r="H913" s="51">
        <v>0</v>
      </c>
      <c r="I913" s="51">
        <v>0</v>
      </c>
      <c r="J913" s="51">
        <v>0</v>
      </c>
    </row>
    <row r="914" spans="1:10" ht="21.95" customHeight="1" x14ac:dyDescent="0.2">
      <c r="A914" s="10" t="s">
        <v>7</v>
      </c>
      <c r="B914" s="46">
        <v>67</v>
      </c>
      <c r="C914" s="51">
        <v>56</v>
      </c>
      <c r="D914" s="51">
        <v>11</v>
      </c>
      <c r="E914" s="51">
        <v>0</v>
      </c>
      <c r="F914" s="51">
        <v>0</v>
      </c>
      <c r="G914" s="51">
        <v>0</v>
      </c>
      <c r="H914" s="51">
        <v>0</v>
      </c>
      <c r="I914" s="51">
        <v>0</v>
      </c>
      <c r="J914" s="51">
        <v>0</v>
      </c>
    </row>
    <row r="915" spans="1:10" ht="21.95" customHeight="1" x14ac:dyDescent="0.2">
      <c r="A915" s="11" t="s">
        <v>8</v>
      </c>
      <c r="B915" s="46">
        <v>298</v>
      </c>
      <c r="C915" s="51">
        <v>235</v>
      </c>
      <c r="D915" s="51">
        <v>63</v>
      </c>
      <c r="E915" s="51">
        <v>0</v>
      </c>
      <c r="F915" s="51">
        <v>0</v>
      </c>
      <c r="G915" s="51">
        <v>0</v>
      </c>
      <c r="H915" s="51">
        <v>0</v>
      </c>
      <c r="I915" s="51">
        <v>0</v>
      </c>
      <c r="J915" s="51">
        <v>0</v>
      </c>
    </row>
    <row r="916" spans="1:10" ht="18" customHeight="1" x14ac:dyDescent="0.2">
      <c r="A916" s="30"/>
      <c r="B916" s="61"/>
      <c r="C916" s="51"/>
      <c r="D916" s="51"/>
      <c r="E916" s="51"/>
      <c r="F916" s="51"/>
      <c r="G916" s="51"/>
      <c r="H916" s="51"/>
      <c r="I916" s="51"/>
      <c r="J916" s="51"/>
    </row>
    <row r="917" spans="1:10" ht="21.95" customHeight="1" x14ac:dyDescent="0.2">
      <c r="A917" s="29" t="s">
        <v>162</v>
      </c>
      <c r="B917" s="61"/>
      <c r="C917" s="51"/>
      <c r="D917" s="51"/>
      <c r="E917" s="51"/>
      <c r="F917" s="51"/>
      <c r="G917" s="51"/>
      <c r="H917" s="51"/>
      <c r="I917" s="51"/>
      <c r="J917" s="51"/>
    </row>
    <row r="918" spans="1:10" ht="30" customHeight="1" x14ac:dyDescent="0.2">
      <c r="A918" s="8" t="s">
        <v>184</v>
      </c>
      <c r="B918" s="47">
        <f t="shared" ref="B918:J918" si="181">SUM(B919:B921)</f>
        <v>390</v>
      </c>
      <c r="C918" s="47">
        <f t="shared" si="181"/>
        <v>381</v>
      </c>
      <c r="D918" s="47">
        <f t="shared" si="181"/>
        <v>9</v>
      </c>
      <c r="E918" s="47">
        <f t="shared" si="181"/>
        <v>0</v>
      </c>
      <c r="F918" s="47">
        <f t="shared" si="181"/>
        <v>0</v>
      </c>
      <c r="G918" s="47">
        <f t="shared" si="181"/>
        <v>0</v>
      </c>
      <c r="H918" s="47">
        <f t="shared" si="181"/>
        <v>0</v>
      </c>
      <c r="I918" s="47">
        <f t="shared" si="181"/>
        <v>0</v>
      </c>
      <c r="J918" s="47">
        <f t="shared" si="181"/>
        <v>0</v>
      </c>
    </row>
    <row r="919" spans="1:10" ht="21.95" customHeight="1" x14ac:dyDescent="0.2">
      <c r="A919" s="10" t="s">
        <v>6</v>
      </c>
      <c r="B919" s="46">
        <v>285</v>
      </c>
      <c r="C919" s="51">
        <v>278</v>
      </c>
      <c r="D919" s="51">
        <v>7</v>
      </c>
      <c r="E919" s="51">
        <v>0</v>
      </c>
      <c r="F919" s="51">
        <v>0</v>
      </c>
      <c r="G919" s="51">
        <v>0</v>
      </c>
      <c r="H919" s="51">
        <v>0</v>
      </c>
      <c r="I919" s="51">
        <v>0</v>
      </c>
      <c r="J919" s="51">
        <v>0</v>
      </c>
    </row>
    <row r="920" spans="1:10" ht="21.95" customHeight="1" x14ac:dyDescent="0.2">
      <c r="A920" s="10" t="s">
        <v>7</v>
      </c>
      <c r="B920" s="46">
        <v>73</v>
      </c>
      <c r="C920" s="51">
        <v>71</v>
      </c>
      <c r="D920" s="51">
        <v>2</v>
      </c>
      <c r="E920" s="51">
        <v>0</v>
      </c>
      <c r="F920" s="51">
        <v>0</v>
      </c>
      <c r="G920" s="51">
        <v>0</v>
      </c>
      <c r="H920" s="51">
        <v>0</v>
      </c>
      <c r="I920" s="51">
        <v>0</v>
      </c>
      <c r="J920" s="51">
        <v>0</v>
      </c>
    </row>
    <row r="921" spans="1:10" ht="21.95" customHeight="1" x14ac:dyDescent="0.2">
      <c r="A921" s="11" t="s">
        <v>8</v>
      </c>
      <c r="B921" s="46">
        <v>32</v>
      </c>
      <c r="C921" s="51">
        <v>32</v>
      </c>
      <c r="D921" s="51">
        <v>0</v>
      </c>
      <c r="E921" s="51">
        <v>0</v>
      </c>
      <c r="F921" s="51">
        <v>0</v>
      </c>
      <c r="G921" s="51">
        <v>0</v>
      </c>
      <c r="H921" s="51">
        <v>0</v>
      </c>
      <c r="I921" s="51">
        <v>0</v>
      </c>
      <c r="J921" s="51">
        <v>0</v>
      </c>
    </row>
    <row r="922" spans="1:10" ht="18" customHeight="1" thickBot="1" x14ac:dyDescent="0.25">
      <c r="A922" s="43"/>
      <c r="B922" s="33"/>
      <c r="C922" s="44"/>
      <c r="D922" s="44"/>
      <c r="E922" s="44"/>
      <c r="F922" s="44"/>
      <c r="G922" s="44"/>
      <c r="H922" s="44"/>
      <c r="I922" s="44"/>
      <c r="J922" s="44"/>
    </row>
    <row r="923" spans="1:10" ht="21.95" customHeight="1" x14ac:dyDescent="0.2">
      <c r="A923" s="29" t="s">
        <v>163</v>
      </c>
      <c r="C923" s="19"/>
      <c r="D923" s="19"/>
      <c r="E923" s="19"/>
      <c r="F923" s="19"/>
      <c r="G923" s="19"/>
      <c r="H923" s="19"/>
      <c r="I923" s="19"/>
      <c r="J923" s="19"/>
    </row>
    <row r="924" spans="1:10" ht="30" customHeight="1" x14ac:dyDescent="0.2">
      <c r="A924" s="8" t="s">
        <v>184</v>
      </c>
      <c r="B924" s="47">
        <f>SUM(B925:B927)</f>
        <v>818</v>
      </c>
      <c r="C924" s="47">
        <f>SUM(C925:C927)</f>
        <v>664</v>
      </c>
      <c r="D924" s="47">
        <f>SUM(D925:D927)</f>
        <v>151</v>
      </c>
      <c r="E924" s="47">
        <v>0</v>
      </c>
      <c r="F924" s="47">
        <f>SUM(F925:F927)</f>
        <v>0</v>
      </c>
      <c r="G924" s="47">
        <f>SUM(G925:G927)</f>
        <v>0</v>
      </c>
      <c r="H924" s="47">
        <f>SUM(H925:H927)</f>
        <v>0</v>
      </c>
      <c r="I924" s="47">
        <f>SUM(I925:I927)</f>
        <v>0</v>
      </c>
      <c r="J924" s="47">
        <f>SUM(J925:J927)</f>
        <v>3</v>
      </c>
    </row>
    <row r="925" spans="1:10" ht="21.95" customHeight="1" x14ac:dyDescent="0.2">
      <c r="A925" s="10" t="s">
        <v>6</v>
      </c>
      <c r="B925" s="46">
        <v>550</v>
      </c>
      <c r="C925" s="51">
        <v>425</v>
      </c>
      <c r="D925" s="51">
        <v>125</v>
      </c>
      <c r="E925" s="51">
        <v>0</v>
      </c>
      <c r="F925" s="51">
        <v>0</v>
      </c>
      <c r="G925" s="51">
        <v>0</v>
      </c>
      <c r="H925" s="51">
        <v>0</v>
      </c>
      <c r="I925" s="51">
        <v>0</v>
      </c>
      <c r="J925" s="51">
        <v>0</v>
      </c>
    </row>
    <row r="926" spans="1:10" ht="21.95" customHeight="1" x14ac:dyDescent="0.2">
      <c r="A926" s="10" t="s">
        <v>7</v>
      </c>
      <c r="B926" s="46">
        <v>38</v>
      </c>
      <c r="C926" s="51">
        <v>38</v>
      </c>
      <c r="D926" s="51">
        <v>0</v>
      </c>
      <c r="E926" s="51">
        <v>0</v>
      </c>
      <c r="F926" s="51">
        <v>0</v>
      </c>
      <c r="G926" s="51">
        <v>0</v>
      </c>
      <c r="H926" s="51">
        <v>0</v>
      </c>
      <c r="I926" s="51">
        <v>0</v>
      </c>
      <c r="J926" s="51">
        <v>0</v>
      </c>
    </row>
    <row r="927" spans="1:10" ht="21.95" customHeight="1" x14ac:dyDescent="0.2">
      <c r="A927" s="11" t="s">
        <v>8</v>
      </c>
      <c r="B927" s="46">
        <v>230</v>
      </c>
      <c r="C927" s="51">
        <v>201</v>
      </c>
      <c r="D927" s="51">
        <v>26</v>
      </c>
      <c r="E927" s="51">
        <v>0</v>
      </c>
      <c r="F927" s="51">
        <v>0</v>
      </c>
      <c r="G927" s="51">
        <v>0</v>
      </c>
      <c r="H927" s="51">
        <v>0</v>
      </c>
      <c r="I927" s="51">
        <v>0</v>
      </c>
      <c r="J927" s="51">
        <v>3</v>
      </c>
    </row>
    <row r="928" spans="1:10" ht="18" customHeight="1" x14ac:dyDescent="0.2">
      <c r="A928" s="30"/>
      <c r="B928" s="61"/>
      <c r="C928" s="51"/>
      <c r="D928" s="51"/>
      <c r="E928" s="51"/>
      <c r="F928" s="51"/>
      <c r="G928" s="51"/>
      <c r="H928" s="51"/>
      <c r="I928" s="51"/>
      <c r="J928" s="51"/>
    </row>
    <row r="929" spans="1:10" ht="21.95" customHeight="1" x14ac:dyDescent="0.2">
      <c r="A929" s="29" t="s">
        <v>164</v>
      </c>
      <c r="B929" s="61"/>
      <c r="C929" s="51"/>
      <c r="D929" s="51"/>
      <c r="E929" s="51"/>
      <c r="F929" s="51"/>
      <c r="G929" s="51"/>
      <c r="H929" s="51"/>
      <c r="I929" s="51"/>
      <c r="J929" s="51"/>
    </row>
    <row r="930" spans="1:10" ht="30" customHeight="1" x14ac:dyDescent="0.2">
      <c r="A930" s="8" t="s">
        <v>184</v>
      </c>
      <c r="B930" s="47">
        <f t="shared" ref="B930:J930" si="182">SUM(B931:B933)</f>
        <v>9747</v>
      </c>
      <c r="C930" s="47">
        <f t="shared" si="182"/>
        <v>4308</v>
      </c>
      <c r="D930" s="47">
        <f t="shared" si="182"/>
        <v>4417</v>
      </c>
      <c r="E930" s="47">
        <f t="shared" si="182"/>
        <v>778</v>
      </c>
      <c r="F930" s="47">
        <f t="shared" si="182"/>
        <v>167</v>
      </c>
      <c r="G930" s="47">
        <f t="shared" si="182"/>
        <v>45</v>
      </c>
      <c r="H930" s="47">
        <f t="shared" si="182"/>
        <v>9</v>
      </c>
      <c r="I930" s="47">
        <f t="shared" si="182"/>
        <v>9</v>
      </c>
      <c r="J930" s="47">
        <f t="shared" si="182"/>
        <v>14</v>
      </c>
    </row>
    <row r="931" spans="1:10" ht="21.95" customHeight="1" x14ac:dyDescent="0.2">
      <c r="A931" s="10" t="s">
        <v>6</v>
      </c>
      <c r="B931" s="46">
        <v>7493</v>
      </c>
      <c r="C931" s="51">
        <v>2522</v>
      </c>
      <c r="D931" s="51">
        <v>4102</v>
      </c>
      <c r="E931" s="51">
        <v>675</v>
      </c>
      <c r="F931" s="51">
        <v>121</v>
      </c>
      <c r="G931" s="51">
        <v>41</v>
      </c>
      <c r="H931" s="51">
        <v>9</v>
      </c>
      <c r="I931" s="51">
        <v>9</v>
      </c>
      <c r="J931" s="51">
        <v>14</v>
      </c>
    </row>
    <row r="932" spans="1:10" ht="21.95" customHeight="1" x14ac:dyDescent="0.2">
      <c r="A932" s="10" t="s">
        <v>7</v>
      </c>
      <c r="B932" s="46">
        <v>917</v>
      </c>
      <c r="C932" s="51">
        <v>608</v>
      </c>
      <c r="D932" s="51">
        <v>173</v>
      </c>
      <c r="E932" s="51">
        <v>88</v>
      </c>
      <c r="F932" s="51">
        <v>44</v>
      </c>
      <c r="G932" s="51">
        <v>4</v>
      </c>
      <c r="H932" s="51">
        <v>0</v>
      </c>
      <c r="I932" s="51">
        <v>0</v>
      </c>
      <c r="J932" s="51">
        <v>0</v>
      </c>
    </row>
    <row r="933" spans="1:10" ht="21.95" customHeight="1" x14ac:dyDescent="0.2">
      <c r="A933" s="11" t="s">
        <v>8</v>
      </c>
      <c r="B933" s="46">
        <v>1337</v>
      </c>
      <c r="C933" s="51">
        <v>1178</v>
      </c>
      <c r="D933" s="51">
        <v>142</v>
      </c>
      <c r="E933" s="51">
        <v>15</v>
      </c>
      <c r="F933" s="51">
        <v>2</v>
      </c>
      <c r="G933" s="51">
        <v>0</v>
      </c>
      <c r="H933" s="51">
        <v>0</v>
      </c>
      <c r="I933" s="51">
        <v>0</v>
      </c>
      <c r="J933" s="51">
        <v>0</v>
      </c>
    </row>
    <row r="934" spans="1:10" ht="18" customHeight="1" x14ac:dyDescent="0.2">
      <c r="A934" s="30"/>
      <c r="B934" s="61"/>
      <c r="C934" s="51"/>
      <c r="D934" s="51"/>
      <c r="E934" s="51"/>
      <c r="F934" s="51"/>
      <c r="G934" s="51"/>
      <c r="H934" s="51"/>
      <c r="I934" s="51"/>
      <c r="J934" s="51"/>
    </row>
    <row r="935" spans="1:10" ht="21.95" customHeight="1" x14ac:dyDescent="0.2">
      <c r="A935" s="29" t="s">
        <v>165</v>
      </c>
      <c r="B935" s="61"/>
      <c r="C935" s="51"/>
      <c r="D935" s="51"/>
      <c r="E935" s="51"/>
      <c r="F935" s="51"/>
      <c r="G935" s="51"/>
      <c r="H935" s="51"/>
      <c r="I935" s="51"/>
      <c r="J935" s="51"/>
    </row>
    <row r="936" spans="1:10" ht="30" customHeight="1" x14ac:dyDescent="0.2">
      <c r="A936" s="8" t="s">
        <v>184</v>
      </c>
      <c r="B936" s="47">
        <f>SUM(B937:B939)</f>
        <v>394</v>
      </c>
      <c r="C936" s="47">
        <f>SUM(C937:C939)</f>
        <v>329</v>
      </c>
      <c r="D936" s="47">
        <f>SUM(D937:D939)</f>
        <v>49</v>
      </c>
      <c r="E936" s="47">
        <f>SUM(E937:E939)</f>
        <v>4</v>
      </c>
      <c r="F936" s="47">
        <f>SUM(F937:F939)</f>
        <v>0</v>
      </c>
      <c r="G936" s="47">
        <v>0</v>
      </c>
      <c r="H936" s="47">
        <f>SUM(H937:H939)</f>
        <v>0</v>
      </c>
      <c r="I936" s="47">
        <f>SUM(I937:I939)</f>
        <v>0</v>
      </c>
      <c r="J936" s="47">
        <f>SUM(J937:J939)</f>
        <v>12</v>
      </c>
    </row>
    <row r="937" spans="1:10" ht="21.95" customHeight="1" x14ac:dyDescent="0.2">
      <c r="A937" s="10" t="s">
        <v>6</v>
      </c>
      <c r="B937" s="46">
        <v>277</v>
      </c>
      <c r="C937" s="51">
        <v>221</v>
      </c>
      <c r="D937" s="51">
        <v>45</v>
      </c>
      <c r="E937" s="51">
        <v>4</v>
      </c>
      <c r="F937" s="51">
        <v>0</v>
      </c>
      <c r="G937" s="51">
        <v>0</v>
      </c>
      <c r="H937" s="51">
        <v>0</v>
      </c>
      <c r="I937" s="51">
        <v>0</v>
      </c>
      <c r="J937" s="51">
        <v>7</v>
      </c>
    </row>
    <row r="938" spans="1:10" ht="21.95" customHeight="1" x14ac:dyDescent="0.2">
      <c r="A938" s="10" t="s">
        <v>7</v>
      </c>
      <c r="B938" s="46">
        <v>56</v>
      </c>
      <c r="C938" s="51">
        <v>51</v>
      </c>
      <c r="D938" s="51">
        <v>0</v>
      </c>
      <c r="E938" s="51">
        <v>0</v>
      </c>
      <c r="F938" s="51">
        <v>0</v>
      </c>
      <c r="G938" s="51">
        <v>0</v>
      </c>
      <c r="H938" s="51">
        <v>0</v>
      </c>
      <c r="I938" s="51">
        <v>0</v>
      </c>
      <c r="J938" s="51">
        <v>5</v>
      </c>
    </row>
    <row r="939" spans="1:10" ht="21.95" customHeight="1" x14ac:dyDescent="0.2">
      <c r="A939" s="11" t="s">
        <v>8</v>
      </c>
      <c r="B939" s="46">
        <v>61</v>
      </c>
      <c r="C939" s="51">
        <v>57</v>
      </c>
      <c r="D939" s="51">
        <v>4</v>
      </c>
      <c r="E939" s="51">
        <v>0</v>
      </c>
      <c r="F939" s="51">
        <v>0</v>
      </c>
      <c r="G939" s="51">
        <v>0</v>
      </c>
      <c r="H939" s="51">
        <v>0</v>
      </c>
      <c r="I939" s="51">
        <v>0</v>
      </c>
      <c r="J939" s="51">
        <v>0</v>
      </c>
    </row>
    <row r="940" spans="1:10" ht="18" customHeight="1" x14ac:dyDescent="0.2">
      <c r="A940" s="30"/>
      <c r="B940" s="61"/>
      <c r="C940" s="51"/>
      <c r="D940" s="51"/>
      <c r="E940" s="51"/>
      <c r="F940" s="51"/>
      <c r="G940" s="51"/>
      <c r="H940" s="51"/>
      <c r="I940" s="51"/>
      <c r="J940" s="51"/>
    </row>
    <row r="941" spans="1:10" ht="21.95" customHeight="1" x14ac:dyDescent="0.2">
      <c r="A941" s="29" t="s">
        <v>166</v>
      </c>
      <c r="B941" s="61"/>
      <c r="C941" s="51"/>
      <c r="D941" s="51"/>
      <c r="E941" s="51"/>
      <c r="F941" s="51"/>
      <c r="G941" s="51"/>
      <c r="H941" s="51"/>
      <c r="I941" s="51"/>
      <c r="J941" s="51"/>
    </row>
    <row r="942" spans="1:10" ht="30" customHeight="1" x14ac:dyDescent="0.2">
      <c r="A942" s="8" t="s">
        <v>184</v>
      </c>
      <c r="B942" s="47">
        <f t="shared" ref="B942:J942" si="183">SUM(B943:B945)</f>
        <v>1606</v>
      </c>
      <c r="C942" s="47">
        <f t="shared" si="183"/>
        <v>1346</v>
      </c>
      <c r="D942" s="47">
        <f t="shared" si="183"/>
        <v>246</v>
      </c>
      <c r="E942" s="47">
        <f t="shared" si="183"/>
        <v>12</v>
      </c>
      <c r="F942" s="47">
        <f t="shared" si="183"/>
        <v>0</v>
      </c>
      <c r="G942" s="47">
        <f t="shared" si="183"/>
        <v>0</v>
      </c>
      <c r="H942" s="47">
        <f t="shared" si="183"/>
        <v>0</v>
      </c>
      <c r="I942" s="47">
        <f t="shared" si="183"/>
        <v>0</v>
      </c>
      <c r="J942" s="47">
        <f t="shared" si="183"/>
        <v>2</v>
      </c>
    </row>
    <row r="943" spans="1:10" ht="21.95" customHeight="1" x14ac:dyDescent="0.2">
      <c r="A943" s="10" t="s">
        <v>6</v>
      </c>
      <c r="B943" s="46">
        <v>1094</v>
      </c>
      <c r="C943" s="51">
        <v>845</v>
      </c>
      <c r="D943" s="51">
        <v>235</v>
      </c>
      <c r="E943" s="51">
        <v>12</v>
      </c>
      <c r="F943" s="51">
        <v>0</v>
      </c>
      <c r="G943" s="51">
        <v>0</v>
      </c>
      <c r="H943" s="51">
        <v>0</v>
      </c>
      <c r="I943" s="51">
        <v>0</v>
      </c>
      <c r="J943" s="51">
        <v>2</v>
      </c>
    </row>
    <row r="944" spans="1:10" ht="21.95" customHeight="1" x14ac:dyDescent="0.2">
      <c r="A944" s="10" t="s">
        <v>7</v>
      </c>
      <c r="B944" s="46">
        <v>112</v>
      </c>
      <c r="C944" s="51">
        <v>112</v>
      </c>
      <c r="D944" s="51">
        <v>0</v>
      </c>
      <c r="E944" s="51">
        <v>0</v>
      </c>
      <c r="F944" s="51">
        <v>0</v>
      </c>
      <c r="G944" s="51">
        <v>0</v>
      </c>
      <c r="H944" s="51">
        <v>0</v>
      </c>
      <c r="I944" s="51">
        <v>0</v>
      </c>
      <c r="J944" s="51">
        <v>0</v>
      </c>
    </row>
    <row r="945" spans="1:10" ht="21.95" customHeight="1" x14ac:dyDescent="0.2">
      <c r="A945" s="11" t="s">
        <v>8</v>
      </c>
      <c r="B945" s="46">
        <v>400</v>
      </c>
      <c r="C945" s="51">
        <v>389</v>
      </c>
      <c r="D945" s="51">
        <v>11</v>
      </c>
      <c r="E945" s="51">
        <v>0</v>
      </c>
      <c r="F945" s="51">
        <v>0</v>
      </c>
      <c r="G945" s="51">
        <v>0</v>
      </c>
      <c r="H945" s="51">
        <v>0</v>
      </c>
      <c r="I945" s="51">
        <v>0</v>
      </c>
      <c r="J945" s="51">
        <v>0</v>
      </c>
    </row>
    <row r="946" spans="1:10" ht="18" customHeight="1" x14ac:dyDescent="0.2">
      <c r="A946" s="30"/>
      <c r="B946" s="61"/>
      <c r="C946" s="51"/>
      <c r="D946" s="51"/>
      <c r="E946" s="51"/>
      <c r="F946" s="51"/>
      <c r="G946" s="51"/>
      <c r="H946" s="51"/>
      <c r="I946" s="51"/>
      <c r="J946" s="51"/>
    </row>
    <row r="947" spans="1:10" ht="21.95" customHeight="1" x14ac:dyDescent="0.2">
      <c r="A947" s="29" t="s">
        <v>167</v>
      </c>
      <c r="B947" s="61"/>
      <c r="C947" s="51"/>
      <c r="D947" s="51"/>
      <c r="E947" s="51"/>
      <c r="F947" s="51"/>
      <c r="G947" s="51"/>
      <c r="H947" s="51"/>
      <c r="I947" s="51"/>
      <c r="J947" s="51"/>
    </row>
    <row r="948" spans="1:10" ht="30" customHeight="1" x14ac:dyDescent="0.2">
      <c r="A948" s="8" t="s">
        <v>184</v>
      </c>
      <c r="B948" s="47">
        <f t="shared" ref="B948:J948" si="184">SUM(B949:B951)</f>
        <v>867</v>
      </c>
      <c r="C948" s="47">
        <f t="shared" si="184"/>
        <v>591</v>
      </c>
      <c r="D948" s="47">
        <f t="shared" si="184"/>
        <v>236</v>
      </c>
      <c r="E948" s="47">
        <f t="shared" si="184"/>
        <v>32</v>
      </c>
      <c r="F948" s="47">
        <f t="shared" si="184"/>
        <v>6</v>
      </c>
      <c r="G948" s="47">
        <f t="shared" si="184"/>
        <v>0</v>
      </c>
      <c r="H948" s="47">
        <f t="shared" si="184"/>
        <v>0</v>
      </c>
      <c r="I948" s="47">
        <f t="shared" si="184"/>
        <v>0</v>
      </c>
      <c r="J948" s="47">
        <f t="shared" si="184"/>
        <v>2</v>
      </c>
    </row>
    <row r="949" spans="1:10" ht="21.95" customHeight="1" x14ac:dyDescent="0.2">
      <c r="A949" s="10" t="s">
        <v>6</v>
      </c>
      <c r="B949" s="46">
        <v>592</v>
      </c>
      <c r="C949" s="51">
        <v>348</v>
      </c>
      <c r="D949" s="51">
        <v>204</v>
      </c>
      <c r="E949" s="51">
        <v>32</v>
      </c>
      <c r="F949" s="51">
        <v>6</v>
      </c>
      <c r="G949" s="51">
        <v>0</v>
      </c>
      <c r="H949" s="51">
        <v>0</v>
      </c>
      <c r="I949" s="51">
        <v>0</v>
      </c>
      <c r="J949" s="51">
        <v>2</v>
      </c>
    </row>
    <row r="950" spans="1:10" ht="21.95" customHeight="1" x14ac:dyDescent="0.2">
      <c r="A950" s="10" t="s">
        <v>7</v>
      </c>
      <c r="B950" s="46">
        <v>31</v>
      </c>
      <c r="C950" s="51">
        <v>31</v>
      </c>
      <c r="D950" s="51">
        <v>0</v>
      </c>
      <c r="E950" s="51">
        <v>0</v>
      </c>
      <c r="F950" s="51">
        <v>0</v>
      </c>
      <c r="G950" s="51">
        <v>0</v>
      </c>
      <c r="H950" s="51">
        <v>0</v>
      </c>
      <c r="I950" s="51">
        <v>0</v>
      </c>
      <c r="J950" s="51">
        <v>0</v>
      </c>
    </row>
    <row r="951" spans="1:10" ht="21.95" customHeight="1" x14ac:dyDescent="0.2">
      <c r="A951" s="11" t="s">
        <v>8</v>
      </c>
      <c r="B951" s="46">
        <v>244</v>
      </c>
      <c r="C951" s="51">
        <v>212</v>
      </c>
      <c r="D951" s="51">
        <v>32</v>
      </c>
      <c r="E951" s="51">
        <v>0</v>
      </c>
      <c r="F951" s="51">
        <v>0</v>
      </c>
      <c r="G951" s="51">
        <v>0</v>
      </c>
      <c r="H951" s="51">
        <v>0</v>
      </c>
      <c r="I951" s="51">
        <v>0</v>
      </c>
      <c r="J951" s="51">
        <v>0</v>
      </c>
    </row>
    <row r="952" spans="1:10" ht="18" customHeight="1" x14ac:dyDescent="0.2">
      <c r="A952" s="30"/>
      <c r="B952" s="61"/>
      <c r="C952" s="51"/>
      <c r="D952" s="51"/>
      <c r="E952" s="51"/>
      <c r="F952" s="51"/>
      <c r="G952" s="51"/>
      <c r="H952" s="51"/>
      <c r="I952" s="51"/>
      <c r="J952" s="51"/>
    </row>
    <row r="953" spans="1:10" ht="21.95" customHeight="1" x14ac:dyDescent="0.2">
      <c r="A953" s="29" t="s">
        <v>168</v>
      </c>
      <c r="B953" s="61"/>
      <c r="C953" s="51"/>
      <c r="D953" s="51"/>
      <c r="E953" s="51"/>
      <c r="F953" s="51"/>
      <c r="G953" s="51"/>
      <c r="H953" s="51"/>
      <c r="I953" s="51"/>
      <c r="J953" s="51"/>
    </row>
    <row r="954" spans="1:10" ht="30" customHeight="1" x14ac:dyDescent="0.2">
      <c r="A954" s="8" t="s">
        <v>184</v>
      </c>
      <c r="B954" s="47">
        <f t="shared" ref="B954:J954" si="185">SUM(B955:B957)</f>
        <v>163</v>
      </c>
      <c r="C954" s="47">
        <f t="shared" si="185"/>
        <v>151</v>
      </c>
      <c r="D954" s="47">
        <f t="shared" si="185"/>
        <v>12</v>
      </c>
      <c r="E954" s="47">
        <f t="shared" si="185"/>
        <v>0</v>
      </c>
      <c r="F954" s="47">
        <f t="shared" si="185"/>
        <v>0</v>
      </c>
      <c r="G954" s="47">
        <f t="shared" si="185"/>
        <v>0</v>
      </c>
      <c r="H954" s="47">
        <f t="shared" si="185"/>
        <v>0</v>
      </c>
      <c r="I954" s="47">
        <f t="shared" si="185"/>
        <v>0</v>
      </c>
      <c r="J954" s="47">
        <f t="shared" si="185"/>
        <v>0</v>
      </c>
    </row>
    <row r="955" spans="1:10" ht="21.95" customHeight="1" x14ac:dyDescent="0.2">
      <c r="A955" s="10" t="s">
        <v>6</v>
      </c>
      <c r="B955" s="46">
        <v>66</v>
      </c>
      <c r="C955" s="51">
        <v>58</v>
      </c>
      <c r="D955" s="51">
        <v>8</v>
      </c>
      <c r="E955" s="51">
        <v>0</v>
      </c>
      <c r="F955" s="51">
        <v>0</v>
      </c>
      <c r="G955" s="51">
        <v>0</v>
      </c>
      <c r="H955" s="51">
        <v>0</v>
      </c>
      <c r="I955" s="51">
        <v>0</v>
      </c>
      <c r="J955" s="51">
        <v>0</v>
      </c>
    </row>
    <row r="956" spans="1:10" ht="21.95" customHeight="1" x14ac:dyDescent="0.2">
      <c r="A956" s="10" t="s">
        <v>7</v>
      </c>
      <c r="B956" s="46">
        <v>42</v>
      </c>
      <c r="C956" s="51">
        <v>40</v>
      </c>
      <c r="D956" s="51">
        <v>2</v>
      </c>
      <c r="E956" s="51">
        <v>0</v>
      </c>
      <c r="F956" s="51">
        <v>0</v>
      </c>
      <c r="G956" s="51">
        <v>0</v>
      </c>
      <c r="H956" s="51">
        <v>0</v>
      </c>
      <c r="I956" s="51">
        <v>0</v>
      </c>
      <c r="J956" s="51">
        <v>0</v>
      </c>
    </row>
    <row r="957" spans="1:10" ht="21.95" customHeight="1" x14ac:dyDescent="0.2">
      <c r="A957" s="11" t="s">
        <v>8</v>
      </c>
      <c r="B957" s="46">
        <v>55</v>
      </c>
      <c r="C957" s="51">
        <v>53</v>
      </c>
      <c r="D957" s="51">
        <v>2</v>
      </c>
      <c r="E957" s="51">
        <v>0</v>
      </c>
      <c r="F957" s="51">
        <v>0</v>
      </c>
      <c r="G957" s="51">
        <v>0</v>
      </c>
      <c r="H957" s="51">
        <v>0</v>
      </c>
      <c r="I957" s="51">
        <v>0</v>
      </c>
      <c r="J957" s="51">
        <v>0</v>
      </c>
    </row>
    <row r="958" spans="1:10" ht="18" customHeight="1" x14ac:dyDescent="0.2">
      <c r="A958" s="30"/>
      <c r="B958" s="61"/>
      <c r="C958" s="51"/>
      <c r="D958" s="51"/>
      <c r="E958" s="51"/>
      <c r="F958" s="51"/>
      <c r="G958" s="51"/>
      <c r="H958" s="51"/>
      <c r="I958" s="51"/>
      <c r="J958" s="51"/>
    </row>
    <row r="959" spans="1:10" ht="21.95" customHeight="1" x14ac:dyDescent="0.2">
      <c r="A959" s="29" t="s">
        <v>169</v>
      </c>
      <c r="B959" s="61"/>
      <c r="C959" s="51"/>
      <c r="D959" s="51"/>
      <c r="E959" s="51"/>
      <c r="F959" s="51"/>
      <c r="G959" s="51"/>
      <c r="H959" s="51"/>
      <c r="I959" s="51"/>
      <c r="J959" s="51"/>
    </row>
    <row r="960" spans="1:10" ht="30" customHeight="1" x14ac:dyDescent="0.2">
      <c r="A960" s="8" t="s">
        <v>184</v>
      </c>
      <c r="B960" s="47">
        <f t="shared" ref="B960:J960" si="186">SUM(B961:B963)</f>
        <v>133</v>
      </c>
      <c r="C960" s="47">
        <f t="shared" si="186"/>
        <v>123</v>
      </c>
      <c r="D960" s="47">
        <f t="shared" si="186"/>
        <v>6</v>
      </c>
      <c r="E960" s="47">
        <f t="shared" si="186"/>
        <v>0</v>
      </c>
      <c r="F960" s="47">
        <f t="shared" si="186"/>
        <v>0</v>
      </c>
      <c r="G960" s="47">
        <f t="shared" si="186"/>
        <v>0</v>
      </c>
      <c r="H960" s="47">
        <f t="shared" si="186"/>
        <v>0</v>
      </c>
      <c r="I960" s="47">
        <f t="shared" si="186"/>
        <v>0</v>
      </c>
      <c r="J960" s="47">
        <f t="shared" si="186"/>
        <v>4</v>
      </c>
    </row>
    <row r="961" spans="1:10" ht="21.95" customHeight="1" x14ac:dyDescent="0.2">
      <c r="A961" s="10" t="s">
        <v>6</v>
      </c>
      <c r="B961" s="46">
        <v>85</v>
      </c>
      <c r="C961" s="51">
        <v>77</v>
      </c>
      <c r="D961" s="51">
        <v>4</v>
      </c>
      <c r="E961" s="51">
        <v>0</v>
      </c>
      <c r="F961" s="51">
        <v>0</v>
      </c>
      <c r="G961" s="51">
        <v>0</v>
      </c>
      <c r="H961" s="51">
        <v>0</v>
      </c>
      <c r="I961" s="51">
        <v>0</v>
      </c>
      <c r="J961" s="51">
        <v>4</v>
      </c>
    </row>
    <row r="962" spans="1:10" ht="21.95" customHeight="1" x14ac:dyDescent="0.2">
      <c r="A962" s="10" t="s">
        <v>7</v>
      </c>
      <c r="B962" s="46">
        <v>36</v>
      </c>
      <c r="C962" s="51">
        <v>36</v>
      </c>
      <c r="D962" s="51">
        <v>0</v>
      </c>
      <c r="E962" s="51">
        <v>0</v>
      </c>
      <c r="F962" s="51">
        <v>0</v>
      </c>
      <c r="G962" s="51">
        <v>0</v>
      </c>
      <c r="H962" s="51">
        <v>0</v>
      </c>
      <c r="I962" s="51">
        <v>0</v>
      </c>
      <c r="J962" s="51">
        <v>0</v>
      </c>
    </row>
    <row r="963" spans="1:10" ht="21.95" customHeight="1" x14ac:dyDescent="0.2">
      <c r="A963" s="11" t="s">
        <v>8</v>
      </c>
      <c r="B963" s="46">
        <v>12</v>
      </c>
      <c r="C963" s="51">
        <v>10</v>
      </c>
      <c r="D963" s="51">
        <v>2</v>
      </c>
      <c r="E963" s="51">
        <v>0</v>
      </c>
      <c r="F963" s="51">
        <v>0</v>
      </c>
      <c r="G963" s="51">
        <v>0</v>
      </c>
      <c r="H963" s="51">
        <v>0</v>
      </c>
      <c r="I963" s="51">
        <v>0</v>
      </c>
      <c r="J963" s="51">
        <v>0</v>
      </c>
    </row>
    <row r="964" spans="1:10" ht="18" customHeight="1" x14ac:dyDescent="0.2">
      <c r="A964" s="30"/>
      <c r="B964" s="61"/>
      <c r="C964" s="51"/>
      <c r="D964" s="51"/>
      <c r="E964" s="51"/>
      <c r="F964" s="51"/>
      <c r="G964" s="51"/>
      <c r="H964" s="51"/>
      <c r="I964" s="51"/>
      <c r="J964" s="51"/>
    </row>
    <row r="965" spans="1:10" ht="21.95" customHeight="1" x14ac:dyDescent="0.2">
      <c r="A965" s="29" t="s">
        <v>170</v>
      </c>
      <c r="B965" s="61"/>
      <c r="C965" s="51"/>
      <c r="D965" s="51"/>
      <c r="E965" s="51"/>
      <c r="F965" s="51"/>
      <c r="G965" s="51"/>
      <c r="H965" s="51"/>
      <c r="I965" s="51"/>
      <c r="J965" s="51"/>
    </row>
    <row r="966" spans="1:10" ht="30" customHeight="1" x14ac:dyDescent="0.2">
      <c r="A966" s="8" t="s">
        <v>184</v>
      </c>
      <c r="B966" s="47">
        <f t="shared" ref="B966:J966" si="187">SUM(B967:B969)</f>
        <v>2</v>
      </c>
      <c r="C966" s="47">
        <f t="shared" si="187"/>
        <v>2</v>
      </c>
      <c r="D966" s="47">
        <f t="shared" si="187"/>
        <v>0</v>
      </c>
      <c r="E966" s="47">
        <f t="shared" si="187"/>
        <v>0</v>
      </c>
      <c r="F966" s="47">
        <f t="shared" si="187"/>
        <v>0</v>
      </c>
      <c r="G966" s="47">
        <f t="shared" si="187"/>
        <v>0</v>
      </c>
      <c r="H966" s="47">
        <f t="shared" si="187"/>
        <v>0</v>
      </c>
      <c r="I966" s="47">
        <f t="shared" si="187"/>
        <v>0</v>
      </c>
      <c r="J966" s="47">
        <f t="shared" si="187"/>
        <v>0</v>
      </c>
    </row>
    <row r="967" spans="1:10" ht="21.95" customHeight="1" x14ac:dyDescent="0.2">
      <c r="A967" s="10" t="s">
        <v>6</v>
      </c>
      <c r="B967" s="46">
        <v>1</v>
      </c>
      <c r="C967" s="51">
        <v>1</v>
      </c>
      <c r="D967" s="51">
        <v>0</v>
      </c>
      <c r="E967" s="51">
        <v>0</v>
      </c>
      <c r="F967" s="51">
        <v>0</v>
      </c>
      <c r="G967" s="51">
        <v>0</v>
      </c>
      <c r="H967" s="51">
        <v>0</v>
      </c>
      <c r="I967" s="51">
        <v>0</v>
      </c>
      <c r="J967" s="51">
        <v>0</v>
      </c>
    </row>
    <row r="968" spans="1:10" ht="21.95" customHeight="1" x14ac:dyDescent="0.2">
      <c r="A968" s="10" t="s">
        <v>7</v>
      </c>
      <c r="B968" s="46">
        <v>0</v>
      </c>
      <c r="C968" s="51">
        <v>0</v>
      </c>
      <c r="D968" s="51">
        <v>0</v>
      </c>
      <c r="E968" s="51">
        <v>0</v>
      </c>
      <c r="F968" s="51">
        <v>0</v>
      </c>
      <c r="G968" s="51">
        <v>0</v>
      </c>
      <c r="H968" s="51">
        <v>0</v>
      </c>
      <c r="I968" s="51">
        <v>0</v>
      </c>
      <c r="J968" s="51">
        <v>0</v>
      </c>
    </row>
    <row r="969" spans="1:10" ht="21.95" customHeight="1" x14ac:dyDescent="0.2">
      <c r="A969" s="11" t="s">
        <v>8</v>
      </c>
      <c r="B969" s="46">
        <v>1</v>
      </c>
      <c r="C969" s="51">
        <v>1</v>
      </c>
      <c r="D969" s="51">
        <v>0</v>
      </c>
      <c r="E969" s="51">
        <v>0</v>
      </c>
      <c r="F969" s="51">
        <v>0</v>
      </c>
      <c r="G969" s="51">
        <v>0</v>
      </c>
      <c r="H969" s="51">
        <v>0</v>
      </c>
      <c r="I969" s="51">
        <v>0</v>
      </c>
      <c r="J969" s="51">
        <v>0</v>
      </c>
    </row>
    <row r="970" spans="1:10" ht="18" customHeight="1" thickBot="1" x14ac:dyDescent="0.25">
      <c r="A970" s="43"/>
      <c r="B970" s="33"/>
      <c r="C970" s="44"/>
      <c r="D970" s="44"/>
      <c r="E970" s="44"/>
      <c r="F970" s="44"/>
      <c r="G970" s="44"/>
      <c r="H970" s="44"/>
      <c r="I970" s="44"/>
      <c r="J970" s="44"/>
    </row>
    <row r="971" spans="1:10" ht="21.95" customHeight="1" x14ac:dyDescent="0.2">
      <c r="A971" s="29" t="s">
        <v>171</v>
      </c>
      <c r="C971" s="19"/>
      <c r="D971" s="19"/>
      <c r="E971" s="19"/>
      <c r="F971" s="19"/>
      <c r="G971" s="19"/>
      <c r="H971" s="19"/>
      <c r="I971" s="19"/>
      <c r="J971" s="19"/>
    </row>
    <row r="972" spans="1:10" ht="30" customHeight="1" x14ac:dyDescent="0.2">
      <c r="A972" s="8" t="s">
        <v>184</v>
      </c>
      <c r="B972" s="47">
        <f t="shared" ref="B972:J972" si="188">SUM(B973:B975)</f>
        <v>351</v>
      </c>
      <c r="C972" s="47">
        <f t="shared" si="188"/>
        <v>327</v>
      </c>
      <c r="D972" s="47">
        <f t="shared" si="188"/>
        <v>11</v>
      </c>
      <c r="E972" s="47">
        <f t="shared" si="188"/>
        <v>13</v>
      </c>
      <c r="F972" s="47">
        <f t="shared" si="188"/>
        <v>0</v>
      </c>
      <c r="G972" s="47">
        <f t="shared" si="188"/>
        <v>0</v>
      </c>
      <c r="H972" s="47">
        <f t="shared" si="188"/>
        <v>0</v>
      </c>
      <c r="I972" s="47">
        <f t="shared" si="188"/>
        <v>0</v>
      </c>
      <c r="J972" s="47">
        <f t="shared" si="188"/>
        <v>0</v>
      </c>
    </row>
    <row r="973" spans="1:10" ht="21.95" customHeight="1" x14ac:dyDescent="0.2">
      <c r="A973" s="10" t="s">
        <v>6</v>
      </c>
      <c r="B973" s="46">
        <v>304</v>
      </c>
      <c r="C973" s="51">
        <v>283</v>
      </c>
      <c r="D973" s="51">
        <v>8</v>
      </c>
      <c r="E973" s="51">
        <v>13</v>
      </c>
      <c r="F973" s="51">
        <v>0</v>
      </c>
      <c r="G973" s="51">
        <v>0</v>
      </c>
      <c r="H973" s="51">
        <v>0</v>
      </c>
      <c r="I973" s="51">
        <v>0</v>
      </c>
      <c r="J973" s="51">
        <v>0</v>
      </c>
    </row>
    <row r="974" spans="1:10" ht="21.95" customHeight="1" x14ac:dyDescent="0.2">
      <c r="A974" s="10" t="s">
        <v>7</v>
      </c>
      <c r="B974" s="46">
        <v>11</v>
      </c>
      <c r="C974" s="51">
        <v>11</v>
      </c>
      <c r="D974" s="51">
        <v>0</v>
      </c>
      <c r="E974" s="51">
        <v>0</v>
      </c>
      <c r="F974" s="51">
        <v>0</v>
      </c>
      <c r="G974" s="51">
        <v>0</v>
      </c>
      <c r="H974" s="51">
        <v>0</v>
      </c>
      <c r="I974" s="51">
        <v>0</v>
      </c>
      <c r="J974" s="51">
        <v>0</v>
      </c>
    </row>
    <row r="975" spans="1:10" ht="21.95" customHeight="1" x14ac:dyDescent="0.2">
      <c r="A975" s="11" t="s">
        <v>8</v>
      </c>
      <c r="B975" s="46">
        <v>36</v>
      </c>
      <c r="C975" s="51">
        <v>33</v>
      </c>
      <c r="D975" s="51">
        <v>3</v>
      </c>
      <c r="E975" s="51">
        <v>0</v>
      </c>
      <c r="F975" s="51">
        <v>0</v>
      </c>
      <c r="G975" s="51">
        <v>0</v>
      </c>
      <c r="H975" s="51">
        <v>0</v>
      </c>
      <c r="I975" s="51">
        <v>0</v>
      </c>
      <c r="J975" s="51">
        <v>0</v>
      </c>
    </row>
    <row r="976" spans="1:10" ht="18" customHeight="1" x14ac:dyDescent="0.2">
      <c r="A976" s="30"/>
      <c r="B976" s="61"/>
      <c r="C976" s="51"/>
      <c r="D976" s="51"/>
      <c r="E976" s="51"/>
      <c r="F976" s="51"/>
      <c r="G976" s="51"/>
      <c r="H976" s="51"/>
      <c r="I976" s="51"/>
      <c r="J976" s="51"/>
    </row>
    <row r="977" spans="1:10" ht="21.95" customHeight="1" x14ac:dyDescent="0.2">
      <c r="A977" s="29" t="s">
        <v>172</v>
      </c>
      <c r="B977" s="61"/>
      <c r="C977" s="51"/>
      <c r="D977" s="51"/>
      <c r="E977" s="51"/>
      <c r="F977" s="51"/>
      <c r="G977" s="51"/>
      <c r="H977" s="51"/>
      <c r="I977" s="51"/>
      <c r="J977" s="51"/>
    </row>
    <row r="978" spans="1:10" ht="30" customHeight="1" x14ac:dyDescent="0.2">
      <c r="A978" s="8" t="s">
        <v>184</v>
      </c>
      <c r="B978" s="47">
        <f t="shared" ref="B978:J978" si="189">SUM(B979:B981)</f>
        <v>12</v>
      </c>
      <c r="C978" s="47">
        <f t="shared" si="189"/>
        <v>4</v>
      </c>
      <c r="D978" s="47">
        <f t="shared" si="189"/>
        <v>0</v>
      </c>
      <c r="E978" s="47">
        <f t="shared" si="189"/>
        <v>0</v>
      </c>
      <c r="F978" s="47">
        <f t="shared" si="189"/>
        <v>0</v>
      </c>
      <c r="G978" s="47">
        <f t="shared" si="189"/>
        <v>0</v>
      </c>
      <c r="H978" s="47">
        <f t="shared" si="189"/>
        <v>0</v>
      </c>
      <c r="I978" s="47">
        <f t="shared" si="189"/>
        <v>0</v>
      </c>
      <c r="J978" s="47">
        <f t="shared" si="189"/>
        <v>8</v>
      </c>
    </row>
    <row r="979" spans="1:10" ht="21.95" customHeight="1" x14ac:dyDescent="0.2">
      <c r="A979" s="10" t="s">
        <v>6</v>
      </c>
      <c r="B979" s="46">
        <v>9</v>
      </c>
      <c r="C979" s="51">
        <v>2</v>
      </c>
      <c r="D979" s="51">
        <v>0</v>
      </c>
      <c r="E979" s="51">
        <v>0</v>
      </c>
      <c r="F979" s="51">
        <v>0</v>
      </c>
      <c r="G979" s="51">
        <v>0</v>
      </c>
      <c r="H979" s="51">
        <v>0</v>
      </c>
      <c r="I979" s="51">
        <v>0</v>
      </c>
      <c r="J979" s="51">
        <v>7</v>
      </c>
    </row>
    <row r="980" spans="1:10" ht="21.95" customHeight="1" x14ac:dyDescent="0.2">
      <c r="A980" s="10" t="s">
        <v>7</v>
      </c>
      <c r="B980" s="46">
        <v>0</v>
      </c>
      <c r="C980" s="51">
        <v>0</v>
      </c>
      <c r="D980" s="51">
        <v>0</v>
      </c>
      <c r="E980" s="51">
        <v>0</v>
      </c>
      <c r="F980" s="51">
        <v>0</v>
      </c>
      <c r="G980" s="51">
        <v>0</v>
      </c>
      <c r="H980" s="51">
        <v>0</v>
      </c>
      <c r="I980" s="51">
        <v>0</v>
      </c>
      <c r="J980" s="51">
        <v>0</v>
      </c>
    </row>
    <row r="981" spans="1:10" ht="21.95" customHeight="1" x14ac:dyDescent="0.2">
      <c r="A981" s="11" t="s">
        <v>8</v>
      </c>
      <c r="B981" s="46">
        <v>3</v>
      </c>
      <c r="C981" s="51">
        <v>2</v>
      </c>
      <c r="D981" s="51">
        <v>0</v>
      </c>
      <c r="E981" s="51">
        <v>0</v>
      </c>
      <c r="F981" s="51">
        <v>0</v>
      </c>
      <c r="G981" s="51">
        <v>0</v>
      </c>
      <c r="H981" s="51">
        <v>0</v>
      </c>
      <c r="I981" s="51">
        <v>0</v>
      </c>
      <c r="J981" s="51">
        <v>1</v>
      </c>
    </row>
    <row r="982" spans="1:10" ht="18" customHeight="1" x14ac:dyDescent="0.2">
      <c r="A982" s="30"/>
      <c r="B982" s="61"/>
      <c r="C982" s="51"/>
      <c r="D982" s="51"/>
      <c r="E982" s="51"/>
      <c r="F982" s="51"/>
      <c r="G982" s="51"/>
      <c r="H982" s="51"/>
      <c r="I982" s="51"/>
      <c r="J982" s="51"/>
    </row>
    <row r="983" spans="1:10" ht="21.95" customHeight="1" x14ac:dyDescent="0.2">
      <c r="A983" s="29" t="s">
        <v>173</v>
      </c>
      <c r="B983" s="61"/>
      <c r="C983" s="51"/>
      <c r="D983" s="51"/>
      <c r="E983" s="51"/>
      <c r="F983" s="51"/>
      <c r="G983" s="51"/>
      <c r="H983" s="51"/>
      <c r="I983" s="51"/>
      <c r="J983" s="51"/>
    </row>
    <row r="984" spans="1:10" ht="30" customHeight="1" x14ac:dyDescent="0.2">
      <c r="A984" s="8" t="s">
        <v>184</v>
      </c>
      <c r="B984" s="47">
        <f>SUM(B985:B987)</f>
        <v>258</v>
      </c>
      <c r="C984" s="47">
        <f>SUM(C985:C987)</f>
        <v>256</v>
      </c>
      <c r="D984" s="47">
        <f>SUM(D985:D987)</f>
        <v>2</v>
      </c>
      <c r="E984" s="47">
        <v>0</v>
      </c>
      <c r="F984" s="47">
        <f>SUM(F985:F987)</f>
        <v>0</v>
      </c>
      <c r="G984" s="47">
        <f>SUM(G985:G987)</f>
        <v>0</v>
      </c>
      <c r="H984" s="47">
        <f>SUM(H985:H987)</f>
        <v>0</v>
      </c>
      <c r="I984" s="47">
        <f>SUM(I985:I987)</f>
        <v>0</v>
      </c>
      <c r="J984" s="47">
        <f>SUM(J985:J987)</f>
        <v>0</v>
      </c>
    </row>
    <row r="985" spans="1:10" ht="21.95" customHeight="1" x14ac:dyDescent="0.2">
      <c r="A985" s="10" t="s">
        <v>6</v>
      </c>
      <c r="B985" s="46">
        <v>256</v>
      </c>
      <c r="C985" s="51">
        <v>254</v>
      </c>
      <c r="D985" s="51">
        <v>2</v>
      </c>
      <c r="E985" s="51">
        <v>0</v>
      </c>
      <c r="F985" s="51">
        <v>0</v>
      </c>
      <c r="G985" s="51">
        <v>0</v>
      </c>
      <c r="H985" s="51">
        <v>0</v>
      </c>
      <c r="I985" s="51">
        <v>0</v>
      </c>
      <c r="J985" s="51">
        <v>0</v>
      </c>
    </row>
    <row r="986" spans="1:10" ht="21.95" customHeight="1" x14ac:dyDescent="0.2">
      <c r="A986" s="10" t="s">
        <v>7</v>
      </c>
      <c r="B986" s="46">
        <v>0</v>
      </c>
      <c r="C986" s="51">
        <v>0</v>
      </c>
      <c r="D986" s="51">
        <v>0</v>
      </c>
      <c r="E986" s="51">
        <v>0</v>
      </c>
      <c r="F986" s="51">
        <v>0</v>
      </c>
      <c r="G986" s="51">
        <v>0</v>
      </c>
      <c r="H986" s="51">
        <v>0</v>
      </c>
      <c r="I986" s="51">
        <v>0</v>
      </c>
      <c r="J986" s="51">
        <v>0</v>
      </c>
    </row>
    <row r="987" spans="1:10" ht="21.95" customHeight="1" x14ac:dyDescent="0.2">
      <c r="A987" s="11" t="s">
        <v>8</v>
      </c>
      <c r="B987" s="46">
        <v>2</v>
      </c>
      <c r="C987" s="51">
        <v>2</v>
      </c>
      <c r="D987" s="51">
        <v>0</v>
      </c>
      <c r="E987" s="51">
        <v>0</v>
      </c>
      <c r="F987" s="51">
        <v>0</v>
      </c>
      <c r="G987" s="51">
        <v>0</v>
      </c>
      <c r="H987" s="51">
        <v>0</v>
      </c>
      <c r="I987" s="51">
        <v>0</v>
      </c>
      <c r="J987" s="51">
        <v>0</v>
      </c>
    </row>
    <row r="988" spans="1:10" ht="18" customHeight="1" x14ac:dyDescent="0.2">
      <c r="A988" s="30"/>
      <c r="B988" s="61"/>
      <c r="C988" s="51"/>
      <c r="D988" s="51"/>
      <c r="E988" s="51"/>
      <c r="F988" s="51"/>
      <c r="G988" s="51"/>
      <c r="H988" s="51"/>
      <c r="I988" s="51"/>
      <c r="J988" s="51"/>
    </row>
    <row r="989" spans="1:10" ht="21.95" customHeight="1" x14ac:dyDescent="0.2">
      <c r="A989" s="29" t="s">
        <v>174</v>
      </c>
      <c r="B989" s="61"/>
      <c r="C989" s="51"/>
      <c r="D989" s="51"/>
      <c r="E989" s="51"/>
      <c r="F989" s="51"/>
      <c r="G989" s="51"/>
      <c r="H989" s="51"/>
      <c r="I989" s="51"/>
      <c r="J989" s="51"/>
    </row>
    <row r="990" spans="1:10" ht="30" customHeight="1" x14ac:dyDescent="0.2">
      <c r="A990" s="8" t="s">
        <v>184</v>
      </c>
      <c r="B990" s="47">
        <f t="shared" ref="B990:J990" si="190">SUM(B991:B993)</f>
        <v>18</v>
      </c>
      <c r="C990" s="47">
        <f t="shared" si="190"/>
        <v>18</v>
      </c>
      <c r="D990" s="47">
        <f t="shared" si="190"/>
        <v>0</v>
      </c>
      <c r="E990" s="47">
        <f t="shared" si="190"/>
        <v>0</v>
      </c>
      <c r="F990" s="47">
        <f t="shared" si="190"/>
        <v>0</v>
      </c>
      <c r="G990" s="47">
        <f t="shared" si="190"/>
        <v>0</v>
      </c>
      <c r="H990" s="47">
        <f t="shared" si="190"/>
        <v>0</v>
      </c>
      <c r="I990" s="47">
        <f t="shared" si="190"/>
        <v>0</v>
      </c>
      <c r="J990" s="47">
        <f t="shared" si="190"/>
        <v>0</v>
      </c>
    </row>
    <row r="991" spans="1:10" ht="21.95" customHeight="1" x14ac:dyDescent="0.2">
      <c r="A991" s="10" t="s">
        <v>6</v>
      </c>
      <c r="B991" s="46">
        <v>18</v>
      </c>
      <c r="C991" s="51">
        <v>18</v>
      </c>
      <c r="D991" s="51">
        <v>0</v>
      </c>
      <c r="E991" s="51">
        <v>0</v>
      </c>
      <c r="F991" s="51">
        <v>0</v>
      </c>
      <c r="G991" s="51">
        <v>0</v>
      </c>
      <c r="H991" s="51">
        <v>0</v>
      </c>
      <c r="I991" s="51">
        <v>0</v>
      </c>
      <c r="J991" s="51">
        <v>0</v>
      </c>
    </row>
    <row r="992" spans="1:10" ht="21.95" customHeight="1" x14ac:dyDescent="0.2">
      <c r="A992" s="10" t="s">
        <v>7</v>
      </c>
      <c r="B992" s="46">
        <v>0</v>
      </c>
      <c r="C992" s="51">
        <v>0</v>
      </c>
      <c r="D992" s="51">
        <v>0</v>
      </c>
      <c r="E992" s="51">
        <v>0</v>
      </c>
      <c r="F992" s="51">
        <v>0</v>
      </c>
      <c r="G992" s="51">
        <v>0</v>
      </c>
      <c r="H992" s="51">
        <v>0</v>
      </c>
      <c r="I992" s="51">
        <v>0</v>
      </c>
      <c r="J992" s="51">
        <v>0</v>
      </c>
    </row>
    <row r="993" spans="1:10" ht="21.95" customHeight="1" x14ac:dyDescent="0.2">
      <c r="A993" s="11" t="s">
        <v>8</v>
      </c>
      <c r="B993" s="46">
        <v>0</v>
      </c>
      <c r="C993" s="51">
        <v>0</v>
      </c>
      <c r="D993" s="51">
        <v>0</v>
      </c>
      <c r="E993" s="51">
        <v>0</v>
      </c>
      <c r="F993" s="51">
        <v>0</v>
      </c>
      <c r="G993" s="51">
        <v>0</v>
      </c>
      <c r="H993" s="51">
        <v>0</v>
      </c>
      <c r="I993" s="51">
        <v>0</v>
      </c>
      <c r="J993" s="51">
        <v>0</v>
      </c>
    </row>
    <row r="994" spans="1:10" ht="18" customHeight="1" x14ac:dyDescent="0.2">
      <c r="A994" s="30"/>
      <c r="B994" s="61"/>
      <c r="C994" s="51"/>
      <c r="D994" s="51"/>
      <c r="E994" s="51"/>
      <c r="F994" s="51"/>
      <c r="G994" s="51"/>
      <c r="H994" s="51"/>
      <c r="I994" s="51"/>
      <c r="J994" s="51"/>
    </row>
    <row r="995" spans="1:10" ht="21.95" customHeight="1" x14ac:dyDescent="0.2">
      <c r="A995" s="29" t="s">
        <v>175</v>
      </c>
      <c r="B995" s="61"/>
      <c r="C995" s="51"/>
      <c r="D995" s="51"/>
      <c r="E995" s="51"/>
      <c r="F995" s="51"/>
      <c r="G995" s="51"/>
      <c r="H995" s="51"/>
      <c r="I995" s="51"/>
      <c r="J995" s="51"/>
    </row>
    <row r="996" spans="1:10" ht="30" customHeight="1" x14ac:dyDescent="0.2">
      <c r="A996" s="8" t="s">
        <v>184</v>
      </c>
      <c r="B996" s="47">
        <f t="shared" ref="B996:J996" si="191">SUM(B997:B999)</f>
        <v>271</v>
      </c>
      <c r="C996" s="47">
        <f t="shared" si="191"/>
        <v>268</v>
      </c>
      <c r="D996" s="47">
        <f t="shared" si="191"/>
        <v>3</v>
      </c>
      <c r="E996" s="47">
        <f t="shared" si="191"/>
        <v>0</v>
      </c>
      <c r="F996" s="47">
        <f t="shared" si="191"/>
        <v>0</v>
      </c>
      <c r="G996" s="47">
        <f t="shared" si="191"/>
        <v>0</v>
      </c>
      <c r="H996" s="47">
        <f t="shared" si="191"/>
        <v>0</v>
      </c>
      <c r="I996" s="47">
        <f t="shared" si="191"/>
        <v>0</v>
      </c>
      <c r="J996" s="47">
        <f t="shared" si="191"/>
        <v>0</v>
      </c>
    </row>
    <row r="997" spans="1:10" ht="21.95" customHeight="1" x14ac:dyDescent="0.2">
      <c r="A997" s="10" t="s">
        <v>6</v>
      </c>
      <c r="B997" s="46">
        <v>221</v>
      </c>
      <c r="C997" s="51">
        <v>218</v>
      </c>
      <c r="D997" s="51">
        <v>3</v>
      </c>
      <c r="E997" s="51">
        <v>0</v>
      </c>
      <c r="F997" s="51">
        <v>0</v>
      </c>
      <c r="G997" s="51">
        <v>0</v>
      </c>
      <c r="H997" s="51">
        <v>0</v>
      </c>
      <c r="I997" s="51">
        <v>0</v>
      </c>
      <c r="J997" s="51">
        <v>0</v>
      </c>
    </row>
    <row r="998" spans="1:10" ht="21.95" customHeight="1" x14ac:dyDescent="0.2">
      <c r="A998" s="10" t="s">
        <v>7</v>
      </c>
      <c r="B998" s="46">
        <v>42</v>
      </c>
      <c r="C998" s="51">
        <v>42</v>
      </c>
      <c r="D998" s="51">
        <v>0</v>
      </c>
      <c r="E998" s="51">
        <v>0</v>
      </c>
      <c r="F998" s="51">
        <v>0</v>
      </c>
      <c r="G998" s="51">
        <v>0</v>
      </c>
      <c r="H998" s="51">
        <v>0</v>
      </c>
      <c r="I998" s="51">
        <v>0</v>
      </c>
      <c r="J998" s="51">
        <v>0</v>
      </c>
    </row>
    <row r="999" spans="1:10" ht="21.95" customHeight="1" x14ac:dyDescent="0.2">
      <c r="A999" s="11" t="s">
        <v>8</v>
      </c>
      <c r="B999" s="46">
        <v>8</v>
      </c>
      <c r="C999" s="51">
        <v>8</v>
      </c>
      <c r="D999" s="51">
        <v>0</v>
      </c>
      <c r="E999" s="51">
        <v>0</v>
      </c>
      <c r="F999" s="51">
        <v>0</v>
      </c>
      <c r="G999" s="51">
        <v>0</v>
      </c>
      <c r="H999" s="51">
        <v>0</v>
      </c>
      <c r="I999" s="51">
        <v>0</v>
      </c>
      <c r="J999" s="51">
        <v>0</v>
      </c>
    </row>
    <row r="1000" spans="1:10" ht="18" customHeight="1" x14ac:dyDescent="0.2">
      <c r="A1000" s="30"/>
      <c r="B1000" s="61"/>
      <c r="C1000" s="51"/>
      <c r="D1000" s="51"/>
      <c r="E1000" s="51"/>
      <c r="F1000" s="51"/>
      <c r="G1000" s="51"/>
      <c r="H1000" s="51"/>
      <c r="I1000" s="51"/>
      <c r="J1000" s="51"/>
    </row>
    <row r="1001" spans="1:10" ht="21.95" customHeight="1" x14ac:dyDescent="0.2">
      <c r="A1001" s="29" t="s">
        <v>176</v>
      </c>
      <c r="B1001" s="61"/>
      <c r="C1001" s="51"/>
      <c r="D1001" s="51"/>
      <c r="E1001" s="51"/>
      <c r="F1001" s="51"/>
      <c r="G1001" s="51"/>
      <c r="H1001" s="51"/>
      <c r="I1001" s="51"/>
      <c r="J1001" s="51"/>
    </row>
    <row r="1002" spans="1:10" ht="30" customHeight="1" x14ac:dyDescent="0.2">
      <c r="A1002" s="8" t="s">
        <v>184</v>
      </c>
      <c r="B1002" s="47">
        <f t="shared" ref="B1002:J1002" si="192">SUM(B1003:B1005)</f>
        <v>1906</v>
      </c>
      <c r="C1002" s="47">
        <f t="shared" si="192"/>
        <v>1879</v>
      </c>
      <c r="D1002" s="47">
        <f t="shared" si="192"/>
        <v>26</v>
      </c>
      <c r="E1002" s="47">
        <f t="shared" si="192"/>
        <v>0</v>
      </c>
      <c r="F1002" s="47">
        <f t="shared" si="192"/>
        <v>0</v>
      </c>
      <c r="G1002" s="47">
        <f t="shared" si="192"/>
        <v>0</v>
      </c>
      <c r="H1002" s="47">
        <f t="shared" si="192"/>
        <v>0</v>
      </c>
      <c r="I1002" s="47">
        <f t="shared" si="192"/>
        <v>0</v>
      </c>
      <c r="J1002" s="47">
        <f t="shared" si="192"/>
        <v>1</v>
      </c>
    </row>
    <row r="1003" spans="1:10" ht="21.95" customHeight="1" x14ac:dyDescent="0.2">
      <c r="A1003" s="10" t="s">
        <v>6</v>
      </c>
      <c r="B1003" s="46">
        <v>1381</v>
      </c>
      <c r="C1003" s="51">
        <v>1357</v>
      </c>
      <c r="D1003" s="51">
        <v>24</v>
      </c>
      <c r="E1003" s="51">
        <v>0</v>
      </c>
      <c r="F1003" s="51">
        <v>0</v>
      </c>
      <c r="G1003" s="51">
        <v>0</v>
      </c>
      <c r="H1003" s="51">
        <v>0</v>
      </c>
      <c r="I1003" s="51">
        <v>0</v>
      </c>
      <c r="J1003" s="51">
        <v>0</v>
      </c>
    </row>
    <row r="1004" spans="1:10" ht="21.95" customHeight="1" x14ac:dyDescent="0.2">
      <c r="A1004" s="10" t="s">
        <v>7</v>
      </c>
      <c r="B1004" s="46">
        <v>255</v>
      </c>
      <c r="C1004" s="51">
        <v>255</v>
      </c>
      <c r="D1004" s="51">
        <v>0</v>
      </c>
      <c r="E1004" s="51">
        <v>0</v>
      </c>
      <c r="F1004" s="51">
        <v>0</v>
      </c>
      <c r="G1004" s="51">
        <v>0</v>
      </c>
      <c r="H1004" s="51">
        <v>0</v>
      </c>
      <c r="I1004" s="51">
        <v>0</v>
      </c>
      <c r="J1004" s="51">
        <v>0</v>
      </c>
    </row>
    <row r="1005" spans="1:10" ht="21.95" customHeight="1" x14ac:dyDescent="0.2">
      <c r="A1005" s="11" t="s">
        <v>8</v>
      </c>
      <c r="B1005" s="46">
        <v>270</v>
      </c>
      <c r="C1005" s="51">
        <v>267</v>
      </c>
      <c r="D1005" s="51">
        <v>2</v>
      </c>
      <c r="E1005" s="51">
        <v>0</v>
      </c>
      <c r="F1005" s="51">
        <v>0</v>
      </c>
      <c r="G1005" s="51">
        <v>0</v>
      </c>
      <c r="H1005" s="51">
        <v>0</v>
      </c>
      <c r="I1005" s="51">
        <v>0</v>
      </c>
      <c r="J1005" s="51">
        <v>1</v>
      </c>
    </row>
    <row r="1006" spans="1:10" ht="18" customHeight="1" x14ac:dyDescent="0.2">
      <c r="A1006" s="30"/>
      <c r="B1006" s="61"/>
      <c r="C1006" s="51"/>
      <c r="D1006" s="51"/>
      <c r="E1006" s="51"/>
      <c r="F1006" s="51"/>
      <c r="G1006" s="51"/>
      <c r="H1006" s="51"/>
      <c r="I1006" s="51"/>
      <c r="J1006" s="51"/>
    </row>
    <row r="1007" spans="1:10" ht="21.95" customHeight="1" x14ac:dyDescent="0.2">
      <c r="A1007" s="29" t="s">
        <v>177</v>
      </c>
      <c r="B1007" s="61"/>
      <c r="C1007" s="51"/>
      <c r="D1007" s="51"/>
      <c r="E1007" s="51"/>
      <c r="F1007" s="51"/>
      <c r="G1007" s="51"/>
      <c r="H1007" s="51"/>
      <c r="I1007" s="51"/>
      <c r="J1007" s="51"/>
    </row>
    <row r="1008" spans="1:10" ht="30" customHeight="1" x14ac:dyDescent="0.2">
      <c r="A1008" s="8" t="s">
        <v>184</v>
      </c>
      <c r="B1008" s="47">
        <f t="shared" ref="B1008:J1008" si="193">SUM(B1009:B1011)</f>
        <v>13</v>
      </c>
      <c r="C1008" s="47">
        <f t="shared" si="193"/>
        <v>10</v>
      </c>
      <c r="D1008" s="47">
        <f t="shared" si="193"/>
        <v>0</v>
      </c>
      <c r="E1008" s="47">
        <f t="shared" si="193"/>
        <v>0</v>
      </c>
      <c r="F1008" s="47">
        <f t="shared" si="193"/>
        <v>0</v>
      </c>
      <c r="G1008" s="47">
        <f t="shared" si="193"/>
        <v>0</v>
      </c>
      <c r="H1008" s="47">
        <f t="shared" si="193"/>
        <v>0</v>
      </c>
      <c r="I1008" s="47">
        <f t="shared" si="193"/>
        <v>0</v>
      </c>
      <c r="J1008" s="47">
        <f t="shared" si="193"/>
        <v>3</v>
      </c>
    </row>
    <row r="1009" spans="1:10" ht="21.95" customHeight="1" x14ac:dyDescent="0.2">
      <c r="A1009" s="10" t="s">
        <v>6</v>
      </c>
      <c r="B1009" s="46">
        <v>12</v>
      </c>
      <c r="C1009" s="51">
        <v>10</v>
      </c>
      <c r="D1009" s="51">
        <v>0</v>
      </c>
      <c r="E1009" s="51">
        <v>0</v>
      </c>
      <c r="F1009" s="51">
        <v>0</v>
      </c>
      <c r="G1009" s="51">
        <v>0</v>
      </c>
      <c r="H1009" s="51">
        <v>0</v>
      </c>
      <c r="I1009" s="51">
        <v>0</v>
      </c>
      <c r="J1009" s="51">
        <v>2</v>
      </c>
    </row>
    <row r="1010" spans="1:10" ht="21.95" customHeight="1" x14ac:dyDescent="0.2">
      <c r="A1010" s="10" t="s">
        <v>7</v>
      </c>
      <c r="B1010" s="46">
        <v>0</v>
      </c>
      <c r="C1010" s="51">
        <v>0</v>
      </c>
      <c r="D1010" s="51">
        <v>0</v>
      </c>
      <c r="E1010" s="51">
        <v>0</v>
      </c>
      <c r="F1010" s="51">
        <v>0</v>
      </c>
      <c r="G1010" s="51">
        <v>0</v>
      </c>
      <c r="H1010" s="51">
        <v>0</v>
      </c>
      <c r="I1010" s="51">
        <v>0</v>
      </c>
      <c r="J1010" s="51">
        <v>0</v>
      </c>
    </row>
    <row r="1011" spans="1:10" ht="21.95" customHeight="1" x14ac:dyDescent="0.2">
      <c r="A1011" s="11" t="s">
        <v>8</v>
      </c>
      <c r="B1011" s="46">
        <v>1</v>
      </c>
      <c r="C1011" s="51">
        <v>0</v>
      </c>
      <c r="D1011" s="51">
        <v>0</v>
      </c>
      <c r="E1011" s="51">
        <v>0</v>
      </c>
      <c r="F1011" s="51">
        <v>0</v>
      </c>
      <c r="G1011" s="51">
        <v>0</v>
      </c>
      <c r="H1011" s="51">
        <v>0</v>
      </c>
      <c r="I1011" s="51">
        <v>0</v>
      </c>
      <c r="J1011" s="51">
        <v>1</v>
      </c>
    </row>
    <row r="1012" spans="1:10" ht="18" customHeight="1" x14ac:dyDescent="0.2">
      <c r="A1012" s="30"/>
      <c r="B1012" s="61"/>
      <c r="C1012" s="51"/>
      <c r="D1012" s="51"/>
      <c r="E1012" s="51"/>
      <c r="F1012" s="51"/>
      <c r="G1012" s="51"/>
      <c r="H1012" s="51"/>
      <c r="I1012" s="51"/>
      <c r="J1012" s="51"/>
    </row>
    <row r="1013" spans="1:10" ht="15" x14ac:dyDescent="0.2">
      <c r="A1013" s="29" t="s">
        <v>178</v>
      </c>
      <c r="B1013" s="61"/>
      <c r="C1013" s="51"/>
      <c r="D1013" s="51"/>
      <c r="E1013" s="51"/>
      <c r="F1013" s="51"/>
      <c r="G1013" s="51"/>
      <c r="H1013" s="51"/>
      <c r="I1013" s="51"/>
      <c r="J1013" s="51"/>
    </row>
    <row r="1014" spans="1:10" ht="30" customHeight="1" x14ac:dyDescent="0.2">
      <c r="A1014" s="8" t="s">
        <v>184</v>
      </c>
      <c r="B1014" s="47">
        <f>SUM(B1015:B1017)</f>
        <v>366</v>
      </c>
      <c r="C1014" s="47">
        <f>SUM(C1015:C1017)</f>
        <v>285</v>
      </c>
      <c r="D1014" s="47">
        <f>SUM(D1015:D1017)</f>
        <v>52</v>
      </c>
      <c r="E1014" s="47">
        <f>SUM(E1015:E1017)</f>
        <v>6</v>
      </c>
      <c r="F1014" s="47">
        <f>SUM(F1015:F1017)</f>
        <v>0</v>
      </c>
      <c r="G1014" s="47">
        <v>0</v>
      </c>
      <c r="H1014" s="47">
        <f>SUM(H1015:H1017)</f>
        <v>0</v>
      </c>
      <c r="I1014" s="47">
        <f>SUM(I1015:I1017)</f>
        <v>0</v>
      </c>
      <c r="J1014" s="47">
        <f>SUM(J1015:J1017)</f>
        <v>23</v>
      </c>
    </row>
    <row r="1015" spans="1:10" ht="21.95" customHeight="1" x14ac:dyDescent="0.2">
      <c r="A1015" s="10" t="s">
        <v>6</v>
      </c>
      <c r="B1015" s="46">
        <v>290</v>
      </c>
      <c r="C1015" s="51">
        <v>222</v>
      </c>
      <c r="D1015" s="51">
        <v>40</v>
      </c>
      <c r="E1015" s="51">
        <v>6</v>
      </c>
      <c r="F1015" s="51">
        <v>0</v>
      </c>
      <c r="G1015" s="51">
        <v>0</v>
      </c>
      <c r="H1015" s="51">
        <v>0</v>
      </c>
      <c r="I1015" s="51">
        <v>0</v>
      </c>
      <c r="J1015" s="51">
        <v>22</v>
      </c>
    </row>
    <row r="1016" spans="1:10" ht="21.95" customHeight="1" x14ac:dyDescent="0.2">
      <c r="A1016" s="10" t="s">
        <v>7</v>
      </c>
      <c r="B1016" s="46">
        <v>14</v>
      </c>
      <c r="C1016" s="51">
        <v>14</v>
      </c>
      <c r="D1016" s="51">
        <v>0</v>
      </c>
      <c r="E1016" s="51">
        <v>0</v>
      </c>
      <c r="F1016" s="51">
        <v>0</v>
      </c>
      <c r="G1016" s="51">
        <v>0</v>
      </c>
      <c r="H1016" s="51">
        <v>0</v>
      </c>
      <c r="I1016" s="51">
        <v>0</v>
      </c>
      <c r="J1016" s="51">
        <v>0</v>
      </c>
    </row>
    <row r="1017" spans="1:10" ht="21.95" customHeight="1" x14ac:dyDescent="0.2">
      <c r="A1017" s="11" t="s">
        <v>8</v>
      </c>
      <c r="B1017" s="46">
        <v>62</v>
      </c>
      <c r="C1017" s="51">
        <v>49</v>
      </c>
      <c r="D1017" s="51">
        <v>12</v>
      </c>
      <c r="E1017" s="51">
        <v>0</v>
      </c>
      <c r="F1017" s="51">
        <v>0</v>
      </c>
      <c r="G1017" s="51">
        <v>0</v>
      </c>
      <c r="H1017" s="51">
        <v>0</v>
      </c>
      <c r="I1017" s="51">
        <v>0</v>
      </c>
      <c r="J1017" s="51">
        <v>1</v>
      </c>
    </row>
    <row r="1018" spans="1:10" ht="18" customHeight="1" thickBot="1" x14ac:dyDescent="0.25">
      <c r="A1018" s="43"/>
      <c r="B1018" s="33"/>
      <c r="C1018" s="44"/>
      <c r="D1018" s="44"/>
      <c r="E1018" s="44"/>
      <c r="F1018" s="44"/>
      <c r="G1018" s="44"/>
      <c r="H1018" s="44"/>
      <c r="I1018" s="44"/>
      <c r="J1018" s="44"/>
    </row>
    <row r="1019" spans="1:10" ht="21.95" customHeight="1" x14ac:dyDescent="0.2">
      <c r="A1019" s="29" t="s">
        <v>179</v>
      </c>
      <c r="C1019" s="19"/>
      <c r="D1019" s="19"/>
      <c r="E1019" s="19"/>
      <c r="F1019" s="19"/>
      <c r="G1019" s="19"/>
      <c r="H1019" s="19"/>
      <c r="I1019" s="19"/>
      <c r="J1019" s="19"/>
    </row>
    <row r="1020" spans="1:10" ht="30" customHeight="1" x14ac:dyDescent="0.2">
      <c r="A1020" s="8" t="s">
        <v>184</v>
      </c>
      <c r="B1020" s="47">
        <f t="shared" ref="B1020:J1020" si="194">SUM(B1021:B1023)</f>
        <v>502</v>
      </c>
      <c r="C1020" s="47">
        <f t="shared" si="194"/>
        <v>136</v>
      </c>
      <c r="D1020" s="47">
        <f t="shared" si="194"/>
        <v>8</v>
      </c>
      <c r="E1020" s="47">
        <f t="shared" si="194"/>
        <v>5</v>
      </c>
      <c r="F1020" s="47">
        <f t="shared" si="194"/>
        <v>0</v>
      </c>
      <c r="G1020" s="47">
        <f t="shared" si="194"/>
        <v>0</v>
      </c>
      <c r="H1020" s="47">
        <f t="shared" si="194"/>
        <v>0</v>
      </c>
      <c r="I1020" s="47">
        <f t="shared" si="194"/>
        <v>0</v>
      </c>
      <c r="J1020" s="47">
        <f t="shared" si="194"/>
        <v>353</v>
      </c>
    </row>
    <row r="1021" spans="1:10" ht="21.95" customHeight="1" x14ac:dyDescent="0.2">
      <c r="A1021" s="10" t="s">
        <v>6</v>
      </c>
      <c r="B1021" s="46">
        <v>413</v>
      </c>
      <c r="C1021" s="51">
        <v>118</v>
      </c>
      <c r="D1021" s="51">
        <v>6</v>
      </c>
      <c r="E1021" s="51">
        <v>5</v>
      </c>
      <c r="F1021" s="51">
        <v>0</v>
      </c>
      <c r="G1021" s="51">
        <v>0</v>
      </c>
      <c r="H1021" s="51">
        <v>0</v>
      </c>
      <c r="I1021" s="51">
        <v>0</v>
      </c>
      <c r="J1021" s="51">
        <v>284</v>
      </c>
    </row>
    <row r="1022" spans="1:10" ht="21.95" customHeight="1" x14ac:dyDescent="0.2">
      <c r="A1022" s="10" t="s">
        <v>7</v>
      </c>
      <c r="B1022" s="46">
        <v>7</v>
      </c>
      <c r="C1022" s="51">
        <v>7</v>
      </c>
      <c r="D1022" s="51">
        <v>0</v>
      </c>
      <c r="E1022" s="51">
        <v>0</v>
      </c>
      <c r="F1022" s="51">
        <v>0</v>
      </c>
      <c r="G1022" s="51">
        <v>0</v>
      </c>
      <c r="H1022" s="51">
        <v>0</v>
      </c>
      <c r="I1022" s="51">
        <v>0</v>
      </c>
      <c r="J1022" s="51">
        <v>0</v>
      </c>
    </row>
    <row r="1023" spans="1:10" ht="21.95" customHeight="1" x14ac:dyDescent="0.2">
      <c r="A1023" s="11" t="s">
        <v>8</v>
      </c>
      <c r="B1023" s="46">
        <v>82</v>
      </c>
      <c r="C1023" s="51">
        <v>11</v>
      </c>
      <c r="D1023" s="51">
        <v>2</v>
      </c>
      <c r="E1023" s="51">
        <v>0</v>
      </c>
      <c r="F1023" s="51">
        <v>0</v>
      </c>
      <c r="G1023" s="51">
        <v>0</v>
      </c>
      <c r="H1023" s="51">
        <v>0</v>
      </c>
      <c r="I1023" s="51">
        <v>0</v>
      </c>
      <c r="J1023" s="51">
        <v>69</v>
      </c>
    </row>
    <row r="1024" spans="1:10" ht="18" customHeight="1" x14ac:dyDescent="0.2">
      <c r="A1024" s="30"/>
      <c r="B1024" s="61"/>
      <c r="C1024" s="51"/>
      <c r="D1024" s="51"/>
      <c r="E1024" s="51"/>
      <c r="F1024" s="51"/>
      <c r="G1024" s="51"/>
      <c r="H1024" s="51"/>
      <c r="I1024" s="51"/>
      <c r="J1024" s="51"/>
    </row>
    <row r="1025" spans="1:13" ht="21.95" customHeight="1" x14ac:dyDescent="0.2">
      <c r="A1025" s="29" t="s">
        <v>180</v>
      </c>
      <c r="B1025" s="61"/>
      <c r="C1025" s="51"/>
      <c r="D1025" s="51"/>
      <c r="E1025" s="51"/>
      <c r="F1025" s="51"/>
      <c r="G1025" s="51"/>
      <c r="H1025" s="51"/>
      <c r="I1025" s="51"/>
      <c r="J1025" s="51"/>
    </row>
    <row r="1026" spans="1:13" ht="30" customHeight="1" x14ac:dyDescent="0.2">
      <c r="A1026" s="8" t="s">
        <v>184</v>
      </c>
      <c r="B1026" s="47">
        <f t="shared" ref="B1026:J1026" si="195">SUM(B1027:B1029)</f>
        <v>114</v>
      </c>
      <c r="C1026" s="47">
        <f t="shared" si="195"/>
        <v>64</v>
      </c>
      <c r="D1026" s="47">
        <f t="shared" si="195"/>
        <v>39</v>
      </c>
      <c r="E1026" s="47">
        <f t="shared" si="195"/>
        <v>0</v>
      </c>
      <c r="F1026" s="47">
        <f t="shared" si="195"/>
        <v>0</v>
      </c>
      <c r="G1026" s="47">
        <f t="shared" si="195"/>
        <v>0</v>
      </c>
      <c r="H1026" s="47">
        <f t="shared" si="195"/>
        <v>0</v>
      </c>
      <c r="I1026" s="47">
        <f t="shared" si="195"/>
        <v>0</v>
      </c>
      <c r="J1026" s="47">
        <f t="shared" si="195"/>
        <v>11</v>
      </c>
    </row>
    <row r="1027" spans="1:13" ht="21.95" customHeight="1" x14ac:dyDescent="0.2">
      <c r="A1027" s="10" t="s">
        <v>6</v>
      </c>
      <c r="B1027" s="46">
        <v>103</v>
      </c>
      <c r="C1027" s="51">
        <v>55</v>
      </c>
      <c r="D1027" s="51">
        <v>39</v>
      </c>
      <c r="E1027" s="51">
        <v>0</v>
      </c>
      <c r="F1027" s="51">
        <v>0</v>
      </c>
      <c r="G1027" s="51">
        <v>0</v>
      </c>
      <c r="H1027" s="51">
        <v>0</v>
      </c>
      <c r="I1027" s="51">
        <v>0</v>
      </c>
      <c r="J1027" s="51">
        <v>9</v>
      </c>
    </row>
    <row r="1028" spans="1:13" ht="21.95" customHeight="1" x14ac:dyDescent="0.2">
      <c r="A1028" s="10" t="s">
        <v>7</v>
      </c>
      <c r="B1028" s="46">
        <v>8</v>
      </c>
      <c r="C1028" s="51">
        <v>7</v>
      </c>
      <c r="D1028" s="51">
        <v>0</v>
      </c>
      <c r="E1028" s="51">
        <v>0</v>
      </c>
      <c r="F1028" s="51">
        <v>0</v>
      </c>
      <c r="G1028" s="51">
        <v>0</v>
      </c>
      <c r="H1028" s="51">
        <v>0</v>
      </c>
      <c r="I1028" s="51">
        <v>0</v>
      </c>
      <c r="J1028" s="51">
        <v>1</v>
      </c>
    </row>
    <row r="1029" spans="1:13" ht="21.95" customHeight="1" x14ac:dyDescent="0.2">
      <c r="A1029" s="11" t="s">
        <v>8</v>
      </c>
      <c r="B1029" s="46">
        <v>3</v>
      </c>
      <c r="C1029" s="51">
        <v>2</v>
      </c>
      <c r="D1029" s="51">
        <v>0</v>
      </c>
      <c r="E1029" s="51">
        <v>0</v>
      </c>
      <c r="F1029" s="51">
        <v>0</v>
      </c>
      <c r="G1029" s="51">
        <v>0</v>
      </c>
      <c r="H1029" s="51">
        <v>0</v>
      </c>
      <c r="I1029" s="51">
        <v>0</v>
      </c>
      <c r="J1029" s="51">
        <v>1</v>
      </c>
    </row>
    <row r="1030" spans="1:13" ht="18" customHeight="1" x14ac:dyDescent="0.2">
      <c r="A1030" s="12"/>
      <c r="B1030" s="48"/>
      <c r="C1030" s="48"/>
      <c r="D1030" s="48"/>
      <c r="E1030" s="48"/>
      <c r="F1030" s="48"/>
      <c r="G1030" s="48"/>
      <c r="H1030" s="48"/>
      <c r="I1030" s="48"/>
      <c r="J1030" s="48"/>
    </row>
    <row r="1031" spans="1:13" s="20" customFormat="1" ht="21.95" customHeight="1" x14ac:dyDescent="0.25">
      <c r="A1031" s="13" t="s">
        <v>21</v>
      </c>
      <c r="B1031" s="70"/>
      <c r="C1031" s="70"/>
      <c r="D1031" s="70"/>
      <c r="E1031" s="70"/>
      <c r="F1031" s="70"/>
      <c r="G1031" s="70"/>
      <c r="H1031" s="70"/>
      <c r="I1031" s="70"/>
      <c r="J1031" s="70"/>
      <c r="M1031" s="21"/>
    </row>
    <row r="1032" spans="1:13" s="20" customFormat="1" ht="30" customHeight="1" x14ac:dyDescent="0.25">
      <c r="A1032" s="8" t="s">
        <v>184</v>
      </c>
      <c r="B1032" s="71">
        <f t="shared" ref="B1032:J1032" si="196">SUM(B1033:B1035)</f>
        <v>201899</v>
      </c>
      <c r="C1032" s="71">
        <f t="shared" si="196"/>
        <v>44302</v>
      </c>
      <c r="D1032" s="71">
        <f t="shared" si="196"/>
        <v>50253</v>
      </c>
      <c r="E1032" s="71">
        <f t="shared" si="196"/>
        <v>52569</v>
      </c>
      <c r="F1032" s="71">
        <f t="shared" si="196"/>
        <v>28316</v>
      </c>
      <c r="G1032" s="71">
        <f t="shared" si="196"/>
        <v>10168</v>
      </c>
      <c r="H1032" s="71">
        <f t="shared" si="196"/>
        <v>4502</v>
      </c>
      <c r="I1032" s="71">
        <f t="shared" si="196"/>
        <v>10186</v>
      </c>
      <c r="J1032" s="71">
        <f t="shared" si="196"/>
        <v>1603</v>
      </c>
      <c r="K1032" s="9"/>
      <c r="M1032" s="21"/>
    </row>
    <row r="1033" spans="1:13" s="20" customFormat="1" ht="21.95" customHeight="1" x14ac:dyDescent="0.25">
      <c r="A1033" s="10" t="s">
        <v>6</v>
      </c>
      <c r="B1033" s="72">
        <v>29453</v>
      </c>
      <c r="C1033" s="72">
        <v>2937</v>
      </c>
      <c r="D1033" s="72">
        <v>9179</v>
      </c>
      <c r="E1033" s="72">
        <v>9497</v>
      </c>
      <c r="F1033" s="72">
        <v>3896</v>
      </c>
      <c r="G1033" s="72">
        <v>1263</v>
      </c>
      <c r="H1033" s="72">
        <v>541</v>
      </c>
      <c r="I1033" s="72">
        <v>2049</v>
      </c>
      <c r="J1033" s="72">
        <v>91</v>
      </c>
      <c r="K1033" s="9"/>
      <c r="M1033" s="21"/>
    </row>
    <row r="1034" spans="1:13" s="20" customFormat="1" ht="21.95" customHeight="1" x14ac:dyDescent="0.25">
      <c r="A1034" s="10" t="s">
        <v>7</v>
      </c>
      <c r="B1034" s="72">
        <v>163276</v>
      </c>
      <c r="C1034" s="72">
        <v>38697</v>
      </c>
      <c r="D1034" s="72">
        <v>36326</v>
      </c>
      <c r="E1034" s="72">
        <v>41788</v>
      </c>
      <c r="F1034" s="72">
        <v>24051</v>
      </c>
      <c r="G1034" s="72">
        <v>8845</v>
      </c>
      <c r="H1034" s="72">
        <v>3961</v>
      </c>
      <c r="I1034" s="72">
        <v>8137</v>
      </c>
      <c r="J1034" s="72">
        <v>1471</v>
      </c>
      <c r="K1034" s="22"/>
      <c r="M1034" s="21"/>
    </row>
    <row r="1035" spans="1:13" s="20" customFormat="1" ht="21.95" customHeight="1" x14ac:dyDescent="0.25">
      <c r="A1035" s="11" t="s">
        <v>8</v>
      </c>
      <c r="B1035" s="72">
        <v>9170</v>
      </c>
      <c r="C1035" s="72">
        <v>2668</v>
      </c>
      <c r="D1035" s="72">
        <v>4748</v>
      </c>
      <c r="E1035" s="72">
        <v>1284</v>
      </c>
      <c r="F1035" s="72">
        <v>369</v>
      </c>
      <c r="G1035" s="72">
        <v>60</v>
      </c>
      <c r="H1035" s="72">
        <v>0</v>
      </c>
      <c r="I1035" s="72">
        <v>0</v>
      </c>
      <c r="J1035" s="72">
        <v>41</v>
      </c>
      <c r="L1035" s="23"/>
      <c r="M1035" s="21"/>
    </row>
    <row r="1036" spans="1:13" ht="18" customHeight="1" x14ac:dyDescent="0.2">
      <c r="A1036" s="31"/>
      <c r="B1036" s="73"/>
      <c r="C1036" s="73"/>
      <c r="D1036" s="73"/>
      <c r="E1036" s="73"/>
      <c r="F1036" s="73"/>
      <c r="G1036" s="73"/>
      <c r="H1036" s="73"/>
      <c r="I1036" s="73"/>
      <c r="J1036" s="73"/>
    </row>
    <row r="1037" spans="1:13" s="20" customFormat="1" ht="21.95" customHeight="1" x14ac:dyDescent="0.25">
      <c r="A1037" s="13" t="s">
        <v>22</v>
      </c>
      <c r="B1037" s="70"/>
      <c r="C1037" s="70"/>
      <c r="D1037" s="70"/>
      <c r="E1037" s="70"/>
      <c r="F1037" s="70"/>
      <c r="G1037" s="70"/>
      <c r="H1037" s="70"/>
      <c r="I1037" s="70"/>
      <c r="J1037" s="70"/>
      <c r="M1037" s="21"/>
    </row>
    <row r="1038" spans="1:13" s="20" customFormat="1" ht="30" customHeight="1" x14ac:dyDescent="0.25">
      <c r="A1038" s="8" t="s">
        <v>184</v>
      </c>
      <c r="B1038" s="47">
        <f t="shared" ref="B1038:J1038" si="197">SUM(B1039:B1041)</f>
        <v>9977</v>
      </c>
      <c r="C1038" s="47">
        <f t="shared" si="197"/>
        <v>3106</v>
      </c>
      <c r="D1038" s="47">
        <f t="shared" si="197"/>
        <v>3154</v>
      </c>
      <c r="E1038" s="47">
        <f t="shared" si="197"/>
        <v>613</v>
      </c>
      <c r="F1038" s="47">
        <f t="shared" si="197"/>
        <v>167</v>
      </c>
      <c r="G1038" s="47">
        <f t="shared" si="197"/>
        <v>43</v>
      </c>
      <c r="H1038" s="47">
        <f t="shared" si="197"/>
        <v>25</v>
      </c>
      <c r="I1038" s="47">
        <f t="shared" si="197"/>
        <v>3</v>
      </c>
      <c r="J1038" s="47">
        <f t="shared" si="197"/>
        <v>2866</v>
      </c>
      <c r="K1038" s="9"/>
      <c r="M1038" s="21"/>
    </row>
    <row r="1039" spans="1:13" s="20" customFormat="1" ht="21.95" customHeight="1" x14ac:dyDescent="0.25">
      <c r="A1039" s="10" t="s">
        <v>6</v>
      </c>
      <c r="B1039" s="46">
        <v>5573</v>
      </c>
      <c r="C1039" s="46">
        <v>1807</v>
      </c>
      <c r="D1039" s="46">
        <v>1835</v>
      </c>
      <c r="E1039" s="46">
        <v>517</v>
      </c>
      <c r="F1039" s="46">
        <v>151</v>
      </c>
      <c r="G1039" s="46">
        <v>35</v>
      </c>
      <c r="H1039" s="46">
        <v>21</v>
      </c>
      <c r="I1039" s="46">
        <v>0</v>
      </c>
      <c r="J1039" s="46">
        <v>1207</v>
      </c>
      <c r="K1039" s="9"/>
      <c r="M1039" s="21"/>
    </row>
    <row r="1040" spans="1:13" s="20" customFormat="1" ht="21.95" customHeight="1" x14ac:dyDescent="0.25">
      <c r="A1040" s="10" t="s">
        <v>7</v>
      </c>
      <c r="B1040" s="46">
        <v>2888</v>
      </c>
      <c r="C1040" s="46">
        <v>738</v>
      </c>
      <c r="D1040" s="46">
        <v>968</v>
      </c>
      <c r="E1040" s="46">
        <v>81</v>
      </c>
      <c r="F1040" s="46">
        <v>16</v>
      </c>
      <c r="G1040" s="46">
        <v>8</v>
      </c>
      <c r="H1040" s="46">
        <v>4</v>
      </c>
      <c r="I1040" s="46">
        <v>3</v>
      </c>
      <c r="J1040" s="46">
        <v>1070</v>
      </c>
      <c r="K1040" s="22"/>
      <c r="M1040" s="21"/>
    </row>
    <row r="1041" spans="1:13" s="20" customFormat="1" ht="21.95" customHeight="1" x14ac:dyDescent="0.25">
      <c r="A1041" s="11" t="s">
        <v>8</v>
      </c>
      <c r="B1041" s="46">
        <v>1516</v>
      </c>
      <c r="C1041" s="46">
        <v>561</v>
      </c>
      <c r="D1041" s="46">
        <v>351</v>
      </c>
      <c r="E1041" s="46">
        <v>15</v>
      </c>
      <c r="F1041" s="46">
        <v>0</v>
      </c>
      <c r="G1041" s="46">
        <v>0</v>
      </c>
      <c r="H1041" s="46">
        <v>0</v>
      </c>
      <c r="I1041" s="46">
        <v>0</v>
      </c>
      <c r="J1041" s="46">
        <v>589</v>
      </c>
      <c r="L1041" s="23"/>
      <c r="M1041" s="21"/>
    </row>
    <row r="1042" spans="1:13" ht="18" customHeight="1" x14ac:dyDescent="0.2">
      <c r="A1042" s="32"/>
      <c r="B1042" s="61"/>
      <c r="C1042" s="61"/>
      <c r="D1042" s="61"/>
      <c r="E1042" s="61"/>
      <c r="F1042" s="61"/>
      <c r="G1042" s="61"/>
      <c r="H1042" s="61"/>
      <c r="I1042" s="61"/>
      <c r="J1042" s="61"/>
    </row>
    <row r="1043" spans="1:13" s="20" customFormat="1" ht="21.95" customHeight="1" x14ac:dyDescent="0.25">
      <c r="A1043" s="13" t="s">
        <v>23</v>
      </c>
      <c r="B1043" s="70"/>
      <c r="C1043" s="70"/>
      <c r="D1043" s="70"/>
      <c r="E1043" s="70"/>
      <c r="F1043" s="70"/>
      <c r="G1043" s="70"/>
      <c r="H1043" s="70"/>
      <c r="I1043" s="70"/>
      <c r="J1043" s="70"/>
      <c r="M1043" s="21"/>
    </row>
    <row r="1044" spans="1:13" s="20" customFormat="1" ht="30" customHeight="1" x14ac:dyDescent="0.25">
      <c r="A1044" s="8" t="s">
        <v>184</v>
      </c>
      <c r="B1044" s="68">
        <f t="shared" ref="B1044:J1044" si="198">SUM(B1045:B1047)</f>
        <v>14988</v>
      </c>
      <c r="C1044" s="68">
        <f t="shared" si="198"/>
        <v>9377</v>
      </c>
      <c r="D1044" s="68">
        <f t="shared" si="198"/>
        <v>3892</v>
      </c>
      <c r="E1044" s="68">
        <f t="shared" si="198"/>
        <v>1097</v>
      </c>
      <c r="F1044" s="68">
        <f t="shared" si="198"/>
        <v>374</v>
      </c>
      <c r="G1044" s="68">
        <f t="shared" si="198"/>
        <v>162</v>
      </c>
      <c r="H1044" s="68">
        <f t="shared" si="198"/>
        <v>33</v>
      </c>
      <c r="I1044" s="68">
        <f t="shared" si="198"/>
        <v>43</v>
      </c>
      <c r="J1044" s="68">
        <f t="shared" si="198"/>
        <v>10</v>
      </c>
      <c r="K1044" s="9"/>
      <c r="M1044" s="21"/>
    </row>
    <row r="1045" spans="1:13" s="20" customFormat="1" ht="21.95" customHeight="1" x14ac:dyDescent="0.25">
      <c r="A1045" s="10" t="s">
        <v>6</v>
      </c>
      <c r="B1045" s="55">
        <v>2942</v>
      </c>
      <c r="C1045" s="55">
        <v>0</v>
      </c>
      <c r="D1045" s="55">
        <v>2492</v>
      </c>
      <c r="E1045" s="55">
        <v>143</v>
      </c>
      <c r="F1045" s="55">
        <v>132</v>
      </c>
      <c r="G1045" s="55">
        <v>105</v>
      </c>
      <c r="H1045" s="55">
        <v>29</v>
      </c>
      <c r="I1045" s="55">
        <v>38</v>
      </c>
      <c r="J1045" s="55">
        <v>3</v>
      </c>
      <c r="K1045" s="9"/>
      <c r="M1045" s="21"/>
    </row>
    <row r="1046" spans="1:13" s="20" customFormat="1" ht="21.95" customHeight="1" x14ac:dyDescent="0.25">
      <c r="A1046" s="10" t="s">
        <v>7</v>
      </c>
      <c r="B1046" s="55">
        <v>11982</v>
      </c>
      <c r="C1046" s="55">
        <v>9327</v>
      </c>
      <c r="D1046" s="55">
        <v>1389</v>
      </c>
      <c r="E1046" s="55">
        <v>951</v>
      </c>
      <c r="F1046" s="55">
        <v>242</v>
      </c>
      <c r="G1046" s="55">
        <v>57</v>
      </c>
      <c r="H1046" s="55">
        <v>4</v>
      </c>
      <c r="I1046" s="55">
        <v>5</v>
      </c>
      <c r="J1046" s="55">
        <v>7</v>
      </c>
      <c r="K1046" s="22"/>
      <c r="M1046" s="21"/>
    </row>
    <row r="1047" spans="1:13" s="20" customFormat="1" ht="21.95" customHeight="1" x14ac:dyDescent="0.25">
      <c r="A1047" s="11" t="s">
        <v>8</v>
      </c>
      <c r="B1047" s="55">
        <v>64</v>
      </c>
      <c r="C1047" s="55">
        <v>50</v>
      </c>
      <c r="D1047" s="55">
        <v>11</v>
      </c>
      <c r="E1047" s="55">
        <v>3</v>
      </c>
      <c r="F1047" s="55">
        <v>0</v>
      </c>
      <c r="G1047" s="55">
        <v>0</v>
      </c>
      <c r="H1047" s="55">
        <v>0</v>
      </c>
      <c r="I1047" s="55">
        <v>0</v>
      </c>
      <c r="J1047" s="55">
        <v>0</v>
      </c>
      <c r="L1047" s="23"/>
      <c r="M1047" s="21"/>
    </row>
    <row r="1048" spans="1:13" ht="18" customHeight="1" thickBot="1" x14ac:dyDescent="0.25">
      <c r="A1048" s="33"/>
      <c r="B1048" s="33"/>
      <c r="C1048" s="33"/>
      <c r="D1048" s="33"/>
      <c r="E1048" s="33"/>
      <c r="F1048" s="33"/>
      <c r="G1048" s="33"/>
      <c r="H1048" s="33"/>
      <c r="I1048" s="33"/>
      <c r="J1048" s="33"/>
    </row>
  </sheetData>
  <mergeCells count="10">
    <mergeCell ref="A1:J1"/>
    <mergeCell ref="A57:A58"/>
    <mergeCell ref="B57:B58"/>
    <mergeCell ref="C57:J57"/>
    <mergeCell ref="A4:A5"/>
    <mergeCell ref="B4:B5"/>
    <mergeCell ref="C4:J4"/>
    <mergeCell ref="A2:J2"/>
    <mergeCell ref="A54:J54"/>
    <mergeCell ref="A55:J55"/>
  </mergeCells>
  <pageMargins left="0.59055118110236227" right="0.19685039370078741" top="0.59055118110236227" bottom="0.27559055118110237" header="0.31496062992125984" footer="0.31496062992125984"/>
  <pageSetup paperSize="9" scale="60" orientation="portrait" r:id="rId1"/>
  <rowBreaks count="21" manualBreakCount="21">
    <brk id="53" max="16383" man="1"/>
    <brk id="106" max="9" man="1"/>
    <brk id="154" max="9" man="1"/>
    <brk id="202" max="9" man="1"/>
    <brk id="250" max="9" man="1"/>
    <brk id="298" max="9" man="1"/>
    <brk id="346" max="9" man="1"/>
    <brk id="394" max="9" man="1"/>
    <brk id="442" max="9" man="1"/>
    <brk id="490" max="9" man="1"/>
    <brk id="538" max="9" man="1"/>
    <brk id="586" max="9" man="1"/>
    <brk id="634" max="9" man="1"/>
    <brk id="682" max="9" man="1"/>
    <brk id="730" max="9" man="1"/>
    <brk id="778" max="9" man="1"/>
    <brk id="826" max="9" man="1"/>
    <brk id="874" max="9" man="1"/>
    <brk id="922" max="9" man="1"/>
    <brk id="970" max="9" man="1"/>
    <brk id="1018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Jadual 10</vt:lpstr>
      <vt:lpstr>'Jadual 10'!Print_Area</vt:lpstr>
      <vt:lpstr>'Jadual 10'!Print_Titles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Hufaidah Ilyas</dc:creator>
  <cp:lastModifiedBy>Nur Hufaidah Ilyas</cp:lastModifiedBy>
  <cp:lastPrinted>2026-04-16T02:14:26Z</cp:lastPrinted>
  <dcterms:created xsi:type="dcterms:W3CDTF">2025-12-08T02:38:04Z</dcterms:created>
  <dcterms:modified xsi:type="dcterms:W3CDTF">2026-04-22T07:43:07Z</dcterms:modified>
</cp:coreProperties>
</file>