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saeda\Documents\PPLN 2026\03 MARCH 2026\CMS 032026\"/>
    </mc:Choice>
  </mc:AlternateContent>
  <xr:revisionPtr revIDLastSave="0" documentId="13_ncr:1_{09D461DB-5F97-44E5-9006-7B5BA53079CD}" xr6:coauthVersionLast="36" xr6:coauthVersionMax="36" xr10:uidLastSave="{00000000-0000-0000-0000-000000000000}"/>
  <bookViews>
    <workbookView xWindow="0" yWindow="0" windowWidth="28800" windowHeight="12105" tabRatio="690" xr2:uid="{00000000-000D-0000-FFFF-FFFF00000000}"/>
  </bookViews>
  <sheets>
    <sheet name="Appendix i" sheetId="2" r:id="rId1"/>
    <sheet name="Appendix ii-iii" sheetId="7" r:id="rId2"/>
    <sheet name="Appendix iv" sheetId="6" r:id="rId3"/>
    <sheet name="Appendix v" sheetId="8" r:id="rId4"/>
    <sheet name="Appendix vi" sheetId="5" r:id="rId5"/>
  </sheets>
  <definedNames>
    <definedName name="_xlnm._FilterDatabase" localSheetId="2" hidden="1">'Appendix iv'!#REF!</definedName>
    <definedName name="_xlnm._FilterDatabase" localSheetId="3" hidden="1">'Appendix v'!#REF!</definedName>
    <definedName name="_xlnm.Print_Area" localSheetId="0">'Appendix i'!$A$1:$L$81</definedName>
    <definedName name="_xlnm.Print_Area" localSheetId="1">'Appendix ii-iii'!$A$1:$L$77</definedName>
    <definedName name="_xlnm.Print_Area" localSheetId="2">'Appendix iv'!$A$1:$L$46</definedName>
    <definedName name="_xlnm.Print_Area" localSheetId="3">'Appendix v'!$A$1:$L$46</definedName>
    <definedName name="_xlnm.Print_Area" localSheetId="4">'Appendix vi'!$A$1:$L$37</definedName>
    <definedName name="_xlnm.Print_Titles" localSheetId="0">'Appendix i'!$1:$6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8" l="1"/>
  <c r="J37" i="8"/>
  <c r="D37" i="8"/>
  <c r="E37" i="8"/>
  <c r="C37" i="8"/>
  <c r="K28" i="6"/>
  <c r="J28" i="6"/>
  <c r="D28" i="6"/>
  <c r="E28" i="6"/>
  <c r="C28" i="6"/>
  <c r="K7" i="6"/>
  <c r="J7" i="6"/>
  <c r="D7" i="6"/>
  <c r="E7" i="6"/>
  <c r="C7" i="6"/>
  <c r="E37" i="7" l="1"/>
  <c r="C76" i="7" l="1"/>
  <c r="G7" i="7" l="1"/>
  <c r="G5" i="7"/>
  <c r="C37" i="6" l="1"/>
  <c r="G28" i="6" l="1"/>
  <c r="D28" i="8" l="1"/>
  <c r="E28" i="8"/>
  <c r="C28" i="8"/>
  <c r="C7" i="8"/>
  <c r="K37" i="6"/>
  <c r="J37" i="6"/>
  <c r="D37" i="6"/>
  <c r="E37" i="6"/>
  <c r="D7" i="8"/>
  <c r="E7" i="8"/>
  <c r="F28" i="8" l="1"/>
  <c r="C37" i="7"/>
  <c r="C38" i="7" s="1"/>
  <c r="G8" i="5" l="1"/>
  <c r="K25" i="5" l="1"/>
  <c r="J25" i="5"/>
  <c r="D25" i="5"/>
  <c r="E25" i="5"/>
  <c r="C25" i="5"/>
  <c r="K19" i="5"/>
  <c r="J19" i="5"/>
  <c r="D19" i="5"/>
  <c r="E19" i="5"/>
  <c r="C19" i="5"/>
  <c r="K11" i="5"/>
  <c r="J11" i="5"/>
  <c r="D11" i="5"/>
  <c r="E11" i="5"/>
  <c r="C11" i="5"/>
  <c r="K7" i="5"/>
  <c r="J7" i="5"/>
  <c r="D7" i="5"/>
  <c r="E7" i="5"/>
  <c r="C7" i="5"/>
  <c r="D36" i="5" l="1"/>
  <c r="D5" i="5" s="1"/>
  <c r="J36" i="5"/>
  <c r="J5" i="5" s="1"/>
  <c r="C36" i="5"/>
  <c r="C5" i="5" s="1"/>
  <c r="E36" i="5"/>
  <c r="E5" i="5" s="1"/>
  <c r="K36" i="5"/>
  <c r="K5" i="5" s="1"/>
  <c r="K28" i="8"/>
  <c r="J28" i="8"/>
  <c r="K7" i="8"/>
  <c r="J7" i="8"/>
  <c r="L23" i="5" l="1"/>
  <c r="L37" i="5"/>
  <c r="F17" i="5"/>
  <c r="F8" i="5"/>
  <c r="F20" i="5"/>
  <c r="F12" i="5"/>
  <c r="F35" i="5"/>
  <c r="F9" i="5"/>
  <c r="F21" i="5"/>
  <c r="L37" i="8"/>
  <c r="F39" i="6"/>
  <c r="F40" i="6"/>
  <c r="F41" i="6"/>
  <c r="F42" i="6"/>
  <c r="F43" i="6"/>
  <c r="F44" i="6"/>
  <c r="F38" i="6"/>
  <c r="F35" i="6"/>
  <c r="G8" i="7" l="1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G32" i="7"/>
  <c r="H32" i="7" s="1"/>
  <c r="G33" i="7"/>
  <c r="H33" i="7" s="1"/>
  <c r="G34" i="7"/>
  <c r="H34" i="7" s="1"/>
  <c r="G35" i="7"/>
  <c r="H35" i="7" s="1"/>
  <c r="G36" i="7"/>
  <c r="H36" i="7" s="1"/>
  <c r="L46" i="6" l="1"/>
  <c r="F46" i="6"/>
  <c r="F46" i="8"/>
  <c r="L46" i="8"/>
  <c r="G38" i="6" l="1"/>
  <c r="H38" i="6" s="1"/>
  <c r="G39" i="6"/>
  <c r="H39" i="6" s="1"/>
  <c r="G40" i="6"/>
  <c r="H40" i="6" s="1"/>
  <c r="G41" i="6"/>
  <c r="H41" i="6" s="1"/>
  <c r="G42" i="6"/>
  <c r="H42" i="6" s="1"/>
  <c r="G43" i="6"/>
  <c r="H43" i="6" s="1"/>
  <c r="G44" i="6"/>
  <c r="H44" i="6" s="1"/>
  <c r="L47" i="7" l="1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46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7" i="7"/>
  <c r="L5" i="7"/>
  <c r="F5" i="7"/>
  <c r="F44" i="7"/>
  <c r="L44" i="7"/>
  <c r="G44" i="7"/>
  <c r="G5" i="8" l="1"/>
  <c r="H5" i="8" s="1"/>
  <c r="G5" i="6"/>
  <c r="H44" i="7"/>
  <c r="H5" i="7"/>
  <c r="H5" i="6" l="1"/>
  <c r="G8" i="8" l="1"/>
  <c r="D37" i="7" l="1"/>
  <c r="D38" i="7" s="1"/>
  <c r="E38" i="7" l="1"/>
  <c r="G37" i="7" l="1"/>
  <c r="H37" i="7" s="1"/>
  <c r="F37" i="7"/>
  <c r="F38" i="7"/>
  <c r="G38" i="7" l="1"/>
  <c r="H38" i="7" s="1"/>
  <c r="G46" i="8"/>
  <c r="L7" i="6" l="1"/>
  <c r="F7" i="6"/>
  <c r="H46" i="8" l="1"/>
  <c r="G44" i="8"/>
  <c r="H44" i="8" s="1"/>
  <c r="G43" i="8"/>
  <c r="H43" i="8" s="1"/>
  <c r="G42" i="8"/>
  <c r="H42" i="8" s="1"/>
  <c r="G41" i="8"/>
  <c r="H41" i="8" s="1"/>
  <c r="G40" i="8"/>
  <c r="H40" i="8" s="1"/>
  <c r="G38" i="8"/>
  <c r="H38" i="8" s="1"/>
  <c r="G39" i="8"/>
  <c r="H39" i="8" s="1"/>
  <c r="F37" i="8"/>
  <c r="G35" i="8"/>
  <c r="H35" i="8" s="1"/>
  <c r="G34" i="8"/>
  <c r="H34" i="8" s="1"/>
  <c r="G33" i="8"/>
  <c r="H33" i="8" s="1"/>
  <c r="G32" i="8"/>
  <c r="H32" i="8" s="1"/>
  <c r="G31" i="8"/>
  <c r="H31" i="8" s="1"/>
  <c r="G30" i="8"/>
  <c r="H30" i="8" s="1"/>
  <c r="G29" i="8"/>
  <c r="H29" i="8" s="1"/>
  <c r="L28" i="8"/>
  <c r="G26" i="8"/>
  <c r="H26" i="8" s="1"/>
  <c r="G25" i="8"/>
  <c r="H25" i="8" s="1"/>
  <c r="G24" i="8"/>
  <c r="H24" i="8" s="1"/>
  <c r="G23" i="8"/>
  <c r="H23" i="8" s="1"/>
  <c r="G22" i="8"/>
  <c r="H22" i="8" s="1"/>
  <c r="G21" i="8"/>
  <c r="H21" i="8" s="1"/>
  <c r="G20" i="8"/>
  <c r="H20" i="8" s="1"/>
  <c r="G19" i="8"/>
  <c r="H19" i="8" s="1"/>
  <c r="G18" i="8"/>
  <c r="H18" i="8" s="1"/>
  <c r="G17" i="8"/>
  <c r="H17" i="8" s="1"/>
  <c r="G16" i="8"/>
  <c r="H16" i="8" s="1"/>
  <c r="G15" i="8"/>
  <c r="H15" i="8" s="1"/>
  <c r="G14" i="8"/>
  <c r="H14" i="8" s="1"/>
  <c r="G13" i="8"/>
  <c r="H13" i="8" s="1"/>
  <c r="G12" i="8"/>
  <c r="H12" i="8" s="1"/>
  <c r="G11" i="8"/>
  <c r="H11" i="8" s="1"/>
  <c r="G10" i="8"/>
  <c r="H10" i="8" s="1"/>
  <c r="G9" i="8"/>
  <c r="H9" i="8" s="1"/>
  <c r="H8" i="8"/>
  <c r="L7" i="8"/>
  <c r="F7" i="8"/>
  <c r="G46" i="6"/>
  <c r="H46" i="6" s="1"/>
  <c r="F37" i="6"/>
  <c r="G30" i="6"/>
  <c r="H30" i="6" s="1"/>
  <c r="G31" i="6"/>
  <c r="H31" i="6" s="1"/>
  <c r="G32" i="6"/>
  <c r="H32" i="6" s="1"/>
  <c r="G33" i="6"/>
  <c r="H33" i="6" s="1"/>
  <c r="G34" i="6"/>
  <c r="H34" i="6" s="1"/>
  <c r="G35" i="6"/>
  <c r="H35" i="6" s="1"/>
  <c r="G29" i="6"/>
  <c r="H29" i="6" s="1"/>
  <c r="G9" i="6"/>
  <c r="H9" i="6" s="1"/>
  <c r="G11" i="6"/>
  <c r="H11" i="6" s="1"/>
  <c r="G10" i="6"/>
  <c r="H10" i="6" s="1"/>
  <c r="G12" i="6"/>
  <c r="H12" i="6" s="1"/>
  <c r="G13" i="6"/>
  <c r="H13" i="6" s="1"/>
  <c r="G26" i="6"/>
  <c r="H26" i="6" s="1"/>
  <c r="G14" i="6"/>
  <c r="H14" i="6" s="1"/>
  <c r="G15" i="6"/>
  <c r="H15" i="6" s="1"/>
  <c r="G17" i="6"/>
  <c r="H17" i="6" s="1"/>
  <c r="G16" i="6"/>
  <c r="H16" i="6" s="1"/>
  <c r="G18" i="6"/>
  <c r="H18" i="6" s="1"/>
  <c r="G20" i="6"/>
  <c r="H20" i="6" s="1"/>
  <c r="G19" i="6"/>
  <c r="H19" i="6" s="1"/>
  <c r="G21" i="6"/>
  <c r="H21" i="6" s="1"/>
  <c r="G22" i="6"/>
  <c r="H22" i="6" s="1"/>
  <c r="G23" i="6"/>
  <c r="H23" i="6" s="1"/>
  <c r="G24" i="6"/>
  <c r="H24" i="6" s="1"/>
  <c r="G25" i="6"/>
  <c r="H25" i="6" s="1"/>
  <c r="G8" i="6"/>
  <c r="H8" i="6" s="1"/>
  <c r="L28" i="6"/>
  <c r="F28" i="6"/>
  <c r="L44" i="6" l="1"/>
  <c r="L37" i="6"/>
  <c r="L41" i="8"/>
  <c r="L33" i="6"/>
  <c r="L29" i="6"/>
  <c r="L29" i="8"/>
  <c r="L31" i="8"/>
  <c r="L30" i="8"/>
  <c r="L34" i="8"/>
  <c r="L35" i="8"/>
  <c r="L32" i="8"/>
  <c r="L33" i="8"/>
  <c r="F8" i="8"/>
  <c r="F16" i="8"/>
  <c r="F24" i="8"/>
  <c r="F9" i="8"/>
  <c r="F17" i="8"/>
  <c r="F25" i="8"/>
  <c r="F21" i="8"/>
  <c r="F14" i="8"/>
  <c r="F10" i="8"/>
  <c r="F18" i="8"/>
  <c r="F26" i="8"/>
  <c r="F12" i="8"/>
  <c r="F23" i="8"/>
  <c r="F11" i="8"/>
  <c r="F19" i="8"/>
  <c r="F20" i="8"/>
  <c r="F22" i="8"/>
  <c r="F15" i="8"/>
  <c r="F13" i="8"/>
  <c r="F29" i="8"/>
  <c r="F34" i="8"/>
  <c r="F30" i="8"/>
  <c r="F35" i="8"/>
  <c r="F31" i="8"/>
  <c r="F33" i="8"/>
  <c r="F32" i="8"/>
  <c r="L42" i="8"/>
  <c r="L44" i="8"/>
  <c r="L38" i="8"/>
  <c r="G37" i="8"/>
  <c r="H37" i="8" s="1"/>
  <c r="F38" i="8"/>
  <c r="F40" i="8"/>
  <c r="F44" i="8"/>
  <c r="F41" i="8"/>
  <c r="F39" i="8"/>
  <c r="F42" i="8"/>
  <c r="F43" i="8"/>
  <c r="L23" i="8"/>
  <c r="G7" i="8"/>
  <c r="H7" i="8" s="1"/>
  <c r="L8" i="8"/>
  <c r="L10" i="8"/>
  <c r="L12" i="8"/>
  <c r="L14" i="8"/>
  <c r="L16" i="8"/>
  <c r="L18" i="8"/>
  <c r="L20" i="8"/>
  <c r="L22" i="8"/>
  <c r="L24" i="8"/>
  <c r="L26" i="8"/>
  <c r="L43" i="8"/>
  <c r="L17" i="8"/>
  <c r="G28" i="8"/>
  <c r="H28" i="8" s="1"/>
  <c r="L39" i="8"/>
  <c r="L9" i="8"/>
  <c r="L11" i="8"/>
  <c r="L13" i="8"/>
  <c r="L15" i="8"/>
  <c r="L19" i="8"/>
  <c r="L21" i="8"/>
  <c r="L25" i="8"/>
  <c r="L40" i="8"/>
  <c r="L32" i="6"/>
  <c r="L31" i="6"/>
  <c r="L30" i="6"/>
  <c r="G37" i="6"/>
  <c r="H37" i="6" s="1"/>
  <c r="L43" i="6"/>
  <c r="L42" i="6"/>
  <c r="L41" i="6"/>
  <c r="L40" i="6"/>
  <c r="L39" i="6"/>
  <c r="L38" i="6"/>
  <c r="L35" i="6"/>
  <c r="L34" i="6"/>
  <c r="F34" i="6"/>
  <c r="F33" i="6"/>
  <c r="F32" i="6"/>
  <c r="F31" i="6"/>
  <c r="F30" i="6"/>
  <c r="F29" i="6"/>
  <c r="H28" i="6"/>
  <c r="L26" i="6" l="1"/>
  <c r="L21" i="6"/>
  <c r="L14" i="6"/>
  <c r="L22" i="6"/>
  <c r="L15" i="6"/>
  <c r="L23" i="6"/>
  <c r="L9" i="6"/>
  <c r="L17" i="6"/>
  <c r="L24" i="6"/>
  <c r="L11" i="6"/>
  <c r="L16" i="6"/>
  <c r="L25" i="6"/>
  <c r="L10" i="6"/>
  <c r="L18" i="6"/>
  <c r="L8" i="6"/>
  <c r="L12" i="6"/>
  <c r="L20" i="6"/>
  <c r="L13" i="6"/>
  <c r="L19" i="6"/>
  <c r="F11" i="6"/>
  <c r="F16" i="6"/>
  <c r="F25" i="6"/>
  <c r="F10" i="6"/>
  <c r="F18" i="6"/>
  <c r="F8" i="6"/>
  <c r="F12" i="6"/>
  <c r="F20" i="6"/>
  <c r="F13" i="6"/>
  <c r="F19" i="6"/>
  <c r="F26" i="6"/>
  <c r="F21" i="6"/>
  <c r="F22" i="6"/>
  <c r="F15" i="6"/>
  <c r="F23" i="6"/>
  <c r="F9" i="6"/>
  <c r="F24" i="6"/>
  <c r="F14" i="6"/>
  <c r="F17" i="6"/>
  <c r="G7" i="6"/>
  <c r="H7" i="6" s="1"/>
  <c r="G17" i="5" l="1"/>
  <c r="H17" i="5" s="1"/>
  <c r="C77" i="7" l="1"/>
  <c r="D76" i="7"/>
  <c r="D77" i="7" s="1"/>
  <c r="E76" i="7"/>
  <c r="E77" i="7" l="1"/>
  <c r="F77" i="7" s="1"/>
  <c r="F76" i="7"/>
  <c r="G61" i="7" l="1"/>
  <c r="H61" i="7" s="1"/>
  <c r="G62" i="7"/>
  <c r="G35" i="5" l="1"/>
  <c r="H35" i="5" s="1"/>
  <c r="H8" i="5"/>
  <c r="G9" i="5"/>
  <c r="H9" i="5" s="1"/>
  <c r="G12" i="5"/>
  <c r="H12" i="5" s="1"/>
  <c r="G13" i="5"/>
  <c r="H13" i="5" s="1"/>
  <c r="G14" i="5"/>
  <c r="H14" i="5" s="1"/>
  <c r="G15" i="5"/>
  <c r="H15" i="5" s="1"/>
  <c r="G16" i="5"/>
  <c r="H16" i="5" s="1"/>
  <c r="G20" i="5"/>
  <c r="H20" i="5" s="1"/>
  <c r="G21" i="5"/>
  <c r="H21" i="5" s="1"/>
  <c r="G23" i="5"/>
  <c r="H23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3" i="5"/>
  <c r="H33" i="5" s="1"/>
  <c r="G37" i="5"/>
  <c r="H37" i="5" s="1"/>
  <c r="I20" i="5" l="1"/>
  <c r="G11" i="5"/>
  <c r="H11" i="5" s="1"/>
  <c r="G7" i="5"/>
  <c r="H7" i="5" s="1"/>
  <c r="G19" i="5"/>
  <c r="H19" i="5" s="1"/>
  <c r="G25" i="5"/>
  <c r="H25" i="5" s="1"/>
  <c r="F11" i="5" l="1"/>
  <c r="L11" i="5"/>
  <c r="G36" i="5"/>
  <c r="H36" i="5" s="1"/>
  <c r="G5" i="5" l="1"/>
  <c r="H5" i="5" s="1"/>
  <c r="F36" i="5"/>
  <c r="L35" i="5"/>
  <c r="L20" i="5"/>
  <c r="L5" i="5"/>
  <c r="L27" i="5"/>
  <c r="L19" i="5"/>
  <c r="L28" i="5"/>
  <c r="L29" i="5"/>
  <c r="L14" i="5"/>
  <c r="L30" i="5"/>
  <c r="L15" i="5"/>
  <c r="L31" i="5"/>
  <c r="L16" i="5"/>
  <c r="L32" i="5"/>
  <c r="L17" i="5"/>
  <c r="L33" i="5"/>
  <c r="L12" i="5"/>
  <c r="L26" i="5"/>
  <c r="L25" i="5"/>
  <c r="L9" i="5"/>
  <c r="L8" i="5"/>
  <c r="L21" i="5"/>
  <c r="L7" i="5"/>
  <c r="L13" i="5"/>
  <c r="L36" i="5"/>
  <c r="F27" i="5"/>
  <c r="F19" i="5"/>
  <c r="F28" i="5"/>
  <c r="F13" i="5"/>
  <c r="F5" i="5"/>
  <c r="F29" i="5"/>
  <c r="F14" i="5"/>
  <c r="F7" i="5"/>
  <c r="F30" i="5"/>
  <c r="F15" i="5"/>
  <c r="F31" i="5"/>
  <c r="F16" i="5"/>
  <c r="F32" i="5"/>
  <c r="F33" i="5"/>
  <c r="F26" i="5"/>
  <c r="F25" i="5"/>
  <c r="F23" i="5"/>
  <c r="F37" i="5"/>
  <c r="K76" i="7" l="1"/>
  <c r="K77" i="7" s="1"/>
  <c r="J76" i="7"/>
  <c r="J77" i="7" s="1"/>
  <c r="G75" i="7"/>
  <c r="H75" i="7" s="1"/>
  <c r="G74" i="7"/>
  <c r="H74" i="7" s="1"/>
  <c r="G73" i="7"/>
  <c r="H73" i="7" s="1"/>
  <c r="G72" i="7"/>
  <c r="H72" i="7" s="1"/>
  <c r="G71" i="7"/>
  <c r="H71" i="7" s="1"/>
  <c r="G70" i="7"/>
  <c r="H70" i="7" s="1"/>
  <c r="G69" i="7"/>
  <c r="H69" i="7" s="1"/>
  <c r="G68" i="7"/>
  <c r="H68" i="7" s="1"/>
  <c r="G67" i="7"/>
  <c r="H67" i="7" s="1"/>
  <c r="G66" i="7"/>
  <c r="H66" i="7" s="1"/>
  <c r="G65" i="7"/>
  <c r="H65" i="7" s="1"/>
  <c r="G64" i="7"/>
  <c r="H64" i="7" s="1"/>
  <c r="G63" i="7"/>
  <c r="H63" i="7" s="1"/>
  <c r="H62" i="7"/>
  <c r="G60" i="7"/>
  <c r="H60" i="7" s="1"/>
  <c r="G59" i="7"/>
  <c r="H59" i="7" s="1"/>
  <c r="G58" i="7"/>
  <c r="H58" i="7" s="1"/>
  <c r="G57" i="7"/>
  <c r="H57" i="7" s="1"/>
  <c r="G56" i="7"/>
  <c r="H56" i="7" s="1"/>
  <c r="G55" i="7"/>
  <c r="H55" i="7" s="1"/>
  <c r="G54" i="7"/>
  <c r="H54" i="7" s="1"/>
  <c r="G53" i="7"/>
  <c r="H53" i="7" s="1"/>
  <c r="G52" i="7"/>
  <c r="H52" i="7" s="1"/>
  <c r="G51" i="7"/>
  <c r="H51" i="7" s="1"/>
  <c r="G50" i="7"/>
  <c r="H50" i="7" s="1"/>
  <c r="G49" i="7"/>
  <c r="H49" i="7" s="1"/>
  <c r="G48" i="7"/>
  <c r="H48" i="7" s="1"/>
  <c r="G47" i="7"/>
  <c r="H47" i="7" s="1"/>
  <c r="G46" i="7"/>
  <c r="H46" i="7" s="1"/>
  <c r="J37" i="7"/>
  <c r="J38" i="7" s="1"/>
  <c r="K37" i="7"/>
  <c r="L77" i="7" l="1"/>
  <c r="L76" i="7"/>
  <c r="K38" i="7"/>
  <c r="L38" i="7" s="1"/>
  <c r="L37" i="7"/>
  <c r="G77" i="7"/>
  <c r="H77" i="7" s="1"/>
  <c r="G76" i="7"/>
  <c r="H76" i="7" s="1"/>
  <c r="H7" i="7"/>
</calcChain>
</file>

<file path=xl/sharedStrings.xml><?xml version="1.0" encoding="utf-8"?>
<sst xmlns="http://schemas.openxmlformats.org/spreadsheetml/2006/main" count="371" uniqueCount="186">
  <si>
    <t>Annual Change (%)</t>
  </si>
  <si>
    <t>Country</t>
  </si>
  <si>
    <t xml:space="preserve">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</si>
  <si>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</si>
  <si>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</si>
  <si>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</si>
  <si>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</si>
  <si>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</si>
  <si>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</si>
  <si>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</si>
  <si>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</si>
  <si>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</si>
  <si>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</si>
  <si>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</si>
  <si>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</si>
  <si>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</si>
  <si>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</si>
  <si>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</si>
  <si>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</si>
  <si>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</si>
  <si>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</si>
  <si>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</si>
  <si>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</si>
  <si>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</si>
  <si>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</si>
  <si>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</si>
  <si>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</si>
  <si>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</si>
  <si>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</si>
  <si>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</si>
  <si>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</si>
  <si>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</si>
  <si>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</si>
  <si>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Other Countries</t>
  </si>
  <si>
    <t>Total Exports</t>
  </si>
  <si>
    <t>PERIOD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</si>
  <si>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</si>
  <si>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</si>
  <si>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</si>
  <si>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</si>
  <si>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</si>
  <si>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</si>
  <si>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</si>
  <si>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</si>
  <si>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</si>
  <si>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</si>
  <si>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</si>
  <si>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</si>
  <si>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</si>
  <si>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</si>
  <si>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</si>
  <si>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</si>
  <si>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MANUFACTURING </t>
  </si>
  <si>
    <t xml:space="preserve"> AGRICULTURE </t>
  </si>
  <si>
    <t xml:space="preserve"> MINING</t>
  </si>
  <si>
    <t>Others</t>
  </si>
  <si>
    <t>Total Imports</t>
  </si>
  <si>
    <t>Electrical &amp; Electronic  Products (E&amp;E)</t>
  </si>
  <si>
    <t>Petroleum Products</t>
  </si>
  <si>
    <t>Transport Equipment</t>
  </si>
  <si>
    <t>Manufacture Of Metal</t>
  </si>
  <si>
    <t>Processed Food</t>
  </si>
  <si>
    <t>Optical &amp; Scientific Equipment</t>
  </si>
  <si>
    <t>Other Manufactures</t>
  </si>
  <si>
    <t>Manufacture Of Plastics</t>
  </si>
  <si>
    <t>Paper &amp; Pulp Products</t>
  </si>
  <si>
    <t>Rubber Products</t>
  </si>
  <si>
    <t>Non-Metallic Mineral Products</t>
  </si>
  <si>
    <t>Palm Oil-Based Manufactured Products</t>
  </si>
  <si>
    <t>Wood Products</t>
  </si>
  <si>
    <t>Jewellery</t>
  </si>
  <si>
    <t>Beverages &amp; Tobacco</t>
  </si>
  <si>
    <t>Natural Rubber</t>
  </si>
  <si>
    <t>Seafood, fresh, chilled or frozen</t>
  </si>
  <si>
    <t>Other Vegetables Oil</t>
  </si>
  <si>
    <t>Sawn Timber &amp; Moulding</t>
  </si>
  <si>
    <t>Sawlog</t>
  </si>
  <si>
    <t>Crude Petroleum</t>
  </si>
  <si>
    <t>Other Mining</t>
  </si>
  <si>
    <t>Liquefied Natural Gas (LNG)</t>
  </si>
  <si>
    <t>Tin</t>
  </si>
  <si>
    <t>BEC Category</t>
  </si>
  <si>
    <t>Goods n.e.s.</t>
  </si>
  <si>
    <t>Capital good (except transport equipment)</t>
  </si>
  <si>
    <t>Transport equipment, industrial</t>
  </si>
  <si>
    <t>Durables</t>
  </si>
  <si>
    <t>Food &amp; beverages, primary, mainly for household consumption</t>
  </si>
  <si>
    <t>Food &amp; beverages, process, mainly for household consumption</t>
  </si>
  <si>
    <t>Non-durables</t>
  </si>
  <si>
    <t>Semi-durables</t>
  </si>
  <si>
    <t>Transport equipment, non-industrial</t>
  </si>
  <si>
    <t>Fuel &amp; lubricants, processed motor spirit</t>
  </si>
  <si>
    <t>Transport equipment, passenger motor cars</t>
  </si>
  <si>
    <t>Food &amp; beverages, primary, mainly for industries</t>
  </si>
  <si>
    <t>Food &amp; beverages, processed, mainly for industries</t>
  </si>
  <si>
    <t>Fuel &amp; lubricants, primary</t>
  </si>
  <si>
    <t>Fuel &amp; lubricants, processed, other</t>
  </si>
  <si>
    <t>Industrial supplies, n.e.s. primary</t>
  </si>
  <si>
    <t>Industrial supplies, n.e.s. processed</t>
  </si>
  <si>
    <t>Parts and accessories of capital goods (except transport equipment)</t>
  </si>
  <si>
    <t>Parts and accessories of transport equipment</t>
  </si>
  <si>
    <t>Exports</t>
  </si>
  <si>
    <t>Domestic Exports</t>
  </si>
  <si>
    <t>Imports</t>
  </si>
  <si>
    <t>Total Trade</t>
  </si>
  <si>
    <t>Balance of Trade</t>
  </si>
  <si>
    <t>Annual Change</t>
  </si>
  <si>
    <t>Top 30 Country</t>
  </si>
  <si>
    <t>Re-exports</t>
  </si>
  <si>
    <t>Gross Imports</t>
  </si>
  <si>
    <t>Retain Imports</t>
  </si>
  <si>
    <t>Transaction Below RM5,000</t>
  </si>
  <si>
    <t>Intermediate Goods</t>
  </si>
  <si>
    <t>Dual Use Goods</t>
  </si>
  <si>
    <t>Consumption Goods</t>
  </si>
  <si>
    <t>Capital Goods</t>
  </si>
  <si>
    <t>Share
 (%)</t>
  </si>
  <si>
    <t>2021</t>
  </si>
  <si>
    <t>Rank</t>
  </si>
  <si>
    <t>Value RM million</t>
  </si>
  <si>
    <t>Value RM million (FOB)</t>
  </si>
  <si>
    <t>Value RM million (CIF)</t>
  </si>
  <si>
    <t>Val RM million (CIF)</t>
  </si>
  <si>
    <t>Table II: Exports by Country Destination</t>
  </si>
  <si>
    <t>Table III: Imports by Country of Origin</t>
  </si>
  <si>
    <t>Table  I : Exports, Domestic Exports, Imports, Total Trade And Balance of Trade</t>
  </si>
  <si>
    <t xml:space="preserve">Table IV: Exports by Sector and Sub-sector </t>
  </si>
  <si>
    <t>Table V: Imports by Sector and Sub-sector</t>
  </si>
  <si>
    <t>Val RM million (FOB)</t>
  </si>
  <si>
    <t>Sector and Sub-sector</t>
  </si>
  <si>
    <t>Table VI: Imports by End Use &amp; Broad Economic Categories (BEC) Classification</t>
  </si>
  <si>
    <t>2022</t>
  </si>
  <si>
    <t>Metalliferous Ores and Metal Scrap</t>
  </si>
  <si>
    <t>Other Agriculture</t>
  </si>
  <si>
    <t>Crude Fertilizers And Crude Minerals</t>
  </si>
  <si>
    <t>Singapore</t>
  </si>
  <si>
    <t>China</t>
  </si>
  <si>
    <t>United States</t>
  </si>
  <si>
    <t>Hong Kong</t>
  </si>
  <si>
    <t>Japan</t>
  </si>
  <si>
    <t>Thailand</t>
  </si>
  <si>
    <t>Korea, Republic Of</t>
  </si>
  <si>
    <t>Australia</t>
  </si>
  <si>
    <t>Indonesia</t>
  </si>
  <si>
    <t>Viet Nam</t>
  </si>
  <si>
    <t>India</t>
  </si>
  <si>
    <t>Taiwan, Province Of China</t>
  </si>
  <si>
    <t>Philippines</t>
  </si>
  <si>
    <t>Mexico</t>
  </si>
  <si>
    <t>Turkiye</t>
  </si>
  <si>
    <t>United Arab Emirates</t>
  </si>
  <si>
    <t>Bangladesh</t>
  </si>
  <si>
    <t>United Kingdom</t>
  </si>
  <si>
    <t>New Zealand</t>
  </si>
  <si>
    <t>Saudi Arabia</t>
  </si>
  <si>
    <t>Brazil</t>
  </si>
  <si>
    <t>Canada</t>
  </si>
  <si>
    <t>Switzerland</t>
  </si>
  <si>
    <t>Kenya</t>
  </si>
  <si>
    <t>Russian Federation</t>
  </si>
  <si>
    <t>Argentina</t>
  </si>
  <si>
    <t>Cote D'Ivoire</t>
  </si>
  <si>
    <t>Chemical And Chemical Products (Exclude Plastics In Non-Primary Forms)</t>
  </si>
  <si>
    <t>Machinery, Equipment And Parts</t>
  </si>
  <si>
    <t>Iron And Steel Products</t>
  </si>
  <si>
    <t>Textiles,  Apparels And Footwear</t>
  </si>
  <si>
    <t>Palm Oil and Palm-Based Products</t>
  </si>
  <si>
    <t>Condensates and other petroleum oil</t>
  </si>
  <si>
    <t>Cambodia</t>
  </si>
  <si>
    <t>Ecuador</t>
  </si>
  <si>
    <t>Oman</t>
  </si>
  <si>
    <t>South Africa</t>
  </si>
  <si>
    <t>Costa Rica</t>
  </si>
  <si>
    <t>Egypt</t>
  </si>
  <si>
    <t>Myanmar</t>
  </si>
  <si>
    <t>Cameroon</t>
  </si>
  <si>
    <t>Feb
2026</t>
  </si>
  <si>
    <t>Brunei Darussalam</t>
  </si>
  <si>
    <t>2025 (JAN-MAR)</t>
  </si>
  <si>
    <t>2026 (JAN-MAR)</t>
  </si>
  <si>
    <t>Mar
2025</t>
  </si>
  <si>
    <t>Mar
2026</t>
  </si>
  <si>
    <t>Jan-Mar
2025</t>
  </si>
  <si>
    <t>Jan-Mar
2026</t>
  </si>
  <si>
    <t>E.U.</t>
  </si>
  <si>
    <t>Pakistan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</si>
</sst>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_-;\-* #,##0_-;_-* &quot;-&quot;??_-;_-@_-"/>
    <numFmt numFmtId="168" formatCode="_-* #,##0.0_-;\-* #,##0.0_-;_-* &quot;-&quot;??_-;_-@_-"/>
    <numFmt numFmtId="169" formatCode="_(* #,##0.0_);_(* \(#,##0.0\);_(* &quot;-&quot;_);_(@_)"/>
    <numFmt numFmtId="170" formatCode="_(* #,##0.0_);_(* \(#,##0.0\);_(* &quot;-&quot;??_);_(@_)"/>
    <numFmt numFmtId="171" formatCode="0.0%"/>
    <numFmt numFmtId="172" formatCode="_(* #,##0_);_(* \(#,##0\);_(* &quot;-&quot;??_);_(@_)"/>
    <numFmt numFmtId="173" formatCode="0.00_)"/>
    <numFmt numFmtId="174" formatCode="#,##0.0_);\(#,##0.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name val="Helv"/>
    </font>
    <font>
      <sz val="12"/>
      <name val="Helv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C7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2" borderId="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23" fillId="0" borderId="0"/>
    <xf numFmtId="0" fontId="21" fillId="0" borderId="0"/>
    <xf numFmtId="0" fontId="1" fillId="0" borderId="0"/>
    <xf numFmtId="0" fontId="1" fillId="0" borderId="0"/>
    <xf numFmtId="174" fontId="24" fillId="0" borderId="0"/>
    <xf numFmtId="0" fontId="2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5" applyNumberFormat="0" applyAlignment="0" applyProtection="0"/>
    <xf numFmtId="0" fontId="33" fillId="10" borderId="6" applyNumberFormat="0" applyAlignment="0" applyProtection="0"/>
    <xf numFmtId="0" fontId="34" fillId="10" borderId="5" applyNumberFormat="0" applyAlignment="0" applyProtection="0"/>
    <xf numFmtId="0" fontId="35" fillId="0" borderId="7" applyNumberFormat="0" applyFill="0" applyAlignment="0" applyProtection="0"/>
    <xf numFmtId="0" fontId="36" fillId="11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5" fillId="0" borderId="0" xfId="2" applyFont="1"/>
    <xf numFmtId="0" fontId="6" fillId="0" borderId="0" xfId="2" applyFont="1"/>
    <xf numFmtId="0" fontId="7" fillId="2" borderId="0" xfId="2" applyFont="1" applyFill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8" fillId="2" borderId="1" xfId="2" applyFont="1" applyFill="1" applyBorder="1" applyAlignment="1">
      <alignment horizontal="right" vertical="center"/>
    </xf>
    <xf numFmtId="0" fontId="8" fillId="2" borderId="1" xfId="3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43" fontId="8" fillId="2" borderId="0" xfId="1" applyFont="1" applyFill="1" applyBorder="1" applyAlignment="1">
      <alignment horizontal="center"/>
    </xf>
    <xf numFmtId="0" fontId="8" fillId="2" borderId="0" xfId="7" applyFont="1" applyFill="1" applyAlignment="1">
      <alignment vertical="center"/>
    </xf>
    <xf numFmtId="0" fontId="8" fillId="2" borderId="0" xfId="7" applyFont="1" applyFill="1" applyAlignment="1">
      <alignment horizontal="center" vertical="center"/>
    </xf>
    <xf numFmtId="0" fontId="8" fillId="2" borderId="0" xfId="7" quotePrefix="1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8" fillId="0" borderId="0" xfId="0" applyFont="1"/>
    <xf numFmtId="167" fontId="6" fillId="0" borderId="0" xfId="1" applyNumberFormat="1" applyFont="1" applyFill="1" applyBorder="1"/>
    <xf numFmtId="167" fontId="8" fillId="2" borderId="0" xfId="1" applyNumberFormat="1" applyFont="1" applyFill="1" applyBorder="1" applyAlignment="1">
      <alignment horizontal="center"/>
    </xf>
    <xf numFmtId="167" fontId="8" fillId="2" borderId="1" xfId="1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8" fillId="2" borderId="0" xfId="0" applyFont="1" applyFill="1" applyAlignment="1">
      <alignment horizontal="center" vertical="center"/>
    </xf>
    <xf numFmtId="0" fontId="16" fillId="2" borderId="0" xfId="0" applyFont="1" applyFill="1"/>
    <xf numFmtId="0" fontId="17" fillId="2" borderId="0" xfId="0" applyFont="1" applyFill="1"/>
    <xf numFmtId="167" fontId="15" fillId="0" borderId="0" xfId="0" applyNumberFormat="1" applyFont="1"/>
    <xf numFmtId="0" fontId="3" fillId="4" borderId="0" xfId="0" applyFont="1" applyFill="1" applyAlignment="1">
      <alignment horizontal="left"/>
    </xf>
    <xf numFmtId="167" fontId="3" fillId="4" borderId="0" xfId="1" applyNumberFormat="1" applyFont="1" applyFill="1" applyBorder="1"/>
    <xf numFmtId="0" fontId="3" fillId="4" borderId="0" xfId="0" applyFont="1" applyFill="1"/>
    <xf numFmtId="0" fontId="13" fillId="4" borderId="0" xfId="0" applyFont="1" applyFill="1"/>
    <xf numFmtId="167" fontId="18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/>
    <xf numFmtId="168" fontId="19" fillId="5" borderId="0" xfId="1" applyNumberFormat="1" applyFont="1" applyFill="1" applyBorder="1" applyAlignment="1"/>
    <xf numFmtId="170" fontId="19" fillId="5" borderId="0" xfId="1" applyNumberFormat="1" applyFont="1" applyFill="1" applyBorder="1" applyAlignment="1"/>
    <xf numFmtId="0" fontId="2" fillId="3" borderId="0" xfId="0" applyFont="1" applyFill="1"/>
    <xf numFmtId="0" fontId="2" fillId="3" borderId="0" xfId="0" applyFont="1" applyFill="1" applyAlignment="1">
      <alignment wrapText="1"/>
    </xf>
    <xf numFmtId="167" fontId="2" fillId="3" borderId="0" xfId="1" applyNumberFormat="1" applyFont="1" applyFill="1" applyBorder="1" applyAlignment="1"/>
    <xf numFmtId="168" fontId="2" fillId="3" borderId="0" xfId="1" applyNumberFormat="1" applyFont="1" applyFill="1" applyBorder="1" applyAlignment="1"/>
    <xf numFmtId="170" fontId="2" fillId="3" borderId="0" xfId="1" applyNumberFormat="1" applyFont="1" applyFill="1" applyBorder="1" applyAlignment="1"/>
    <xf numFmtId="172" fontId="2" fillId="3" borderId="0" xfId="1" applyNumberFormat="1" applyFont="1" applyFill="1" applyBorder="1" applyAlignment="1"/>
    <xf numFmtId="172" fontId="19" fillId="5" borderId="0" xfId="1" applyNumberFormat="1" applyFont="1" applyFill="1" applyBorder="1" applyAlignment="1"/>
    <xf numFmtId="0" fontId="19" fillId="4" borderId="0" xfId="0" applyFont="1" applyFill="1" applyAlignment="1">
      <alignment horizontal="left"/>
    </xf>
    <xf numFmtId="0" fontId="19" fillId="4" borderId="0" xfId="0" applyFont="1" applyFill="1"/>
    <xf numFmtId="167" fontId="19" fillId="4" borderId="0" xfId="1" applyNumberFormat="1" applyFont="1" applyFill="1" applyBorder="1" applyAlignment="1"/>
    <xf numFmtId="168" fontId="19" fillId="4" borderId="0" xfId="1" applyNumberFormat="1" applyFont="1" applyFill="1" applyBorder="1" applyAlignment="1"/>
    <xf numFmtId="170" fontId="19" fillId="4" borderId="0" xfId="1" applyNumberFormat="1" applyFont="1" applyFill="1" applyBorder="1" applyAlignment="1"/>
    <xf numFmtId="167" fontId="16" fillId="0" borderId="0" xfId="0" applyNumberFormat="1" applyFont="1"/>
    <xf numFmtId="171" fontId="16" fillId="0" borderId="0" xfId="6" applyNumberFormat="1" applyFont="1" applyBorder="1"/>
    <xf numFmtId="167" fontId="18" fillId="0" borderId="0" xfId="1" applyNumberFormat="1" applyFont="1" applyBorder="1"/>
    <xf numFmtId="167" fontId="2" fillId="3" borderId="0" xfId="1" applyNumberFormat="1" applyFont="1" applyFill="1" applyBorder="1"/>
    <xf numFmtId="168" fontId="2" fillId="3" borderId="0" xfId="1" applyNumberFormat="1" applyFont="1" applyFill="1" applyBorder="1"/>
    <xf numFmtId="169" fontId="2" fillId="3" borderId="0" xfId="0" applyNumberFormat="1" applyFont="1" applyFill="1"/>
    <xf numFmtId="170" fontId="2" fillId="3" borderId="0" xfId="1" applyNumberFormat="1" applyFont="1" applyFill="1" applyBorder="1"/>
    <xf numFmtId="167" fontId="18" fillId="5" borderId="0" xfId="1" applyNumberFormat="1" applyFont="1" applyFill="1" applyBorder="1"/>
    <xf numFmtId="167" fontId="19" fillId="5" borderId="0" xfId="1" applyNumberFormat="1" applyFont="1" applyFill="1" applyBorder="1"/>
    <xf numFmtId="168" fontId="19" fillId="5" borderId="0" xfId="1" applyNumberFormat="1" applyFont="1" applyFill="1" applyBorder="1"/>
    <xf numFmtId="169" fontId="19" fillId="5" borderId="0" xfId="0" applyNumberFormat="1" applyFont="1" applyFill="1"/>
    <xf numFmtId="170" fontId="19" fillId="5" borderId="0" xfId="1" applyNumberFormat="1" applyFont="1" applyFill="1" applyBorder="1"/>
    <xf numFmtId="167" fontId="13" fillId="4" borderId="0" xfId="1" applyNumberFormat="1" applyFont="1" applyFill="1" applyBorder="1"/>
    <xf numFmtId="170" fontId="13" fillId="4" borderId="0" xfId="1" applyNumberFormat="1" applyFont="1" applyFill="1" applyBorder="1"/>
    <xf numFmtId="169" fontId="13" fillId="4" borderId="0" xfId="0" applyNumberFormat="1" applyFont="1" applyFill="1"/>
    <xf numFmtId="168" fontId="13" fillId="4" borderId="0" xfId="1" applyNumberFormat="1" applyFont="1" applyFill="1" applyBorder="1"/>
    <xf numFmtId="0" fontId="2" fillId="3" borderId="0" xfId="7" quotePrefix="1" applyFont="1" applyFill="1" applyAlignment="1">
      <alignment horizontal="center"/>
    </xf>
    <xf numFmtId="0" fontId="8" fillId="4" borderId="0" xfId="0" quotePrefix="1" applyFont="1" applyFill="1" applyAlignment="1">
      <alignment horizontal="center"/>
    </xf>
    <xf numFmtId="169" fontId="13" fillId="4" borderId="0" xfId="1" applyNumberFormat="1" applyFont="1" applyFill="1" applyBorder="1"/>
    <xf numFmtId="0" fontId="8" fillId="2" borderId="0" xfId="9" applyFont="1" applyFill="1" applyAlignment="1">
      <alignment vertical="center"/>
    </xf>
    <xf numFmtId="0" fontId="8" fillId="2" borderId="0" xfId="9" applyFont="1" applyFill="1" applyAlignment="1">
      <alignment horizontal="center" vertical="center"/>
    </xf>
    <xf numFmtId="164" fontId="2" fillId="3" borderId="0" xfId="0" applyNumberFormat="1" applyFont="1" applyFill="1"/>
    <xf numFmtId="172" fontId="2" fillId="3" borderId="0" xfId="0" applyNumberFormat="1" applyFont="1" applyFill="1"/>
    <xf numFmtId="0" fontId="16" fillId="0" borderId="0" xfId="0" applyFont="1" applyAlignment="1">
      <alignment wrapText="1"/>
    </xf>
    <xf numFmtId="168" fontId="2" fillId="3" borderId="0" xfId="1" applyNumberFormat="1" applyFont="1" applyFill="1" applyBorder="1" applyAlignment="1">
      <alignment wrapText="1"/>
    </xf>
    <xf numFmtId="0" fontId="16" fillId="37" borderId="0" xfId="0" applyFont="1" applyFill="1"/>
    <xf numFmtId="164" fontId="13" fillId="4" borderId="0" xfId="1" applyNumberFormat="1" applyFont="1" applyFill="1" applyBorder="1"/>
    <xf numFmtId="0" fontId="8" fillId="38" borderId="0" xfId="0" quotePrefix="1" applyFont="1" applyFill="1" applyAlignment="1">
      <alignment horizontal="center"/>
    </xf>
    <xf numFmtId="0" fontId="13" fillId="38" borderId="0" xfId="0" applyFont="1" applyFill="1"/>
    <xf numFmtId="167" fontId="13" fillId="38" borderId="0" xfId="1" applyNumberFormat="1" applyFont="1" applyFill="1" applyBorder="1"/>
    <xf numFmtId="168" fontId="13" fillId="38" borderId="0" xfId="1" applyNumberFormat="1" applyFont="1" applyFill="1" applyBorder="1"/>
    <xf numFmtId="169" fontId="13" fillId="38" borderId="0" xfId="1" applyNumberFormat="1" applyFont="1" applyFill="1" applyBorder="1"/>
    <xf numFmtId="169" fontId="13" fillId="38" borderId="0" xfId="0" applyNumberFormat="1" applyFont="1" applyFill="1"/>
    <xf numFmtId="170" fontId="13" fillId="38" borderId="0" xfId="1" applyNumberFormat="1" applyFont="1" applyFill="1" applyBorder="1"/>
    <xf numFmtId="167" fontId="3" fillId="38" borderId="0" xfId="1" applyNumberFormat="1" applyFont="1" applyFill="1" applyBorder="1"/>
    <xf numFmtId="0" fontId="13" fillId="38" borderId="0" xfId="0" applyFont="1" applyFill="1" applyAlignment="1">
      <alignment horizontal="left"/>
    </xf>
    <xf numFmtId="167" fontId="13" fillId="38" borderId="0" xfId="1" applyNumberFormat="1" applyFont="1" applyFill="1" applyBorder="1" applyAlignment="1"/>
    <xf numFmtId="170" fontId="13" fillId="38" borderId="0" xfId="1" applyNumberFormat="1" applyFont="1" applyFill="1" applyBorder="1" applyAlignment="1"/>
    <xf numFmtId="168" fontId="13" fillId="38" borderId="0" xfId="1" applyNumberFormat="1" applyFont="1" applyFill="1" applyBorder="1" applyAlignment="1"/>
    <xf numFmtId="167" fontId="16" fillId="0" borderId="0" xfId="1" applyNumberFormat="1" applyFont="1"/>
    <xf numFmtId="0" fontId="14" fillId="3" borderId="0" xfId="0" applyFont="1" applyFill="1" applyAlignment="1">
      <alignment horizontal="left" vertical="center" readingOrder="1"/>
    </xf>
    <xf numFmtId="167" fontId="5" fillId="3" borderId="0" xfId="1" applyNumberFormat="1" applyFont="1" applyFill="1" applyBorder="1" applyAlignment="1">
      <alignment vertical="center"/>
    </xf>
    <xf numFmtId="0" fontId="5" fillId="3" borderId="0" xfId="2" applyFont="1" applyFill="1"/>
    <xf numFmtId="0" fontId="5" fillId="3" borderId="0" xfId="2" applyFont="1" applyFill="1" applyAlignment="1">
      <alignment vertical="center"/>
    </xf>
    <xf numFmtId="0" fontId="11" fillId="3" borderId="0" xfId="3" applyFont="1" applyFill="1" applyAlignment="1">
      <alignment horizontal="left" wrapText="1"/>
    </xf>
    <xf numFmtId="167" fontId="11" fillId="3" borderId="0" xfId="1" applyNumberFormat="1" applyFont="1" applyFill="1" applyBorder="1" applyAlignment="1">
      <alignment horizontal="right" wrapText="1"/>
    </xf>
    <xf numFmtId="0" fontId="6" fillId="3" borderId="0" xfId="2" applyFont="1" applyFill="1"/>
    <xf numFmtId="0" fontId="12" fillId="3" borderId="0" xfId="2" applyFont="1" applyFill="1" applyAlignment="1">
      <alignment horizontal="center" vertical="center" wrapText="1"/>
    </xf>
    <xf numFmtId="170" fontId="12" fillId="3" borderId="0" xfId="4" applyNumberFormat="1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top"/>
    </xf>
    <xf numFmtId="167" fontId="10" fillId="3" borderId="0" xfId="1" applyNumberFormat="1" applyFont="1" applyFill="1" applyBorder="1" applyAlignment="1">
      <alignment horizontal="right" vertical="top" wrapText="1"/>
    </xf>
    <xf numFmtId="0" fontId="6" fillId="3" borderId="0" xfId="2" applyFont="1" applyFill="1" applyAlignment="1">
      <alignment vertical="top"/>
    </xf>
    <xf numFmtId="170" fontId="10" fillId="3" borderId="0" xfId="4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 applyAlignment="1">
      <alignment vertical="top"/>
    </xf>
    <xf numFmtId="167" fontId="6" fillId="3" borderId="0" xfId="1" applyNumberFormat="1" applyFont="1" applyFill="1" applyBorder="1"/>
    <xf numFmtId="167" fontId="2" fillId="3" borderId="0" xfId="1" applyNumberFormat="1" applyFont="1" applyFill="1"/>
    <xf numFmtId="0" fontId="8" fillId="3" borderId="0" xfId="7" applyFont="1" applyFill="1" applyAlignment="1">
      <alignment vertical="center"/>
    </xf>
    <xf numFmtId="0" fontId="8" fillId="3" borderId="0" xfId="7" applyFont="1" applyFill="1" applyAlignment="1">
      <alignment horizontal="center" vertical="center"/>
    </xf>
    <xf numFmtId="0" fontId="8" fillId="3" borderId="0" xfId="7" quotePrefix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/>
    </xf>
    <xf numFmtId="169" fontId="2" fillId="3" borderId="0" xfId="1" applyNumberFormat="1" applyFont="1" applyFill="1" applyBorder="1"/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15" fillId="3" borderId="0" xfId="0" applyFont="1" applyFill="1"/>
    <xf numFmtId="167" fontId="15" fillId="3" borderId="0" xfId="0" applyNumberFormat="1" applyFont="1" applyFill="1"/>
    <xf numFmtId="0" fontId="16" fillId="3" borderId="0" xfId="0" applyFont="1" applyFill="1"/>
    <xf numFmtId="0" fontId="8" fillId="3" borderId="0" xfId="0" applyFont="1" applyFill="1" applyAlignment="1">
      <alignment horizontal="center" vertical="center"/>
    </xf>
    <xf numFmtId="0" fontId="16" fillId="3" borderId="0" xfId="0" quotePrefix="1" applyFont="1" applyFill="1"/>
    <xf numFmtId="0" fontId="16" fillId="3" borderId="0" xfId="0" applyFont="1" applyFill="1" applyAlignment="1">
      <alignment wrapText="1"/>
    </xf>
    <xf numFmtId="169" fontId="2" fillId="3" borderId="0" xfId="0" applyNumberFormat="1" applyFont="1" applyFill="1" applyAlignment="1">
      <alignment wrapText="1"/>
    </xf>
    <xf numFmtId="170" fontId="2" fillId="3" borderId="0" xfId="1" applyNumberFormat="1" applyFont="1" applyFill="1" applyBorder="1" applyAlignment="1">
      <alignment wrapText="1"/>
    </xf>
    <xf numFmtId="167" fontId="18" fillId="3" borderId="0" xfId="1" applyNumberFormat="1" applyFont="1" applyFill="1" applyBorder="1" applyAlignment="1">
      <alignment horizontal="left"/>
    </xf>
    <xf numFmtId="167" fontId="19" fillId="3" borderId="0" xfId="1" applyNumberFormat="1" applyFont="1" applyFill="1" applyBorder="1" applyAlignment="1"/>
    <xf numFmtId="168" fontId="19" fillId="3" borderId="0" xfId="1" applyNumberFormat="1" applyFont="1" applyFill="1" applyBorder="1" applyAlignment="1"/>
    <xf numFmtId="170" fontId="19" fillId="3" borderId="0" xfId="1" applyNumberFormat="1" applyFont="1" applyFill="1" applyBorder="1" applyAlignment="1"/>
    <xf numFmtId="172" fontId="19" fillId="3" borderId="0" xfId="1" applyNumberFormat="1" applyFont="1" applyFill="1" applyBorder="1" applyAlignment="1"/>
    <xf numFmtId="172" fontId="13" fillId="5" borderId="0" xfId="1" applyNumberFormat="1" applyFont="1" applyFill="1" applyBorder="1" applyAlignment="1"/>
    <xf numFmtId="167" fontId="13" fillId="4" borderId="0" xfId="1" applyNumberFormat="1" applyFont="1" applyFill="1" applyBorder="1" applyAlignment="1"/>
    <xf numFmtId="167" fontId="13" fillId="5" borderId="0" xfId="1" applyNumberFormat="1" applyFont="1" applyFill="1" applyBorder="1"/>
    <xf numFmtId="168" fontId="13" fillId="5" borderId="0" xfId="1" applyNumberFormat="1" applyFont="1" applyFill="1" applyBorder="1"/>
    <xf numFmtId="169" fontId="13" fillId="5" borderId="0" xfId="0" applyNumberFormat="1" applyFont="1" applyFill="1"/>
    <xf numFmtId="170" fontId="13" fillId="5" borderId="0" xfId="1" applyNumberFormat="1" applyFont="1" applyFill="1" applyBorder="1"/>
    <xf numFmtId="0" fontId="41" fillId="0" borderId="0" xfId="0" applyFont="1"/>
    <xf numFmtId="168" fontId="13" fillId="5" borderId="0" xfId="1" applyNumberFormat="1" applyFont="1" applyFill="1" applyBorder="1" applyAlignment="1"/>
    <xf numFmtId="170" fontId="13" fillId="5" borderId="0" xfId="1" applyNumberFormat="1" applyFont="1" applyFill="1" applyBorder="1" applyAlignment="1"/>
    <xf numFmtId="167" fontId="15" fillId="0" borderId="0" xfId="1" applyNumberFormat="1" applyFont="1"/>
    <xf numFmtId="172" fontId="10" fillId="3" borderId="0" xfId="4" applyNumberFormat="1" applyFont="1" applyFill="1" applyBorder="1" applyAlignment="1">
      <alignment wrapText="1"/>
    </xf>
    <xf numFmtId="168" fontId="10" fillId="3" borderId="0" xfId="1" applyNumberFormat="1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left" wrapText="1"/>
    </xf>
    <xf numFmtId="167" fontId="8" fillId="2" borderId="1" xfId="1" applyNumberFormat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3" fontId="8" fillId="2" borderId="0" xfId="1" applyFont="1" applyFill="1" applyBorder="1" applyAlignment="1">
      <alignment horizontal="center"/>
    </xf>
  </cellXfs>
  <cellStyles count="82">
    <cellStyle name="20% - Accent1 2" xfId="51" xr:uid="{00000000-0005-0000-0000-000000000000}"/>
    <cellStyle name="20% - Accent2 2" xfId="55" xr:uid="{00000000-0005-0000-0000-000001000000}"/>
    <cellStyle name="20% - Accent3 2" xfId="59" xr:uid="{00000000-0005-0000-0000-000002000000}"/>
    <cellStyle name="20% - Accent4 2" xfId="63" xr:uid="{00000000-0005-0000-0000-000003000000}"/>
    <cellStyle name="20% - Accent5 2" xfId="67" xr:uid="{00000000-0005-0000-0000-000004000000}"/>
    <cellStyle name="20% - Accent6 2" xfId="71" xr:uid="{00000000-0005-0000-0000-000005000000}"/>
    <cellStyle name="40% - Accent1 2" xfId="52" xr:uid="{00000000-0005-0000-0000-000006000000}"/>
    <cellStyle name="40% - Accent2 2" xfId="56" xr:uid="{00000000-0005-0000-0000-000007000000}"/>
    <cellStyle name="40% - Accent3 2" xfId="60" xr:uid="{00000000-0005-0000-0000-000008000000}"/>
    <cellStyle name="40% - Accent4 2" xfId="64" xr:uid="{00000000-0005-0000-0000-000009000000}"/>
    <cellStyle name="40% - Accent5 2" xfId="68" xr:uid="{00000000-0005-0000-0000-00000A000000}"/>
    <cellStyle name="40% - Accent6 2" xfId="72" xr:uid="{00000000-0005-0000-0000-00000B000000}"/>
    <cellStyle name="60% - Accent1 2" xfId="53" xr:uid="{00000000-0005-0000-0000-00000C000000}"/>
    <cellStyle name="60% - Accent2 2" xfId="57" xr:uid="{00000000-0005-0000-0000-00000D000000}"/>
    <cellStyle name="60% - Accent3 2" xfId="61" xr:uid="{00000000-0005-0000-0000-00000E000000}"/>
    <cellStyle name="60% - Accent4 2" xfId="65" xr:uid="{00000000-0005-0000-0000-00000F000000}"/>
    <cellStyle name="60% - Accent5 2" xfId="69" xr:uid="{00000000-0005-0000-0000-000010000000}"/>
    <cellStyle name="60% - Accent6 2" xfId="73" xr:uid="{00000000-0005-0000-0000-000011000000}"/>
    <cellStyle name="Accent1 2" xfId="50" xr:uid="{00000000-0005-0000-0000-000012000000}"/>
    <cellStyle name="Accent2 2" xfId="54" xr:uid="{00000000-0005-0000-0000-000013000000}"/>
    <cellStyle name="Accent3 2" xfId="58" xr:uid="{00000000-0005-0000-0000-000014000000}"/>
    <cellStyle name="Accent4 2" xfId="62" xr:uid="{00000000-0005-0000-0000-000015000000}"/>
    <cellStyle name="Accent5 2" xfId="66" xr:uid="{00000000-0005-0000-0000-000016000000}"/>
    <cellStyle name="Accent6 2" xfId="70" xr:uid="{00000000-0005-0000-0000-000017000000}"/>
    <cellStyle name="Bad 2" xfId="40" xr:uid="{00000000-0005-0000-0000-000018000000}"/>
    <cellStyle name="Calculation 2" xfId="44" xr:uid="{00000000-0005-0000-0000-000019000000}"/>
    <cellStyle name="Check Cell 2" xfId="46" xr:uid="{00000000-0005-0000-0000-00001A000000}"/>
    <cellStyle name="Comma" xfId="1" builtinId="3"/>
    <cellStyle name="Comma 10" xfId="4" xr:uid="{00000000-0005-0000-0000-00001C000000}"/>
    <cellStyle name="Comma 10 2" xfId="79" xr:uid="{00000000-0005-0000-0000-00001D000000}"/>
    <cellStyle name="Comma 10 3" xfId="13" xr:uid="{00000000-0005-0000-0000-00001E000000}"/>
    <cellStyle name="Comma 10 4 2 4" xfId="81" xr:uid="{00000000-0005-0000-0000-00001F000000}"/>
    <cellStyle name="Comma 12" xfId="5" xr:uid="{00000000-0005-0000-0000-000020000000}"/>
    <cellStyle name="Comma 12 2" xfId="78" xr:uid="{00000000-0005-0000-0000-000021000000}"/>
    <cellStyle name="Comma 178" xfId="14" xr:uid="{00000000-0005-0000-0000-000022000000}"/>
    <cellStyle name="Comma 2" xfId="15" xr:uid="{00000000-0005-0000-0000-000023000000}"/>
    <cellStyle name="Comma 2 2" xfId="16" xr:uid="{00000000-0005-0000-0000-000024000000}"/>
    <cellStyle name="Comma 240" xfId="10" xr:uid="{00000000-0005-0000-0000-000025000000}"/>
    <cellStyle name="Comma 28" xfId="17" xr:uid="{00000000-0005-0000-0000-000026000000}"/>
    <cellStyle name="Comma 3" xfId="18" xr:uid="{00000000-0005-0000-0000-000027000000}"/>
    <cellStyle name="Comma 3 2" xfId="19" xr:uid="{00000000-0005-0000-0000-000028000000}"/>
    <cellStyle name="Comma 4" xfId="34" xr:uid="{00000000-0005-0000-0000-000029000000}"/>
    <cellStyle name="Comma 5" xfId="75" xr:uid="{00000000-0005-0000-0000-00002A000000}"/>
    <cellStyle name="Comma 6" xfId="77" xr:uid="{00000000-0005-0000-0000-00002B000000}"/>
    <cellStyle name="Comma 7" xfId="80" xr:uid="{00000000-0005-0000-0000-00002C000000}"/>
    <cellStyle name="Comma 9" xfId="8" xr:uid="{00000000-0005-0000-0000-00002D000000}"/>
    <cellStyle name="Currency 2" xfId="20" xr:uid="{00000000-0005-0000-0000-00002E000000}"/>
    <cellStyle name="Explanatory Text 2" xfId="48" xr:uid="{00000000-0005-0000-0000-00002F000000}"/>
    <cellStyle name="Good 2" xfId="39" xr:uid="{00000000-0005-0000-0000-000030000000}"/>
    <cellStyle name="Heading 1 2" xfId="35" xr:uid="{00000000-0005-0000-0000-000031000000}"/>
    <cellStyle name="Heading 2 2" xfId="36" xr:uid="{00000000-0005-0000-0000-000032000000}"/>
    <cellStyle name="Heading 3 2" xfId="37" xr:uid="{00000000-0005-0000-0000-000033000000}"/>
    <cellStyle name="Heading 4 2" xfId="38" xr:uid="{00000000-0005-0000-0000-000034000000}"/>
    <cellStyle name="Input 2" xfId="42" xr:uid="{00000000-0005-0000-0000-000035000000}"/>
    <cellStyle name="Linked Cell 2" xfId="45" xr:uid="{00000000-0005-0000-0000-000036000000}"/>
    <cellStyle name="Neutral 2" xfId="41" xr:uid="{00000000-0005-0000-0000-000037000000}"/>
    <cellStyle name="Normal" xfId="0" builtinId="0"/>
    <cellStyle name="Normal - Style1" xfId="21" xr:uid="{00000000-0005-0000-0000-000039000000}"/>
    <cellStyle name="Normal 10" xfId="76" xr:uid="{00000000-0005-0000-0000-00003A000000}"/>
    <cellStyle name="Normal 2" xfId="3" xr:uid="{00000000-0005-0000-0000-00003B000000}"/>
    <cellStyle name="Normal 2 2" xfId="22" xr:uid="{00000000-0005-0000-0000-00003C000000}"/>
    <cellStyle name="Normal 2 2 2" xfId="23" xr:uid="{00000000-0005-0000-0000-00003D000000}"/>
    <cellStyle name="Normal 2 2 38" xfId="9" xr:uid="{00000000-0005-0000-0000-00003E000000}"/>
    <cellStyle name="Normal 2 3" xfId="24" xr:uid="{00000000-0005-0000-0000-00003F000000}"/>
    <cellStyle name="Normal 3" xfId="25" xr:uid="{00000000-0005-0000-0000-000040000000}"/>
    <cellStyle name="Normal 3 2" xfId="26" xr:uid="{00000000-0005-0000-0000-000041000000}"/>
    <cellStyle name="Normal 4" xfId="27" xr:uid="{00000000-0005-0000-0000-000042000000}"/>
    <cellStyle name="Normal 4 2 2" xfId="28" xr:uid="{00000000-0005-0000-0000-000043000000}"/>
    <cellStyle name="Normal 4 2 2 10" xfId="2" xr:uid="{00000000-0005-0000-0000-000044000000}"/>
    <cellStyle name="Normal 5" xfId="29" xr:uid="{00000000-0005-0000-0000-000045000000}"/>
    <cellStyle name="Normal 6" xfId="30" xr:uid="{00000000-0005-0000-0000-000046000000}"/>
    <cellStyle name="Normal 7" xfId="31" xr:uid="{00000000-0005-0000-0000-000047000000}"/>
    <cellStyle name="Normal 8" xfId="33" xr:uid="{00000000-0005-0000-0000-000048000000}"/>
    <cellStyle name="Normal 9" xfId="7" xr:uid="{00000000-0005-0000-0000-000049000000}"/>
    <cellStyle name="Normal 9 2" xfId="74" xr:uid="{00000000-0005-0000-0000-00004A000000}"/>
    <cellStyle name="Note" xfId="12" builtinId="10" customBuiltin="1"/>
    <cellStyle name="Output 2" xfId="43" xr:uid="{00000000-0005-0000-0000-00004C000000}"/>
    <cellStyle name="Percent" xfId="6" builtinId="5"/>
    <cellStyle name="Percent 2" xfId="32" xr:uid="{00000000-0005-0000-0000-00004E000000}"/>
    <cellStyle name="Title" xfId="11" builtinId="15" customBuiltin="1"/>
    <cellStyle name="Total 2" xfId="49" xr:uid="{00000000-0005-0000-0000-000050000000}"/>
    <cellStyle name="Warning Text 2" xfId="47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2"/>
  <sheetViews>
    <sheetView tabSelected="1" view="pageBreakPreview" zoomScaleNormal="100" zoomScaleSheetLayoutView="100" workbookViewId="0">
      <pane xSplit="1" ySplit="5" topLeftCell="B6" activePane="bottomRight" state="frozen"/>
      <selection activeCell="O53" sqref="O53"/>
      <selection pane="topRight" activeCell="O53" sqref="O53"/>
      <selection pane="bottomLeft" activeCell="O53" sqref="O53"/>
      <selection pane="bottomRight" activeCell="P8" sqref="P8"/>
    </sheetView>
  </sheetViews>
  <sheetFormatPr defaultRowHeight="12" x14ac:dyDescent="0.2"/>
  <cols>
    <col min="1" max="1" width="14.28515625" style="3" customWidth="1"/>
    <col min="2" max="2" width="9.7109375" style="24" customWidth="1"/>
    <col min="3" max="3" width="10.140625" style="24" customWidth="1"/>
    <col min="4" max="4" width="9.7109375" style="24" bestFit="1" customWidth="1"/>
    <col min="5" max="5" width="10.5703125" style="24" customWidth="1"/>
    <col min="6" max="6" width="11.7109375" style="24" customWidth="1"/>
    <col min="7" max="7" width="1.140625" style="3" customWidth="1"/>
    <col min="8" max="8" width="9.28515625" style="3" customWidth="1"/>
    <col min="9" max="9" width="10.28515625" style="3" customWidth="1"/>
    <col min="10" max="10" width="8.85546875" style="3" customWidth="1"/>
    <col min="11" max="11" width="10.5703125" style="3" customWidth="1"/>
    <col min="12" max="12" width="10.85546875" style="3" customWidth="1"/>
    <col min="13" max="95" width="9.140625" style="3"/>
    <col min="96" max="96" width="13.5703125" style="3" customWidth="1"/>
    <col min="97" max="97" width="9.7109375" style="3" customWidth="1"/>
    <col min="98" max="98" width="10.140625" style="3" customWidth="1"/>
    <col min="99" max="99" width="9.28515625" style="3" customWidth="1"/>
    <col min="100" max="100" width="10.5703125" style="3" customWidth="1"/>
    <col min="101" max="101" width="11.7109375" style="3" customWidth="1"/>
    <col min="102" max="102" width="1.140625" style="3" customWidth="1"/>
    <col min="103" max="103" width="9.28515625" style="3" customWidth="1"/>
    <col min="104" max="104" width="10.28515625" style="3" customWidth="1"/>
    <col min="105" max="105" width="8.85546875" style="3" customWidth="1"/>
    <col min="106" max="106" width="10.5703125" style="3" customWidth="1"/>
    <col min="107" max="107" width="10.85546875" style="3" customWidth="1"/>
    <col min="108" max="108" width="12" style="3" bestFit="1" customWidth="1"/>
    <col min="109" max="110" width="11" style="3" bestFit="1" customWidth="1"/>
    <col min="111" max="111" width="11.140625" style="3" bestFit="1" customWidth="1"/>
    <col min="112" max="112" width="10.140625" style="3" bestFit="1" customWidth="1"/>
    <col min="113" max="351" width="9.140625" style="3"/>
    <col min="352" max="352" width="13.5703125" style="3" customWidth="1"/>
    <col min="353" max="353" width="9.7109375" style="3" customWidth="1"/>
    <col min="354" max="354" width="10.140625" style="3" customWidth="1"/>
    <col min="355" max="355" width="9.28515625" style="3" customWidth="1"/>
    <col min="356" max="356" width="10.5703125" style="3" customWidth="1"/>
    <col min="357" max="357" width="11.7109375" style="3" customWidth="1"/>
    <col min="358" max="358" width="1.140625" style="3" customWidth="1"/>
    <col min="359" max="359" width="9.28515625" style="3" customWidth="1"/>
    <col min="360" max="360" width="10.28515625" style="3" customWidth="1"/>
    <col min="361" max="361" width="8.85546875" style="3" customWidth="1"/>
    <col min="362" max="362" width="10.5703125" style="3" customWidth="1"/>
    <col min="363" max="363" width="10.85546875" style="3" customWidth="1"/>
    <col min="364" max="364" width="12" style="3" bestFit="1" customWidth="1"/>
    <col min="365" max="366" width="11" style="3" bestFit="1" customWidth="1"/>
    <col min="367" max="367" width="11.140625" style="3" bestFit="1" customWidth="1"/>
    <col min="368" max="368" width="10.140625" style="3" bestFit="1" customWidth="1"/>
    <col min="369" max="607" width="9.140625" style="3"/>
    <col min="608" max="608" width="13.5703125" style="3" customWidth="1"/>
    <col min="609" max="609" width="9.7109375" style="3" customWidth="1"/>
    <col min="610" max="610" width="10.140625" style="3" customWidth="1"/>
    <col min="611" max="611" width="9.28515625" style="3" customWidth="1"/>
    <col min="612" max="612" width="10.5703125" style="3" customWidth="1"/>
    <col min="613" max="613" width="11.7109375" style="3" customWidth="1"/>
    <col min="614" max="614" width="1.140625" style="3" customWidth="1"/>
    <col min="615" max="615" width="9.28515625" style="3" customWidth="1"/>
    <col min="616" max="616" width="10.28515625" style="3" customWidth="1"/>
    <col min="617" max="617" width="8.85546875" style="3" customWidth="1"/>
    <col min="618" max="618" width="10.5703125" style="3" customWidth="1"/>
    <col min="619" max="619" width="10.85546875" style="3" customWidth="1"/>
    <col min="620" max="620" width="12" style="3" bestFit="1" customWidth="1"/>
    <col min="621" max="622" width="11" style="3" bestFit="1" customWidth="1"/>
    <col min="623" max="623" width="11.140625" style="3" bestFit="1" customWidth="1"/>
    <col min="624" max="624" width="10.140625" style="3" bestFit="1" customWidth="1"/>
    <col min="625" max="863" width="9.140625" style="3"/>
    <col min="864" max="864" width="13.5703125" style="3" customWidth="1"/>
    <col min="865" max="865" width="9.7109375" style="3" customWidth="1"/>
    <col min="866" max="866" width="10.140625" style="3" customWidth="1"/>
    <col min="867" max="867" width="9.28515625" style="3" customWidth="1"/>
    <col min="868" max="868" width="10.5703125" style="3" customWidth="1"/>
    <col min="869" max="869" width="11.7109375" style="3" customWidth="1"/>
    <col min="870" max="870" width="1.140625" style="3" customWidth="1"/>
    <col min="871" max="871" width="9.28515625" style="3" customWidth="1"/>
    <col min="872" max="872" width="10.28515625" style="3" customWidth="1"/>
    <col min="873" max="873" width="8.85546875" style="3" customWidth="1"/>
    <col min="874" max="874" width="10.5703125" style="3" customWidth="1"/>
    <col min="875" max="875" width="10.85546875" style="3" customWidth="1"/>
    <col min="876" max="876" width="12" style="3" bestFit="1" customWidth="1"/>
    <col min="877" max="878" width="11" style="3" bestFit="1" customWidth="1"/>
    <col min="879" max="879" width="11.140625" style="3" bestFit="1" customWidth="1"/>
    <col min="880" max="880" width="10.140625" style="3" bestFit="1" customWidth="1"/>
    <col min="881" max="1119" width="9.140625" style="3"/>
    <col min="1120" max="1120" width="13.5703125" style="3" customWidth="1"/>
    <col min="1121" max="1121" width="9.7109375" style="3" customWidth="1"/>
    <col min="1122" max="1122" width="10.140625" style="3" customWidth="1"/>
    <col min="1123" max="1123" width="9.28515625" style="3" customWidth="1"/>
    <col min="1124" max="1124" width="10.5703125" style="3" customWidth="1"/>
    <col min="1125" max="1125" width="11.7109375" style="3" customWidth="1"/>
    <col min="1126" max="1126" width="1.140625" style="3" customWidth="1"/>
    <col min="1127" max="1127" width="9.28515625" style="3" customWidth="1"/>
    <col min="1128" max="1128" width="10.28515625" style="3" customWidth="1"/>
    <col min="1129" max="1129" width="8.85546875" style="3" customWidth="1"/>
    <col min="1130" max="1130" width="10.5703125" style="3" customWidth="1"/>
    <col min="1131" max="1131" width="10.85546875" style="3" customWidth="1"/>
    <col min="1132" max="1132" width="12" style="3" bestFit="1" customWidth="1"/>
    <col min="1133" max="1134" width="11" style="3" bestFit="1" customWidth="1"/>
    <col min="1135" max="1135" width="11.140625" style="3" bestFit="1" customWidth="1"/>
    <col min="1136" max="1136" width="10.140625" style="3" bestFit="1" customWidth="1"/>
    <col min="1137" max="1375" width="9.140625" style="3"/>
    <col min="1376" max="1376" width="13.5703125" style="3" customWidth="1"/>
    <col min="1377" max="1377" width="9.7109375" style="3" customWidth="1"/>
    <col min="1378" max="1378" width="10.140625" style="3" customWidth="1"/>
    <col min="1379" max="1379" width="9.28515625" style="3" customWidth="1"/>
    <col min="1380" max="1380" width="10.5703125" style="3" customWidth="1"/>
    <col min="1381" max="1381" width="11.7109375" style="3" customWidth="1"/>
    <col min="1382" max="1382" width="1.140625" style="3" customWidth="1"/>
    <col min="1383" max="1383" width="9.28515625" style="3" customWidth="1"/>
    <col min="1384" max="1384" width="10.28515625" style="3" customWidth="1"/>
    <col min="1385" max="1385" width="8.85546875" style="3" customWidth="1"/>
    <col min="1386" max="1386" width="10.5703125" style="3" customWidth="1"/>
    <col min="1387" max="1387" width="10.85546875" style="3" customWidth="1"/>
    <col min="1388" max="1388" width="12" style="3" bestFit="1" customWidth="1"/>
    <col min="1389" max="1390" width="11" style="3" bestFit="1" customWidth="1"/>
    <col min="1391" max="1391" width="11.140625" style="3" bestFit="1" customWidth="1"/>
    <col min="1392" max="1392" width="10.140625" style="3" bestFit="1" customWidth="1"/>
    <col min="1393" max="1631" width="9.140625" style="3"/>
    <col min="1632" max="1632" width="13.5703125" style="3" customWidth="1"/>
    <col min="1633" max="1633" width="9.7109375" style="3" customWidth="1"/>
    <col min="1634" max="1634" width="10.140625" style="3" customWidth="1"/>
    <col min="1635" max="1635" width="9.28515625" style="3" customWidth="1"/>
    <col min="1636" max="1636" width="10.5703125" style="3" customWidth="1"/>
    <col min="1637" max="1637" width="11.7109375" style="3" customWidth="1"/>
    <col min="1638" max="1638" width="1.140625" style="3" customWidth="1"/>
    <col min="1639" max="1639" width="9.28515625" style="3" customWidth="1"/>
    <col min="1640" max="1640" width="10.28515625" style="3" customWidth="1"/>
    <col min="1641" max="1641" width="8.85546875" style="3" customWidth="1"/>
    <col min="1642" max="1642" width="10.5703125" style="3" customWidth="1"/>
    <col min="1643" max="1643" width="10.85546875" style="3" customWidth="1"/>
    <col min="1644" max="1644" width="12" style="3" bestFit="1" customWidth="1"/>
    <col min="1645" max="1646" width="11" style="3" bestFit="1" customWidth="1"/>
    <col min="1647" max="1647" width="11.140625" style="3" bestFit="1" customWidth="1"/>
    <col min="1648" max="1648" width="10.140625" style="3" bestFit="1" customWidth="1"/>
    <col min="1649" max="1887" width="9.140625" style="3"/>
    <col min="1888" max="1888" width="13.5703125" style="3" customWidth="1"/>
    <col min="1889" max="1889" width="9.7109375" style="3" customWidth="1"/>
    <col min="1890" max="1890" width="10.140625" style="3" customWidth="1"/>
    <col min="1891" max="1891" width="9.28515625" style="3" customWidth="1"/>
    <col min="1892" max="1892" width="10.5703125" style="3" customWidth="1"/>
    <col min="1893" max="1893" width="11.7109375" style="3" customWidth="1"/>
    <col min="1894" max="1894" width="1.140625" style="3" customWidth="1"/>
    <col min="1895" max="1895" width="9.28515625" style="3" customWidth="1"/>
    <col min="1896" max="1896" width="10.28515625" style="3" customWidth="1"/>
    <col min="1897" max="1897" width="8.85546875" style="3" customWidth="1"/>
    <col min="1898" max="1898" width="10.5703125" style="3" customWidth="1"/>
    <col min="1899" max="1899" width="10.85546875" style="3" customWidth="1"/>
    <col min="1900" max="1900" width="12" style="3" bestFit="1" customWidth="1"/>
    <col min="1901" max="1902" width="11" style="3" bestFit="1" customWidth="1"/>
    <col min="1903" max="1903" width="11.140625" style="3" bestFit="1" customWidth="1"/>
    <col min="1904" max="1904" width="10.140625" style="3" bestFit="1" customWidth="1"/>
    <col min="1905" max="2143" width="9.140625" style="3"/>
    <col min="2144" max="2144" width="13.5703125" style="3" customWidth="1"/>
    <col min="2145" max="2145" width="9.7109375" style="3" customWidth="1"/>
    <col min="2146" max="2146" width="10.140625" style="3" customWidth="1"/>
    <col min="2147" max="2147" width="9.28515625" style="3" customWidth="1"/>
    <col min="2148" max="2148" width="10.5703125" style="3" customWidth="1"/>
    <col min="2149" max="2149" width="11.7109375" style="3" customWidth="1"/>
    <col min="2150" max="2150" width="1.140625" style="3" customWidth="1"/>
    <col min="2151" max="2151" width="9.28515625" style="3" customWidth="1"/>
    <col min="2152" max="2152" width="10.28515625" style="3" customWidth="1"/>
    <col min="2153" max="2153" width="8.85546875" style="3" customWidth="1"/>
    <col min="2154" max="2154" width="10.5703125" style="3" customWidth="1"/>
    <col min="2155" max="2155" width="10.85546875" style="3" customWidth="1"/>
    <col min="2156" max="2156" width="12" style="3" bestFit="1" customWidth="1"/>
    <col min="2157" max="2158" width="11" style="3" bestFit="1" customWidth="1"/>
    <col min="2159" max="2159" width="11.140625" style="3" bestFit="1" customWidth="1"/>
    <col min="2160" max="2160" width="10.140625" style="3" bestFit="1" customWidth="1"/>
    <col min="2161" max="2399" width="9.140625" style="3"/>
    <col min="2400" max="2400" width="13.5703125" style="3" customWidth="1"/>
    <col min="2401" max="2401" width="9.7109375" style="3" customWidth="1"/>
    <col min="2402" max="2402" width="10.140625" style="3" customWidth="1"/>
    <col min="2403" max="2403" width="9.28515625" style="3" customWidth="1"/>
    <col min="2404" max="2404" width="10.5703125" style="3" customWidth="1"/>
    <col min="2405" max="2405" width="11.7109375" style="3" customWidth="1"/>
    <col min="2406" max="2406" width="1.140625" style="3" customWidth="1"/>
    <col min="2407" max="2407" width="9.28515625" style="3" customWidth="1"/>
    <col min="2408" max="2408" width="10.28515625" style="3" customWidth="1"/>
    <col min="2409" max="2409" width="8.85546875" style="3" customWidth="1"/>
    <col min="2410" max="2410" width="10.5703125" style="3" customWidth="1"/>
    <col min="2411" max="2411" width="10.85546875" style="3" customWidth="1"/>
    <col min="2412" max="2412" width="12" style="3" bestFit="1" customWidth="1"/>
    <col min="2413" max="2414" width="11" style="3" bestFit="1" customWidth="1"/>
    <col min="2415" max="2415" width="11.140625" style="3" bestFit="1" customWidth="1"/>
    <col min="2416" max="2416" width="10.140625" style="3" bestFit="1" customWidth="1"/>
    <col min="2417" max="2655" width="9.140625" style="3"/>
    <col min="2656" max="2656" width="13.5703125" style="3" customWidth="1"/>
    <col min="2657" max="2657" width="9.7109375" style="3" customWidth="1"/>
    <col min="2658" max="2658" width="10.140625" style="3" customWidth="1"/>
    <col min="2659" max="2659" width="9.28515625" style="3" customWidth="1"/>
    <col min="2660" max="2660" width="10.5703125" style="3" customWidth="1"/>
    <col min="2661" max="2661" width="11.7109375" style="3" customWidth="1"/>
    <col min="2662" max="2662" width="1.140625" style="3" customWidth="1"/>
    <col min="2663" max="2663" width="9.28515625" style="3" customWidth="1"/>
    <col min="2664" max="2664" width="10.28515625" style="3" customWidth="1"/>
    <col min="2665" max="2665" width="8.85546875" style="3" customWidth="1"/>
    <col min="2666" max="2666" width="10.5703125" style="3" customWidth="1"/>
    <col min="2667" max="2667" width="10.85546875" style="3" customWidth="1"/>
    <col min="2668" max="2668" width="12" style="3" bestFit="1" customWidth="1"/>
    <col min="2669" max="2670" width="11" style="3" bestFit="1" customWidth="1"/>
    <col min="2671" max="2671" width="11.140625" style="3" bestFit="1" customWidth="1"/>
    <col min="2672" max="2672" width="10.140625" style="3" bestFit="1" customWidth="1"/>
    <col min="2673" max="2911" width="9.140625" style="3"/>
    <col min="2912" max="2912" width="13.5703125" style="3" customWidth="1"/>
    <col min="2913" max="2913" width="9.7109375" style="3" customWidth="1"/>
    <col min="2914" max="2914" width="10.140625" style="3" customWidth="1"/>
    <col min="2915" max="2915" width="9.28515625" style="3" customWidth="1"/>
    <col min="2916" max="2916" width="10.5703125" style="3" customWidth="1"/>
    <col min="2917" max="2917" width="11.7109375" style="3" customWidth="1"/>
    <col min="2918" max="2918" width="1.140625" style="3" customWidth="1"/>
    <col min="2919" max="2919" width="9.28515625" style="3" customWidth="1"/>
    <col min="2920" max="2920" width="10.28515625" style="3" customWidth="1"/>
    <col min="2921" max="2921" width="8.85546875" style="3" customWidth="1"/>
    <col min="2922" max="2922" width="10.5703125" style="3" customWidth="1"/>
    <col min="2923" max="2923" width="10.85546875" style="3" customWidth="1"/>
    <col min="2924" max="2924" width="12" style="3" bestFit="1" customWidth="1"/>
    <col min="2925" max="2926" width="11" style="3" bestFit="1" customWidth="1"/>
    <col min="2927" max="2927" width="11.140625" style="3" bestFit="1" customWidth="1"/>
    <col min="2928" max="2928" width="10.140625" style="3" bestFit="1" customWidth="1"/>
    <col min="2929" max="3167" width="9.140625" style="3"/>
    <col min="3168" max="3168" width="13.5703125" style="3" customWidth="1"/>
    <col min="3169" max="3169" width="9.7109375" style="3" customWidth="1"/>
    <col min="3170" max="3170" width="10.140625" style="3" customWidth="1"/>
    <col min="3171" max="3171" width="9.28515625" style="3" customWidth="1"/>
    <col min="3172" max="3172" width="10.5703125" style="3" customWidth="1"/>
    <col min="3173" max="3173" width="11.7109375" style="3" customWidth="1"/>
    <col min="3174" max="3174" width="1.140625" style="3" customWidth="1"/>
    <col min="3175" max="3175" width="9.28515625" style="3" customWidth="1"/>
    <col min="3176" max="3176" width="10.28515625" style="3" customWidth="1"/>
    <col min="3177" max="3177" width="8.85546875" style="3" customWidth="1"/>
    <col min="3178" max="3178" width="10.5703125" style="3" customWidth="1"/>
    <col min="3179" max="3179" width="10.85546875" style="3" customWidth="1"/>
    <col min="3180" max="3180" width="12" style="3" bestFit="1" customWidth="1"/>
    <col min="3181" max="3182" width="11" style="3" bestFit="1" customWidth="1"/>
    <col min="3183" max="3183" width="11.140625" style="3" bestFit="1" customWidth="1"/>
    <col min="3184" max="3184" width="10.140625" style="3" bestFit="1" customWidth="1"/>
    <col min="3185" max="3423" width="9.140625" style="3"/>
    <col min="3424" max="3424" width="13.5703125" style="3" customWidth="1"/>
    <col min="3425" max="3425" width="9.7109375" style="3" customWidth="1"/>
    <col min="3426" max="3426" width="10.140625" style="3" customWidth="1"/>
    <col min="3427" max="3427" width="9.28515625" style="3" customWidth="1"/>
    <col min="3428" max="3428" width="10.5703125" style="3" customWidth="1"/>
    <col min="3429" max="3429" width="11.7109375" style="3" customWidth="1"/>
    <col min="3430" max="3430" width="1.140625" style="3" customWidth="1"/>
    <col min="3431" max="3431" width="9.28515625" style="3" customWidth="1"/>
    <col min="3432" max="3432" width="10.28515625" style="3" customWidth="1"/>
    <col min="3433" max="3433" width="8.85546875" style="3" customWidth="1"/>
    <col min="3434" max="3434" width="10.5703125" style="3" customWidth="1"/>
    <col min="3435" max="3435" width="10.85546875" style="3" customWidth="1"/>
    <col min="3436" max="3436" width="12" style="3" bestFit="1" customWidth="1"/>
    <col min="3437" max="3438" width="11" style="3" bestFit="1" customWidth="1"/>
    <col min="3439" max="3439" width="11.140625" style="3" bestFit="1" customWidth="1"/>
    <col min="3440" max="3440" width="10.140625" style="3" bestFit="1" customWidth="1"/>
    <col min="3441" max="3679" width="9.140625" style="3"/>
    <col min="3680" max="3680" width="13.5703125" style="3" customWidth="1"/>
    <col min="3681" max="3681" width="9.7109375" style="3" customWidth="1"/>
    <col min="3682" max="3682" width="10.140625" style="3" customWidth="1"/>
    <col min="3683" max="3683" width="9.28515625" style="3" customWidth="1"/>
    <col min="3684" max="3684" width="10.5703125" style="3" customWidth="1"/>
    <col min="3685" max="3685" width="11.7109375" style="3" customWidth="1"/>
    <col min="3686" max="3686" width="1.140625" style="3" customWidth="1"/>
    <col min="3687" max="3687" width="9.28515625" style="3" customWidth="1"/>
    <col min="3688" max="3688" width="10.28515625" style="3" customWidth="1"/>
    <col min="3689" max="3689" width="8.85546875" style="3" customWidth="1"/>
    <col min="3690" max="3690" width="10.5703125" style="3" customWidth="1"/>
    <col min="3691" max="3691" width="10.85546875" style="3" customWidth="1"/>
    <col min="3692" max="3692" width="12" style="3" bestFit="1" customWidth="1"/>
    <col min="3693" max="3694" width="11" style="3" bestFit="1" customWidth="1"/>
    <col min="3695" max="3695" width="11.140625" style="3" bestFit="1" customWidth="1"/>
    <col min="3696" max="3696" width="10.140625" style="3" bestFit="1" customWidth="1"/>
    <col min="3697" max="3935" width="9.140625" style="3"/>
    <col min="3936" max="3936" width="13.5703125" style="3" customWidth="1"/>
    <col min="3937" max="3937" width="9.7109375" style="3" customWidth="1"/>
    <col min="3938" max="3938" width="10.140625" style="3" customWidth="1"/>
    <col min="3939" max="3939" width="9.28515625" style="3" customWidth="1"/>
    <col min="3940" max="3940" width="10.5703125" style="3" customWidth="1"/>
    <col min="3941" max="3941" width="11.7109375" style="3" customWidth="1"/>
    <col min="3942" max="3942" width="1.140625" style="3" customWidth="1"/>
    <col min="3943" max="3943" width="9.28515625" style="3" customWidth="1"/>
    <col min="3944" max="3944" width="10.28515625" style="3" customWidth="1"/>
    <col min="3945" max="3945" width="8.85546875" style="3" customWidth="1"/>
    <col min="3946" max="3946" width="10.5703125" style="3" customWidth="1"/>
    <col min="3947" max="3947" width="10.85546875" style="3" customWidth="1"/>
    <col min="3948" max="3948" width="12" style="3" bestFit="1" customWidth="1"/>
    <col min="3949" max="3950" width="11" style="3" bestFit="1" customWidth="1"/>
    <col min="3951" max="3951" width="11.140625" style="3" bestFit="1" customWidth="1"/>
    <col min="3952" max="3952" width="10.140625" style="3" bestFit="1" customWidth="1"/>
    <col min="3953" max="4191" width="9.140625" style="3"/>
    <col min="4192" max="4192" width="13.5703125" style="3" customWidth="1"/>
    <col min="4193" max="4193" width="9.7109375" style="3" customWidth="1"/>
    <col min="4194" max="4194" width="10.140625" style="3" customWidth="1"/>
    <col min="4195" max="4195" width="9.28515625" style="3" customWidth="1"/>
    <col min="4196" max="4196" width="10.5703125" style="3" customWidth="1"/>
    <col min="4197" max="4197" width="11.7109375" style="3" customWidth="1"/>
    <col min="4198" max="4198" width="1.140625" style="3" customWidth="1"/>
    <col min="4199" max="4199" width="9.28515625" style="3" customWidth="1"/>
    <col min="4200" max="4200" width="10.28515625" style="3" customWidth="1"/>
    <col min="4201" max="4201" width="8.85546875" style="3" customWidth="1"/>
    <col min="4202" max="4202" width="10.5703125" style="3" customWidth="1"/>
    <col min="4203" max="4203" width="10.85546875" style="3" customWidth="1"/>
    <col min="4204" max="4204" width="12" style="3" bestFit="1" customWidth="1"/>
    <col min="4205" max="4206" width="11" style="3" bestFit="1" customWidth="1"/>
    <col min="4207" max="4207" width="11.140625" style="3" bestFit="1" customWidth="1"/>
    <col min="4208" max="4208" width="10.140625" style="3" bestFit="1" customWidth="1"/>
    <col min="4209" max="4447" width="9.140625" style="3"/>
    <col min="4448" max="4448" width="13.5703125" style="3" customWidth="1"/>
    <col min="4449" max="4449" width="9.7109375" style="3" customWidth="1"/>
    <col min="4450" max="4450" width="10.140625" style="3" customWidth="1"/>
    <col min="4451" max="4451" width="9.28515625" style="3" customWidth="1"/>
    <col min="4452" max="4452" width="10.5703125" style="3" customWidth="1"/>
    <col min="4453" max="4453" width="11.7109375" style="3" customWidth="1"/>
    <col min="4454" max="4454" width="1.140625" style="3" customWidth="1"/>
    <col min="4455" max="4455" width="9.28515625" style="3" customWidth="1"/>
    <col min="4456" max="4456" width="10.28515625" style="3" customWidth="1"/>
    <col min="4457" max="4457" width="8.85546875" style="3" customWidth="1"/>
    <col min="4458" max="4458" width="10.5703125" style="3" customWidth="1"/>
    <col min="4459" max="4459" width="10.85546875" style="3" customWidth="1"/>
    <col min="4460" max="4460" width="12" style="3" bestFit="1" customWidth="1"/>
    <col min="4461" max="4462" width="11" style="3" bestFit="1" customWidth="1"/>
    <col min="4463" max="4463" width="11.140625" style="3" bestFit="1" customWidth="1"/>
    <col min="4464" max="4464" width="10.140625" style="3" bestFit="1" customWidth="1"/>
    <col min="4465" max="4703" width="9.140625" style="3"/>
    <col min="4704" max="4704" width="13.5703125" style="3" customWidth="1"/>
    <col min="4705" max="4705" width="9.7109375" style="3" customWidth="1"/>
    <col min="4706" max="4706" width="10.140625" style="3" customWidth="1"/>
    <col min="4707" max="4707" width="9.28515625" style="3" customWidth="1"/>
    <col min="4708" max="4708" width="10.5703125" style="3" customWidth="1"/>
    <col min="4709" max="4709" width="11.7109375" style="3" customWidth="1"/>
    <col min="4710" max="4710" width="1.140625" style="3" customWidth="1"/>
    <col min="4711" max="4711" width="9.28515625" style="3" customWidth="1"/>
    <col min="4712" max="4712" width="10.28515625" style="3" customWidth="1"/>
    <col min="4713" max="4713" width="8.85546875" style="3" customWidth="1"/>
    <col min="4714" max="4714" width="10.5703125" style="3" customWidth="1"/>
    <col min="4715" max="4715" width="10.85546875" style="3" customWidth="1"/>
    <col min="4716" max="4716" width="12" style="3" bestFit="1" customWidth="1"/>
    <col min="4717" max="4718" width="11" style="3" bestFit="1" customWidth="1"/>
    <col min="4719" max="4719" width="11.140625" style="3" bestFit="1" customWidth="1"/>
    <col min="4720" max="4720" width="10.140625" style="3" bestFit="1" customWidth="1"/>
    <col min="4721" max="4959" width="9.140625" style="3"/>
    <col min="4960" max="4960" width="13.5703125" style="3" customWidth="1"/>
    <col min="4961" max="4961" width="9.7109375" style="3" customWidth="1"/>
    <col min="4962" max="4962" width="10.140625" style="3" customWidth="1"/>
    <col min="4963" max="4963" width="9.28515625" style="3" customWidth="1"/>
    <col min="4964" max="4964" width="10.5703125" style="3" customWidth="1"/>
    <col min="4965" max="4965" width="11.7109375" style="3" customWidth="1"/>
    <col min="4966" max="4966" width="1.140625" style="3" customWidth="1"/>
    <col min="4967" max="4967" width="9.28515625" style="3" customWidth="1"/>
    <col min="4968" max="4968" width="10.28515625" style="3" customWidth="1"/>
    <col min="4969" max="4969" width="8.85546875" style="3" customWidth="1"/>
    <col min="4970" max="4970" width="10.5703125" style="3" customWidth="1"/>
    <col min="4971" max="4971" width="10.85546875" style="3" customWidth="1"/>
    <col min="4972" max="4972" width="12" style="3" bestFit="1" customWidth="1"/>
    <col min="4973" max="4974" width="11" style="3" bestFit="1" customWidth="1"/>
    <col min="4975" max="4975" width="11.140625" style="3" bestFit="1" customWidth="1"/>
    <col min="4976" max="4976" width="10.140625" style="3" bestFit="1" customWidth="1"/>
    <col min="4977" max="5215" width="9.140625" style="3"/>
    <col min="5216" max="5216" width="13.5703125" style="3" customWidth="1"/>
    <col min="5217" max="5217" width="9.7109375" style="3" customWidth="1"/>
    <col min="5218" max="5218" width="10.140625" style="3" customWidth="1"/>
    <col min="5219" max="5219" width="9.28515625" style="3" customWidth="1"/>
    <col min="5220" max="5220" width="10.5703125" style="3" customWidth="1"/>
    <col min="5221" max="5221" width="11.7109375" style="3" customWidth="1"/>
    <col min="5222" max="5222" width="1.140625" style="3" customWidth="1"/>
    <col min="5223" max="5223" width="9.28515625" style="3" customWidth="1"/>
    <col min="5224" max="5224" width="10.28515625" style="3" customWidth="1"/>
    <col min="5225" max="5225" width="8.85546875" style="3" customWidth="1"/>
    <col min="5226" max="5226" width="10.5703125" style="3" customWidth="1"/>
    <col min="5227" max="5227" width="10.85546875" style="3" customWidth="1"/>
    <col min="5228" max="5228" width="12" style="3" bestFit="1" customWidth="1"/>
    <col min="5229" max="5230" width="11" style="3" bestFit="1" customWidth="1"/>
    <col min="5231" max="5231" width="11.140625" style="3" bestFit="1" customWidth="1"/>
    <col min="5232" max="5232" width="10.140625" style="3" bestFit="1" customWidth="1"/>
    <col min="5233" max="5471" width="9.140625" style="3"/>
    <col min="5472" max="5472" width="13.5703125" style="3" customWidth="1"/>
    <col min="5473" max="5473" width="9.7109375" style="3" customWidth="1"/>
    <col min="5474" max="5474" width="10.140625" style="3" customWidth="1"/>
    <col min="5475" max="5475" width="9.28515625" style="3" customWidth="1"/>
    <col min="5476" max="5476" width="10.5703125" style="3" customWidth="1"/>
    <col min="5477" max="5477" width="11.7109375" style="3" customWidth="1"/>
    <col min="5478" max="5478" width="1.140625" style="3" customWidth="1"/>
    <col min="5479" max="5479" width="9.28515625" style="3" customWidth="1"/>
    <col min="5480" max="5480" width="10.28515625" style="3" customWidth="1"/>
    <col min="5481" max="5481" width="8.85546875" style="3" customWidth="1"/>
    <col min="5482" max="5482" width="10.5703125" style="3" customWidth="1"/>
    <col min="5483" max="5483" width="10.85546875" style="3" customWidth="1"/>
    <col min="5484" max="5484" width="12" style="3" bestFit="1" customWidth="1"/>
    <col min="5485" max="5486" width="11" style="3" bestFit="1" customWidth="1"/>
    <col min="5487" max="5487" width="11.140625" style="3" bestFit="1" customWidth="1"/>
    <col min="5488" max="5488" width="10.140625" style="3" bestFit="1" customWidth="1"/>
    <col min="5489" max="5727" width="9.140625" style="3"/>
    <col min="5728" max="5728" width="13.5703125" style="3" customWidth="1"/>
    <col min="5729" max="5729" width="9.7109375" style="3" customWidth="1"/>
    <col min="5730" max="5730" width="10.140625" style="3" customWidth="1"/>
    <col min="5731" max="5731" width="9.28515625" style="3" customWidth="1"/>
    <col min="5732" max="5732" width="10.5703125" style="3" customWidth="1"/>
    <col min="5733" max="5733" width="11.7109375" style="3" customWidth="1"/>
    <col min="5734" max="5734" width="1.140625" style="3" customWidth="1"/>
    <col min="5735" max="5735" width="9.28515625" style="3" customWidth="1"/>
    <col min="5736" max="5736" width="10.28515625" style="3" customWidth="1"/>
    <col min="5737" max="5737" width="8.85546875" style="3" customWidth="1"/>
    <col min="5738" max="5738" width="10.5703125" style="3" customWidth="1"/>
    <col min="5739" max="5739" width="10.85546875" style="3" customWidth="1"/>
    <col min="5740" max="5740" width="12" style="3" bestFit="1" customWidth="1"/>
    <col min="5741" max="5742" width="11" style="3" bestFit="1" customWidth="1"/>
    <col min="5743" max="5743" width="11.140625" style="3" bestFit="1" customWidth="1"/>
    <col min="5744" max="5744" width="10.140625" style="3" bestFit="1" customWidth="1"/>
    <col min="5745" max="5983" width="9.140625" style="3"/>
    <col min="5984" max="5984" width="13.5703125" style="3" customWidth="1"/>
    <col min="5985" max="5985" width="9.7109375" style="3" customWidth="1"/>
    <col min="5986" max="5986" width="10.140625" style="3" customWidth="1"/>
    <col min="5987" max="5987" width="9.28515625" style="3" customWidth="1"/>
    <col min="5988" max="5988" width="10.5703125" style="3" customWidth="1"/>
    <col min="5989" max="5989" width="11.7109375" style="3" customWidth="1"/>
    <col min="5990" max="5990" width="1.140625" style="3" customWidth="1"/>
    <col min="5991" max="5991" width="9.28515625" style="3" customWidth="1"/>
    <col min="5992" max="5992" width="10.28515625" style="3" customWidth="1"/>
    <col min="5993" max="5993" width="8.85546875" style="3" customWidth="1"/>
    <col min="5994" max="5994" width="10.5703125" style="3" customWidth="1"/>
    <col min="5995" max="5995" width="10.85546875" style="3" customWidth="1"/>
    <col min="5996" max="5996" width="12" style="3" bestFit="1" customWidth="1"/>
    <col min="5997" max="5998" width="11" style="3" bestFit="1" customWidth="1"/>
    <col min="5999" max="5999" width="11.140625" style="3" bestFit="1" customWidth="1"/>
    <col min="6000" max="6000" width="10.140625" style="3" bestFit="1" customWidth="1"/>
    <col min="6001" max="6239" width="9.140625" style="3"/>
    <col min="6240" max="6240" width="13.5703125" style="3" customWidth="1"/>
    <col min="6241" max="6241" width="9.7109375" style="3" customWidth="1"/>
    <col min="6242" max="6242" width="10.140625" style="3" customWidth="1"/>
    <col min="6243" max="6243" width="9.28515625" style="3" customWidth="1"/>
    <col min="6244" max="6244" width="10.5703125" style="3" customWidth="1"/>
    <col min="6245" max="6245" width="11.7109375" style="3" customWidth="1"/>
    <col min="6246" max="6246" width="1.140625" style="3" customWidth="1"/>
    <col min="6247" max="6247" width="9.28515625" style="3" customWidth="1"/>
    <col min="6248" max="6248" width="10.28515625" style="3" customWidth="1"/>
    <col min="6249" max="6249" width="8.85546875" style="3" customWidth="1"/>
    <col min="6250" max="6250" width="10.5703125" style="3" customWidth="1"/>
    <col min="6251" max="6251" width="10.85546875" style="3" customWidth="1"/>
    <col min="6252" max="6252" width="12" style="3" bestFit="1" customWidth="1"/>
    <col min="6253" max="6254" width="11" style="3" bestFit="1" customWidth="1"/>
    <col min="6255" max="6255" width="11.140625" style="3" bestFit="1" customWidth="1"/>
    <col min="6256" max="6256" width="10.140625" style="3" bestFit="1" customWidth="1"/>
    <col min="6257" max="6495" width="9.140625" style="3"/>
    <col min="6496" max="6496" width="13.5703125" style="3" customWidth="1"/>
    <col min="6497" max="6497" width="9.7109375" style="3" customWidth="1"/>
    <col min="6498" max="6498" width="10.140625" style="3" customWidth="1"/>
    <col min="6499" max="6499" width="9.28515625" style="3" customWidth="1"/>
    <col min="6500" max="6500" width="10.5703125" style="3" customWidth="1"/>
    <col min="6501" max="6501" width="11.7109375" style="3" customWidth="1"/>
    <col min="6502" max="6502" width="1.140625" style="3" customWidth="1"/>
    <col min="6503" max="6503" width="9.28515625" style="3" customWidth="1"/>
    <col min="6504" max="6504" width="10.28515625" style="3" customWidth="1"/>
    <col min="6505" max="6505" width="8.85546875" style="3" customWidth="1"/>
    <col min="6506" max="6506" width="10.5703125" style="3" customWidth="1"/>
    <col min="6507" max="6507" width="10.85546875" style="3" customWidth="1"/>
    <col min="6508" max="6508" width="12" style="3" bestFit="1" customWidth="1"/>
    <col min="6509" max="6510" width="11" style="3" bestFit="1" customWidth="1"/>
    <col min="6511" max="6511" width="11.140625" style="3" bestFit="1" customWidth="1"/>
    <col min="6512" max="6512" width="10.140625" style="3" bestFit="1" customWidth="1"/>
    <col min="6513" max="6751" width="9.140625" style="3"/>
    <col min="6752" max="6752" width="13.5703125" style="3" customWidth="1"/>
    <col min="6753" max="6753" width="9.7109375" style="3" customWidth="1"/>
    <col min="6754" max="6754" width="10.140625" style="3" customWidth="1"/>
    <col min="6755" max="6755" width="9.28515625" style="3" customWidth="1"/>
    <col min="6756" max="6756" width="10.5703125" style="3" customWidth="1"/>
    <col min="6757" max="6757" width="11.7109375" style="3" customWidth="1"/>
    <col min="6758" max="6758" width="1.140625" style="3" customWidth="1"/>
    <col min="6759" max="6759" width="9.28515625" style="3" customWidth="1"/>
    <col min="6760" max="6760" width="10.28515625" style="3" customWidth="1"/>
    <col min="6761" max="6761" width="8.85546875" style="3" customWidth="1"/>
    <col min="6762" max="6762" width="10.5703125" style="3" customWidth="1"/>
    <col min="6763" max="6763" width="10.85546875" style="3" customWidth="1"/>
    <col min="6764" max="6764" width="12" style="3" bestFit="1" customWidth="1"/>
    <col min="6765" max="6766" width="11" style="3" bestFit="1" customWidth="1"/>
    <col min="6767" max="6767" width="11.140625" style="3" bestFit="1" customWidth="1"/>
    <col min="6768" max="6768" width="10.140625" style="3" bestFit="1" customWidth="1"/>
    <col min="6769" max="7007" width="9.140625" style="3"/>
    <col min="7008" max="7008" width="13.5703125" style="3" customWidth="1"/>
    <col min="7009" max="7009" width="9.7109375" style="3" customWidth="1"/>
    <col min="7010" max="7010" width="10.140625" style="3" customWidth="1"/>
    <col min="7011" max="7011" width="9.28515625" style="3" customWidth="1"/>
    <col min="7012" max="7012" width="10.5703125" style="3" customWidth="1"/>
    <col min="7013" max="7013" width="11.7109375" style="3" customWidth="1"/>
    <col min="7014" max="7014" width="1.140625" style="3" customWidth="1"/>
    <col min="7015" max="7015" width="9.28515625" style="3" customWidth="1"/>
    <col min="7016" max="7016" width="10.28515625" style="3" customWidth="1"/>
    <col min="7017" max="7017" width="8.85546875" style="3" customWidth="1"/>
    <col min="7018" max="7018" width="10.5703125" style="3" customWidth="1"/>
    <col min="7019" max="7019" width="10.85546875" style="3" customWidth="1"/>
    <col min="7020" max="7020" width="12" style="3" bestFit="1" customWidth="1"/>
    <col min="7021" max="7022" width="11" style="3" bestFit="1" customWidth="1"/>
    <col min="7023" max="7023" width="11.140625" style="3" bestFit="1" customWidth="1"/>
    <col min="7024" max="7024" width="10.140625" style="3" bestFit="1" customWidth="1"/>
    <col min="7025" max="7263" width="9.140625" style="3"/>
    <col min="7264" max="7264" width="13.5703125" style="3" customWidth="1"/>
    <col min="7265" max="7265" width="9.7109375" style="3" customWidth="1"/>
    <col min="7266" max="7266" width="10.140625" style="3" customWidth="1"/>
    <col min="7267" max="7267" width="9.28515625" style="3" customWidth="1"/>
    <col min="7268" max="7268" width="10.5703125" style="3" customWidth="1"/>
    <col min="7269" max="7269" width="11.7109375" style="3" customWidth="1"/>
    <col min="7270" max="7270" width="1.140625" style="3" customWidth="1"/>
    <col min="7271" max="7271" width="9.28515625" style="3" customWidth="1"/>
    <col min="7272" max="7272" width="10.28515625" style="3" customWidth="1"/>
    <col min="7273" max="7273" width="8.85546875" style="3" customWidth="1"/>
    <col min="7274" max="7274" width="10.5703125" style="3" customWidth="1"/>
    <col min="7275" max="7275" width="10.85546875" style="3" customWidth="1"/>
    <col min="7276" max="7276" width="12" style="3" bestFit="1" customWidth="1"/>
    <col min="7277" max="7278" width="11" style="3" bestFit="1" customWidth="1"/>
    <col min="7279" max="7279" width="11.140625" style="3" bestFit="1" customWidth="1"/>
    <col min="7280" max="7280" width="10.140625" style="3" bestFit="1" customWidth="1"/>
    <col min="7281" max="7519" width="9.140625" style="3"/>
    <col min="7520" max="7520" width="13.5703125" style="3" customWidth="1"/>
    <col min="7521" max="7521" width="9.7109375" style="3" customWidth="1"/>
    <col min="7522" max="7522" width="10.140625" style="3" customWidth="1"/>
    <col min="7523" max="7523" width="9.28515625" style="3" customWidth="1"/>
    <col min="7524" max="7524" width="10.5703125" style="3" customWidth="1"/>
    <col min="7525" max="7525" width="11.7109375" style="3" customWidth="1"/>
    <col min="7526" max="7526" width="1.140625" style="3" customWidth="1"/>
    <col min="7527" max="7527" width="9.28515625" style="3" customWidth="1"/>
    <col min="7528" max="7528" width="10.28515625" style="3" customWidth="1"/>
    <col min="7529" max="7529" width="8.85546875" style="3" customWidth="1"/>
    <col min="7530" max="7530" width="10.5703125" style="3" customWidth="1"/>
    <col min="7531" max="7531" width="10.85546875" style="3" customWidth="1"/>
    <col min="7532" max="7532" width="12" style="3" bestFit="1" customWidth="1"/>
    <col min="7533" max="7534" width="11" style="3" bestFit="1" customWidth="1"/>
    <col min="7535" max="7535" width="11.140625" style="3" bestFit="1" customWidth="1"/>
    <col min="7536" max="7536" width="10.140625" style="3" bestFit="1" customWidth="1"/>
    <col min="7537" max="7775" width="9.140625" style="3"/>
    <col min="7776" max="7776" width="13.5703125" style="3" customWidth="1"/>
    <col min="7777" max="7777" width="9.7109375" style="3" customWidth="1"/>
    <col min="7778" max="7778" width="10.140625" style="3" customWidth="1"/>
    <col min="7779" max="7779" width="9.28515625" style="3" customWidth="1"/>
    <col min="7780" max="7780" width="10.5703125" style="3" customWidth="1"/>
    <col min="7781" max="7781" width="11.7109375" style="3" customWidth="1"/>
    <col min="7782" max="7782" width="1.140625" style="3" customWidth="1"/>
    <col min="7783" max="7783" width="9.28515625" style="3" customWidth="1"/>
    <col min="7784" max="7784" width="10.28515625" style="3" customWidth="1"/>
    <col min="7785" max="7785" width="8.85546875" style="3" customWidth="1"/>
    <col min="7786" max="7786" width="10.5703125" style="3" customWidth="1"/>
    <col min="7787" max="7787" width="10.85546875" style="3" customWidth="1"/>
    <col min="7788" max="7788" width="12" style="3" bestFit="1" customWidth="1"/>
    <col min="7789" max="7790" width="11" style="3" bestFit="1" customWidth="1"/>
    <col min="7791" max="7791" width="11.140625" style="3" bestFit="1" customWidth="1"/>
    <col min="7792" max="7792" width="10.140625" style="3" bestFit="1" customWidth="1"/>
    <col min="7793" max="8031" width="9.140625" style="3"/>
    <col min="8032" max="8032" width="13.5703125" style="3" customWidth="1"/>
    <col min="8033" max="8033" width="9.7109375" style="3" customWidth="1"/>
    <col min="8034" max="8034" width="10.140625" style="3" customWidth="1"/>
    <col min="8035" max="8035" width="9.28515625" style="3" customWidth="1"/>
    <col min="8036" max="8036" width="10.5703125" style="3" customWidth="1"/>
    <col min="8037" max="8037" width="11.7109375" style="3" customWidth="1"/>
    <col min="8038" max="8038" width="1.140625" style="3" customWidth="1"/>
    <col min="8039" max="8039" width="9.28515625" style="3" customWidth="1"/>
    <col min="8040" max="8040" width="10.28515625" style="3" customWidth="1"/>
    <col min="8041" max="8041" width="8.85546875" style="3" customWidth="1"/>
    <col min="8042" max="8042" width="10.5703125" style="3" customWidth="1"/>
    <col min="8043" max="8043" width="10.85546875" style="3" customWidth="1"/>
    <col min="8044" max="8044" width="12" style="3" bestFit="1" customWidth="1"/>
    <col min="8045" max="8046" width="11" style="3" bestFit="1" customWidth="1"/>
    <col min="8047" max="8047" width="11.140625" style="3" bestFit="1" customWidth="1"/>
    <col min="8048" max="8048" width="10.140625" style="3" bestFit="1" customWidth="1"/>
    <col min="8049" max="8287" width="9.140625" style="3"/>
    <col min="8288" max="8288" width="13.5703125" style="3" customWidth="1"/>
    <col min="8289" max="8289" width="9.7109375" style="3" customWidth="1"/>
    <col min="8290" max="8290" width="10.140625" style="3" customWidth="1"/>
    <col min="8291" max="8291" width="9.28515625" style="3" customWidth="1"/>
    <col min="8292" max="8292" width="10.5703125" style="3" customWidth="1"/>
    <col min="8293" max="8293" width="11.7109375" style="3" customWidth="1"/>
    <col min="8294" max="8294" width="1.140625" style="3" customWidth="1"/>
    <col min="8295" max="8295" width="9.28515625" style="3" customWidth="1"/>
    <col min="8296" max="8296" width="10.28515625" style="3" customWidth="1"/>
    <col min="8297" max="8297" width="8.85546875" style="3" customWidth="1"/>
    <col min="8298" max="8298" width="10.5703125" style="3" customWidth="1"/>
    <col min="8299" max="8299" width="10.85546875" style="3" customWidth="1"/>
    <col min="8300" max="8300" width="12" style="3" bestFit="1" customWidth="1"/>
    <col min="8301" max="8302" width="11" style="3" bestFit="1" customWidth="1"/>
    <col min="8303" max="8303" width="11.140625" style="3" bestFit="1" customWidth="1"/>
    <col min="8304" max="8304" width="10.140625" style="3" bestFit="1" customWidth="1"/>
    <col min="8305" max="8543" width="9.140625" style="3"/>
    <col min="8544" max="8544" width="13.5703125" style="3" customWidth="1"/>
    <col min="8545" max="8545" width="9.7109375" style="3" customWidth="1"/>
    <col min="8546" max="8546" width="10.140625" style="3" customWidth="1"/>
    <col min="8547" max="8547" width="9.28515625" style="3" customWidth="1"/>
    <col min="8548" max="8548" width="10.5703125" style="3" customWidth="1"/>
    <col min="8549" max="8549" width="11.7109375" style="3" customWidth="1"/>
    <col min="8550" max="8550" width="1.140625" style="3" customWidth="1"/>
    <col min="8551" max="8551" width="9.28515625" style="3" customWidth="1"/>
    <col min="8552" max="8552" width="10.28515625" style="3" customWidth="1"/>
    <col min="8553" max="8553" width="8.85546875" style="3" customWidth="1"/>
    <col min="8554" max="8554" width="10.5703125" style="3" customWidth="1"/>
    <col min="8555" max="8555" width="10.85546875" style="3" customWidth="1"/>
    <col min="8556" max="8556" width="12" style="3" bestFit="1" customWidth="1"/>
    <col min="8557" max="8558" width="11" style="3" bestFit="1" customWidth="1"/>
    <col min="8559" max="8559" width="11.140625" style="3" bestFit="1" customWidth="1"/>
    <col min="8560" max="8560" width="10.140625" style="3" bestFit="1" customWidth="1"/>
    <col min="8561" max="8799" width="9.140625" style="3"/>
    <col min="8800" max="8800" width="13.5703125" style="3" customWidth="1"/>
    <col min="8801" max="8801" width="9.7109375" style="3" customWidth="1"/>
    <col min="8802" max="8802" width="10.140625" style="3" customWidth="1"/>
    <col min="8803" max="8803" width="9.28515625" style="3" customWidth="1"/>
    <col min="8804" max="8804" width="10.5703125" style="3" customWidth="1"/>
    <col min="8805" max="8805" width="11.7109375" style="3" customWidth="1"/>
    <col min="8806" max="8806" width="1.140625" style="3" customWidth="1"/>
    <col min="8807" max="8807" width="9.28515625" style="3" customWidth="1"/>
    <col min="8808" max="8808" width="10.28515625" style="3" customWidth="1"/>
    <col min="8809" max="8809" width="8.85546875" style="3" customWidth="1"/>
    <col min="8810" max="8810" width="10.5703125" style="3" customWidth="1"/>
    <col min="8811" max="8811" width="10.85546875" style="3" customWidth="1"/>
    <col min="8812" max="8812" width="12" style="3" bestFit="1" customWidth="1"/>
    <col min="8813" max="8814" width="11" style="3" bestFit="1" customWidth="1"/>
    <col min="8815" max="8815" width="11.140625" style="3" bestFit="1" customWidth="1"/>
    <col min="8816" max="8816" width="10.140625" style="3" bestFit="1" customWidth="1"/>
    <col min="8817" max="9055" width="9.140625" style="3"/>
    <col min="9056" max="9056" width="13.5703125" style="3" customWidth="1"/>
    <col min="9057" max="9057" width="9.7109375" style="3" customWidth="1"/>
    <col min="9058" max="9058" width="10.140625" style="3" customWidth="1"/>
    <col min="9059" max="9059" width="9.28515625" style="3" customWidth="1"/>
    <col min="9060" max="9060" width="10.5703125" style="3" customWidth="1"/>
    <col min="9061" max="9061" width="11.7109375" style="3" customWidth="1"/>
    <col min="9062" max="9062" width="1.140625" style="3" customWidth="1"/>
    <col min="9063" max="9063" width="9.28515625" style="3" customWidth="1"/>
    <col min="9064" max="9064" width="10.28515625" style="3" customWidth="1"/>
    <col min="9065" max="9065" width="8.85546875" style="3" customWidth="1"/>
    <col min="9066" max="9066" width="10.5703125" style="3" customWidth="1"/>
    <col min="9067" max="9067" width="10.85546875" style="3" customWidth="1"/>
    <col min="9068" max="9068" width="12" style="3" bestFit="1" customWidth="1"/>
    <col min="9069" max="9070" width="11" style="3" bestFit="1" customWidth="1"/>
    <col min="9071" max="9071" width="11.140625" style="3" bestFit="1" customWidth="1"/>
    <col min="9072" max="9072" width="10.140625" style="3" bestFit="1" customWidth="1"/>
    <col min="9073" max="9311" width="9.140625" style="3"/>
    <col min="9312" max="9312" width="13.5703125" style="3" customWidth="1"/>
    <col min="9313" max="9313" width="9.7109375" style="3" customWidth="1"/>
    <col min="9314" max="9314" width="10.140625" style="3" customWidth="1"/>
    <col min="9315" max="9315" width="9.28515625" style="3" customWidth="1"/>
    <col min="9316" max="9316" width="10.5703125" style="3" customWidth="1"/>
    <col min="9317" max="9317" width="11.7109375" style="3" customWidth="1"/>
    <col min="9318" max="9318" width="1.140625" style="3" customWidth="1"/>
    <col min="9319" max="9319" width="9.28515625" style="3" customWidth="1"/>
    <col min="9320" max="9320" width="10.28515625" style="3" customWidth="1"/>
    <col min="9321" max="9321" width="8.85546875" style="3" customWidth="1"/>
    <col min="9322" max="9322" width="10.5703125" style="3" customWidth="1"/>
    <col min="9323" max="9323" width="10.85546875" style="3" customWidth="1"/>
    <col min="9324" max="9324" width="12" style="3" bestFit="1" customWidth="1"/>
    <col min="9325" max="9326" width="11" style="3" bestFit="1" customWidth="1"/>
    <col min="9327" max="9327" width="11.140625" style="3" bestFit="1" customWidth="1"/>
    <col min="9328" max="9328" width="10.140625" style="3" bestFit="1" customWidth="1"/>
    <col min="9329" max="9567" width="9.140625" style="3"/>
    <col min="9568" max="9568" width="13.5703125" style="3" customWidth="1"/>
    <col min="9569" max="9569" width="9.7109375" style="3" customWidth="1"/>
    <col min="9570" max="9570" width="10.140625" style="3" customWidth="1"/>
    <col min="9571" max="9571" width="9.28515625" style="3" customWidth="1"/>
    <col min="9572" max="9572" width="10.5703125" style="3" customWidth="1"/>
    <col min="9573" max="9573" width="11.7109375" style="3" customWidth="1"/>
    <col min="9574" max="9574" width="1.140625" style="3" customWidth="1"/>
    <col min="9575" max="9575" width="9.28515625" style="3" customWidth="1"/>
    <col min="9576" max="9576" width="10.28515625" style="3" customWidth="1"/>
    <col min="9577" max="9577" width="8.85546875" style="3" customWidth="1"/>
    <col min="9578" max="9578" width="10.5703125" style="3" customWidth="1"/>
    <col min="9579" max="9579" width="10.85546875" style="3" customWidth="1"/>
    <col min="9580" max="9580" width="12" style="3" bestFit="1" customWidth="1"/>
    <col min="9581" max="9582" width="11" style="3" bestFit="1" customWidth="1"/>
    <col min="9583" max="9583" width="11.140625" style="3" bestFit="1" customWidth="1"/>
    <col min="9584" max="9584" width="10.140625" style="3" bestFit="1" customWidth="1"/>
    <col min="9585" max="9823" width="9.140625" style="3"/>
    <col min="9824" max="9824" width="13.5703125" style="3" customWidth="1"/>
    <col min="9825" max="9825" width="9.7109375" style="3" customWidth="1"/>
    <col min="9826" max="9826" width="10.140625" style="3" customWidth="1"/>
    <col min="9827" max="9827" width="9.28515625" style="3" customWidth="1"/>
    <col min="9828" max="9828" width="10.5703125" style="3" customWidth="1"/>
    <col min="9829" max="9829" width="11.7109375" style="3" customWidth="1"/>
    <col min="9830" max="9830" width="1.140625" style="3" customWidth="1"/>
    <col min="9831" max="9831" width="9.28515625" style="3" customWidth="1"/>
    <col min="9832" max="9832" width="10.28515625" style="3" customWidth="1"/>
    <col min="9833" max="9833" width="8.85546875" style="3" customWidth="1"/>
    <col min="9834" max="9834" width="10.5703125" style="3" customWidth="1"/>
    <col min="9835" max="9835" width="10.85546875" style="3" customWidth="1"/>
    <col min="9836" max="9836" width="12" style="3" bestFit="1" customWidth="1"/>
    <col min="9837" max="9838" width="11" style="3" bestFit="1" customWidth="1"/>
    <col min="9839" max="9839" width="11.140625" style="3" bestFit="1" customWidth="1"/>
    <col min="9840" max="9840" width="10.140625" style="3" bestFit="1" customWidth="1"/>
    <col min="9841" max="10079" width="9.140625" style="3"/>
    <col min="10080" max="10080" width="13.5703125" style="3" customWidth="1"/>
    <col min="10081" max="10081" width="9.7109375" style="3" customWidth="1"/>
    <col min="10082" max="10082" width="10.140625" style="3" customWidth="1"/>
    <col min="10083" max="10083" width="9.28515625" style="3" customWidth="1"/>
    <col min="10084" max="10084" width="10.5703125" style="3" customWidth="1"/>
    <col min="10085" max="10085" width="11.7109375" style="3" customWidth="1"/>
    <col min="10086" max="10086" width="1.140625" style="3" customWidth="1"/>
    <col min="10087" max="10087" width="9.28515625" style="3" customWidth="1"/>
    <col min="10088" max="10088" width="10.28515625" style="3" customWidth="1"/>
    <col min="10089" max="10089" width="8.85546875" style="3" customWidth="1"/>
    <col min="10090" max="10090" width="10.5703125" style="3" customWidth="1"/>
    <col min="10091" max="10091" width="10.85546875" style="3" customWidth="1"/>
    <col min="10092" max="10092" width="12" style="3" bestFit="1" customWidth="1"/>
    <col min="10093" max="10094" width="11" style="3" bestFit="1" customWidth="1"/>
    <col min="10095" max="10095" width="11.140625" style="3" bestFit="1" customWidth="1"/>
    <col min="10096" max="10096" width="10.140625" style="3" bestFit="1" customWidth="1"/>
    <col min="10097" max="10335" width="9.140625" style="3"/>
    <col min="10336" max="10336" width="13.5703125" style="3" customWidth="1"/>
    <col min="10337" max="10337" width="9.7109375" style="3" customWidth="1"/>
    <col min="10338" max="10338" width="10.140625" style="3" customWidth="1"/>
    <col min="10339" max="10339" width="9.28515625" style="3" customWidth="1"/>
    <col min="10340" max="10340" width="10.5703125" style="3" customWidth="1"/>
    <col min="10341" max="10341" width="11.7109375" style="3" customWidth="1"/>
    <col min="10342" max="10342" width="1.140625" style="3" customWidth="1"/>
    <col min="10343" max="10343" width="9.28515625" style="3" customWidth="1"/>
    <col min="10344" max="10344" width="10.28515625" style="3" customWidth="1"/>
    <col min="10345" max="10345" width="8.85546875" style="3" customWidth="1"/>
    <col min="10346" max="10346" width="10.5703125" style="3" customWidth="1"/>
    <col min="10347" max="10347" width="10.85546875" style="3" customWidth="1"/>
    <col min="10348" max="10348" width="12" style="3" bestFit="1" customWidth="1"/>
    <col min="10349" max="10350" width="11" style="3" bestFit="1" customWidth="1"/>
    <col min="10351" max="10351" width="11.140625" style="3" bestFit="1" customWidth="1"/>
    <col min="10352" max="10352" width="10.140625" style="3" bestFit="1" customWidth="1"/>
    <col min="10353" max="10591" width="9.140625" style="3"/>
    <col min="10592" max="10592" width="13.5703125" style="3" customWidth="1"/>
    <col min="10593" max="10593" width="9.7109375" style="3" customWidth="1"/>
    <col min="10594" max="10594" width="10.140625" style="3" customWidth="1"/>
    <col min="10595" max="10595" width="9.28515625" style="3" customWidth="1"/>
    <col min="10596" max="10596" width="10.5703125" style="3" customWidth="1"/>
    <col min="10597" max="10597" width="11.7109375" style="3" customWidth="1"/>
    <col min="10598" max="10598" width="1.140625" style="3" customWidth="1"/>
    <col min="10599" max="10599" width="9.28515625" style="3" customWidth="1"/>
    <col min="10600" max="10600" width="10.28515625" style="3" customWidth="1"/>
    <col min="10601" max="10601" width="8.85546875" style="3" customWidth="1"/>
    <col min="10602" max="10602" width="10.5703125" style="3" customWidth="1"/>
    <col min="10603" max="10603" width="10.85546875" style="3" customWidth="1"/>
    <col min="10604" max="10604" width="12" style="3" bestFit="1" customWidth="1"/>
    <col min="10605" max="10606" width="11" style="3" bestFit="1" customWidth="1"/>
    <col min="10607" max="10607" width="11.140625" style="3" bestFit="1" customWidth="1"/>
    <col min="10608" max="10608" width="10.140625" style="3" bestFit="1" customWidth="1"/>
    <col min="10609" max="10847" width="9.140625" style="3"/>
    <col min="10848" max="10848" width="13.5703125" style="3" customWidth="1"/>
    <col min="10849" max="10849" width="9.7109375" style="3" customWidth="1"/>
    <col min="10850" max="10850" width="10.140625" style="3" customWidth="1"/>
    <col min="10851" max="10851" width="9.28515625" style="3" customWidth="1"/>
    <col min="10852" max="10852" width="10.5703125" style="3" customWidth="1"/>
    <col min="10853" max="10853" width="11.7109375" style="3" customWidth="1"/>
    <col min="10854" max="10854" width="1.140625" style="3" customWidth="1"/>
    <col min="10855" max="10855" width="9.28515625" style="3" customWidth="1"/>
    <col min="10856" max="10856" width="10.28515625" style="3" customWidth="1"/>
    <col min="10857" max="10857" width="8.85546875" style="3" customWidth="1"/>
    <col min="10858" max="10858" width="10.5703125" style="3" customWidth="1"/>
    <col min="10859" max="10859" width="10.85546875" style="3" customWidth="1"/>
    <col min="10860" max="10860" width="12" style="3" bestFit="1" customWidth="1"/>
    <col min="10861" max="10862" width="11" style="3" bestFit="1" customWidth="1"/>
    <col min="10863" max="10863" width="11.140625" style="3" bestFit="1" customWidth="1"/>
    <col min="10864" max="10864" width="10.140625" style="3" bestFit="1" customWidth="1"/>
    <col min="10865" max="11103" width="9.140625" style="3"/>
    <col min="11104" max="11104" width="13.5703125" style="3" customWidth="1"/>
    <col min="11105" max="11105" width="9.7109375" style="3" customWidth="1"/>
    <col min="11106" max="11106" width="10.140625" style="3" customWidth="1"/>
    <col min="11107" max="11107" width="9.28515625" style="3" customWidth="1"/>
    <col min="11108" max="11108" width="10.5703125" style="3" customWidth="1"/>
    <col min="11109" max="11109" width="11.7109375" style="3" customWidth="1"/>
    <col min="11110" max="11110" width="1.140625" style="3" customWidth="1"/>
    <col min="11111" max="11111" width="9.28515625" style="3" customWidth="1"/>
    <col min="11112" max="11112" width="10.28515625" style="3" customWidth="1"/>
    <col min="11113" max="11113" width="8.85546875" style="3" customWidth="1"/>
    <col min="11114" max="11114" width="10.5703125" style="3" customWidth="1"/>
    <col min="11115" max="11115" width="10.85546875" style="3" customWidth="1"/>
    <col min="11116" max="11116" width="12" style="3" bestFit="1" customWidth="1"/>
    <col min="11117" max="11118" width="11" style="3" bestFit="1" customWidth="1"/>
    <col min="11119" max="11119" width="11.140625" style="3" bestFit="1" customWidth="1"/>
    <col min="11120" max="11120" width="10.140625" style="3" bestFit="1" customWidth="1"/>
    <col min="11121" max="11359" width="9.140625" style="3"/>
    <col min="11360" max="11360" width="13.5703125" style="3" customWidth="1"/>
    <col min="11361" max="11361" width="9.7109375" style="3" customWidth="1"/>
    <col min="11362" max="11362" width="10.140625" style="3" customWidth="1"/>
    <col min="11363" max="11363" width="9.28515625" style="3" customWidth="1"/>
    <col min="11364" max="11364" width="10.5703125" style="3" customWidth="1"/>
    <col min="11365" max="11365" width="11.7109375" style="3" customWidth="1"/>
    <col min="11366" max="11366" width="1.140625" style="3" customWidth="1"/>
    <col min="11367" max="11367" width="9.28515625" style="3" customWidth="1"/>
    <col min="11368" max="11368" width="10.28515625" style="3" customWidth="1"/>
    <col min="11369" max="11369" width="8.85546875" style="3" customWidth="1"/>
    <col min="11370" max="11370" width="10.5703125" style="3" customWidth="1"/>
    <col min="11371" max="11371" width="10.85546875" style="3" customWidth="1"/>
    <col min="11372" max="11372" width="12" style="3" bestFit="1" customWidth="1"/>
    <col min="11373" max="11374" width="11" style="3" bestFit="1" customWidth="1"/>
    <col min="11375" max="11375" width="11.140625" style="3" bestFit="1" customWidth="1"/>
    <col min="11376" max="11376" width="10.140625" style="3" bestFit="1" customWidth="1"/>
    <col min="11377" max="11615" width="9.140625" style="3"/>
    <col min="11616" max="11616" width="13.5703125" style="3" customWidth="1"/>
    <col min="11617" max="11617" width="9.7109375" style="3" customWidth="1"/>
    <col min="11618" max="11618" width="10.140625" style="3" customWidth="1"/>
    <col min="11619" max="11619" width="9.28515625" style="3" customWidth="1"/>
    <col min="11620" max="11620" width="10.5703125" style="3" customWidth="1"/>
    <col min="11621" max="11621" width="11.7109375" style="3" customWidth="1"/>
    <col min="11622" max="11622" width="1.140625" style="3" customWidth="1"/>
    <col min="11623" max="11623" width="9.28515625" style="3" customWidth="1"/>
    <col min="11624" max="11624" width="10.28515625" style="3" customWidth="1"/>
    <col min="11625" max="11625" width="8.85546875" style="3" customWidth="1"/>
    <col min="11626" max="11626" width="10.5703125" style="3" customWidth="1"/>
    <col min="11627" max="11627" width="10.85546875" style="3" customWidth="1"/>
    <col min="11628" max="11628" width="12" style="3" bestFit="1" customWidth="1"/>
    <col min="11629" max="11630" width="11" style="3" bestFit="1" customWidth="1"/>
    <col min="11631" max="11631" width="11.140625" style="3" bestFit="1" customWidth="1"/>
    <col min="11632" max="11632" width="10.140625" style="3" bestFit="1" customWidth="1"/>
    <col min="11633" max="11871" width="9.140625" style="3"/>
    <col min="11872" max="11872" width="13.5703125" style="3" customWidth="1"/>
    <col min="11873" max="11873" width="9.7109375" style="3" customWidth="1"/>
    <col min="11874" max="11874" width="10.140625" style="3" customWidth="1"/>
    <col min="11875" max="11875" width="9.28515625" style="3" customWidth="1"/>
    <col min="11876" max="11876" width="10.5703125" style="3" customWidth="1"/>
    <col min="11877" max="11877" width="11.7109375" style="3" customWidth="1"/>
    <col min="11878" max="11878" width="1.140625" style="3" customWidth="1"/>
    <col min="11879" max="11879" width="9.28515625" style="3" customWidth="1"/>
    <col min="11880" max="11880" width="10.28515625" style="3" customWidth="1"/>
    <col min="11881" max="11881" width="8.85546875" style="3" customWidth="1"/>
    <col min="11882" max="11882" width="10.5703125" style="3" customWidth="1"/>
    <col min="11883" max="11883" width="10.85546875" style="3" customWidth="1"/>
    <col min="11884" max="11884" width="12" style="3" bestFit="1" customWidth="1"/>
    <col min="11885" max="11886" width="11" style="3" bestFit="1" customWidth="1"/>
    <col min="11887" max="11887" width="11.140625" style="3" bestFit="1" customWidth="1"/>
    <col min="11888" max="11888" width="10.140625" style="3" bestFit="1" customWidth="1"/>
    <col min="11889" max="12127" width="9.140625" style="3"/>
    <col min="12128" max="12128" width="13.5703125" style="3" customWidth="1"/>
    <col min="12129" max="12129" width="9.7109375" style="3" customWidth="1"/>
    <col min="12130" max="12130" width="10.140625" style="3" customWidth="1"/>
    <col min="12131" max="12131" width="9.28515625" style="3" customWidth="1"/>
    <col min="12132" max="12132" width="10.5703125" style="3" customWidth="1"/>
    <col min="12133" max="12133" width="11.7109375" style="3" customWidth="1"/>
    <col min="12134" max="12134" width="1.140625" style="3" customWidth="1"/>
    <col min="12135" max="12135" width="9.28515625" style="3" customWidth="1"/>
    <col min="12136" max="12136" width="10.28515625" style="3" customWidth="1"/>
    <col min="12137" max="12137" width="8.85546875" style="3" customWidth="1"/>
    <col min="12138" max="12138" width="10.5703125" style="3" customWidth="1"/>
    <col min="12139" max="12139" width="10.85546875" style="3" customWidth="1"/>
    <col min="12140" max="12140" width="12" style="3" bestFit="1" customWidth="1"/>
    <col min="12141" max="12142" width="11" style="3" bestFit="1" customWidth="1"/>
    <col min="12143" max="12143" width="11.140625" style="3" bestFit="1" customWidth="1"/>
    <col min="12144" max="12144" width="10.140625" style="3" bestFit="1" customWidth="1"/>
    <col min="12145" max="12383" width="9.140625" style="3"/>
    <col min="12384" max="12384" width="13.5703125" style="3" customWidth="1"/>
    <col min="12385" max="12385" width="9.7109375" style="3" customWidth="1"/>
    <col min="12386" max="12386" width="10.140625" style="3" customWidth="1"/>
    <col min="12387" max="12387" width="9.28515625" style="3" customWidth="1"/>
    <col min="12388" max="12388" width="10.5703125" style="3" customWidth="1"/>
    <col min="12389" max="12389" width="11.7109375" style="3" customWidth="1"/>
    <col min="12390" max="12390" width="1.140625" style="3" customWidth="1"/>
    <col min="12391" max="12391" width="9.28515625" style="3" customWidth="1"/>
    <col min="12392" max="12392" width="10.28515625" style="3" customWidth="1"/>
    <col min="12393" max="12393" width="8.85546875" style="3" customWidth="1"/>
    <col min="12394" max="12394" width="10.5703125" style="3" customWidth="1"/>
    <col min="12395" max="12395" width="10.85546875" style="3" customWidth="1"/>
    <col min="12396" max="12396" width="12" style="3" bestFit="1" customWidth="1"/>
    <col min="12397" max="12398" width="11" style="3" bestFit="1" customWidth="1"/>
    <col min="12399" max="12399" width="11.140625" style="3" bestFit="1" customWidth="1"/>
    <col min="12400" max="12400" width="10.140625" style="3" bestFit="1" customWidth="1"/>
    <col min="12401" max="12639" width="9.140625" style="3"/>
    <col min="12640" max="12640" width="13.5703125" style="3" customWidth="1"/>
    <col min="12641" max="12641" width="9.7109375" style="3" customWidth="1"/>
    <col min="12642" max="12642" width="10.140625" style="3" customWidth="1"/>
    <col min="12643" max="12643" width="9.28515625" style="3" customWidth="1"/>
    <col min="12644" max="12644" width="10.5703125" style="3" customWidth="1"/>
    <col min="12645" max="12645" width="11.7109375" style="3" customWidth="1"/>
    <col min="12646" max="12646" width="1.140625" style="3" customWidth="1"/>
    <col min="12647" max="12647" width="9.28515625" style="3" customWidth="1"/>
    <col min="12648" max="12648" width="10.28515625" style="3" customWidth="1"/>
    <col min="12649" max="12649" width="8.85546875" style="3" customWidth="1"/>
    <col min="12650" max="12650" width="10.5703125" style="3" customWidth="1"/>
    <col min="12651" max="12651" width="10.85546875" style="3" customWidth="1"/>
    <col min="12652" max="12652" width="12" style="3" bestFit="1" customWidth="1"/>
    <col min="12653" max="12654" width="11" style="3" bestFit="1" customWidth="1"/>
    <col min="12655" max="12655" width="11.140625" style="3" bestFit="1" customWidth="1"/>
    <col min="12656" max="12656" width="10.140625" style="3" bestFit="1" customWidth="1"/>
    <col min="12657" max="12895" width="9.140625" style="3"/>
    <col min="12896" max="12896" width="13.5703125" style="3" customWidth="1"/>
    <col min="12897" max="12897" width="9.7109375" style="3" customWidth="1"/>
    <col min="12898" max="12898" width="10.140625" style="3" customWidth="1"/>
    <col min="12899" max="12899" width="9.28515625" style="3" customWidth="1"/>
    <col min="12900" max="12900" width="10.5703125" style="3" customWidth="1"/>
    <col min="12901" max="12901" width="11.7109375" style="3" customWidth="1"/>
    <col min="12902" max="12902" width="1.140625" style="3" customWidth="1"/>
    <col min="12903" max="12903" width="9.28515625" style="3" customWidth="1"/>
    <col min="12904" max="12904" width="10.28515625" style="3" customWidth="1"/>
    <col min="12905" max="12905" width="8.85546875" style="3" customWidth="1"/>
    <col min="12906" max="12906" width="10.5703125" style="3" customWidth="1"/>
    <col min="12907" max="12907" width="10.85546875" style="3" customWidth="1"/>
    <col min="12908" max="12908" width="12" style="3" bestFit="1" customWidth="1"/>
    <col min="12909" max="12910" width="11" style="3" bestFit="1" customWidth="1"/>
    <col min="12911" max="12911" width="11.140625" style="3" bestFit="1" customWidth="1"/>
    <col min="12912" max="12912" width="10.140625" style="3" bestFit="1" customWidth="1"/>
    <col min="12913" max="13151" width="9.140625" style="3"/>
    <col min="13152" max="13152" width="13.5703125" style="3" customWidth="1"/>
    <col min="13153" max="13153" width="9.7109375" style="3" customWidth="1"/>
    <col min="13154" max="13154" width="10.140625" style="3" customWidth="1"/>
    <col min="13155" max="13155" width="9.28515625" style="3" customWidth="1"/>
    <col min="13156" max="13156" width="10.5703125" style="3" customWidth="1"/>
    <col min="13157" max="13157" width="11.7109375" style="3" customWidth="1"/>
    <col min="13158" max="13158" width="1.140625" style="3" customWidth="1"/>
    <col min="13159" max="13159" width="9.28515625" style="3" customWidth="1"/>
    <col min="13160" max="13160" width="10.28515625" style="3" customWidth="1"/>
    <col min="13161" max="13161" width="8.85546875" style="3" customWidth="1"/>
    <col min="13162" max="13162" width="10.5703125" style="3" customWidth="1"/>
    <col min="13163" max="13163" width="10.85546875" style="3" customWidth="1"/>
    <col min="13164" max="13164" width="12" style="3" bestFit="1" customWidth="1"/>
    <col min="13165" max="13166" width="11" style="3" bestFit="1" customWidth="1"/>
    <col min="13167" max="13167" width="11.140625" style="3" bestFit="1" customWidth="1"/>
    <col min="13168" max="13168" width="10.140625" style="3" bestFit="1" customWidth="1"/>
    <col min="13169" max="13407" width="9.140625" style="3"/>
    <col min="13408" max="13408" width="13.5703125" style="3" customWidth="1"/>
    <col min="13409" max="13409" width="9.7109375" style="3" customWidth="1"/>
    <col min="13410" max="13410" width="10.140625" style="3" customWidth="1"/>
    <col min="13411" max="13411" width="9.28515625" style="3" customWidth="1"/>
    <col min="13412" max="13412" width="10.5703125" style="3" customWidth="1"/>
    <col min="13413" max="13413" width="11.7109375" style="3" customWidth="1"/>
    <col min="13414" max="13414" width="1.140625" style="3" customWidth="1"/>
    <col min="13415" max="13415" width="9.28515625" style="3" customWidth="1"/>
    <col min="13416" max="13416" width="10.28515625" style="3" customWidth="1"/>
    <col min="13417" max="13417" width="8.85546875" style="3" customWidth="1"/>
    <col min="13418" max="13418" width="10.5703125" style="3" customWidth="1"/>
    <col min="13419" max="13419" width="10.85546875" style="3" customWidth="1"/>
    <col min="13420" max="13420" width="12" style="3" bestFit="1" customWidth="1"/>
    <col min="13421" max="13422" width="11" style="3" bestFit="1" customWidth="1"/>
    <col min="13423" max="13423" width="11.140625" style="3" bestFit="1" customWidth="1"/>
    <col min="13424" max="13424" width="10.140625" style="3" bestFit="1" customWidth="1"/>
    <col min="13425" max="13663" width="9.140625" style="3"/>
    <col min="13664" max="13664" width="13.5703125" style="3" customWidth="1"/>
    <col min="13665" max="13665" width="9.7109375" style="3" customWidth="1"/>
    <col min="13666" max="13666" width="10.140625" style="3" customWidth="1"/>
    <col min="13667" max="13667" width="9.28515625" style="3" customWidth="1"/>
    <col min="13668" max="13668" width="10.5703125" style="3" customWidth="1"/>
    <col min="13669" max="13669" width="11.7109375" style="3" customWidth="1"/>
    <col min="13670" max="13670" width="1.140625" style="3" customWidth="1"/>
    <col min="13671" max="13671" width="9.28515625" style="3" customWidth="1"/>
    <col min="13672" max="13672" width="10.28515625" style="3" customWidth="1"/>
    <col min="13673" max="13673" width="8.85546875" style="3" customWidth="1"/>
    <col min="13674" max="13674" width="10.5703125" style="3" customWidth="1"/>
    <col min="13675" max="13675" width="10.85546875" style="3" customWidth="1"/>
    <col min="13676" max="13676" width="12" style="3" bestFit="1" customWidth="1"/>
    <col min="13677" max="13678" width="11" style="3" bestFit="1" customWidth="1"/>
    <col min="13679" max="13679" width="11.140625" style="3" bestFit="1" customWidth="1"/>
    <col min="13680" max="13680" width="10.140625" style="3" bestFit="1" customWidth="1"/>
    <col min="13681" max="13919" width="9.140625" style="3"/>
    <col min="13920" max="13920" width="13.5703125" style="3" customWidth="1"/>
    <col min="13921" max="13921" width="9.7109375" style="3" customWidth="1"/>
    <col min="13922" max="13922" width="10.140625" style="3" customWidth="1"/>
    <col min="13923" max="13923" width="9.28515625" style="3" customWidth="1"/>
    <col min="13924" max="13924" width="10.5703125" style="3" customWidth="1"/>
    <col min="13925" max="13925" width="11.7109375" style="3" customWidth="1"/>
    <col min="13926" max="13926" width="1.140625" style="3" customWidth="1"/>
    <col min="13927" max="13927" width="9.28515625" style="3" customWidth="1"/>
    <col min="13928" max="13928" width="10.28515625" style="3" customWidth="1"/>
    <col min="13929" max="13929" width="8.85546875" style="3" customWidth="1"/>
    <col min="13930" max="13930" width="10.5703125" style="3" customWidth="1"/>
    <col min="13931" max="13931" width="10.85546875" style="3" customWidth="1"/>
    <col min="13932" max="13932" width="12" style="3" bestFit="1" customWidth="1"/>
    <col min="13933" max="13934" width="11" style="3" bestFit="1" customWidth="1"/>
    <col min="13935" max="13935" width="11.140625" style="3" bestFit="1" customWidth="1"/>
    <col min="13936" max="13936" width="10.140625" style="3" bestFit="1" customWidth="1"/>
    <col min="13937" max="14175" width="9.140625" style="3"/>
    <col min="14176" max="14176" width="13.5703125" style="3" customWidth="1"/>
    <col min="14177" max="14177" width="9.7109375" style="3" customWidth="1"/>
    <col min="14178" max="14178" width="10.140625" style="3" customWidth="1"/>
    <col min="14179" max="14179" width="9.28515625" style="3" customWidth="1"/>
    <col min="14180" max="14180" width="10.5703125" style="3" customWidth="1"/>
    <col min="14181" max="14181" width="11.7109375" style="3" customWidth="1"/>
    <col min="14182" max="14182" width="1.140625" style="3" customWidth="1"/>
    <col min="14183" max="14183" width="9.28515625" style="3" customWidth="1"/>
    <col min="14184" max="14184" width="10.28515625" style="3" customWidth="1"/>
    <col min="14185" max="14185" width="8.85546875" style="3" customWidth="1"/>
    <col min="14186" max="14186" width="10.5703125" style="3" customWidth="1"/>
    <col min="14187" max="14187" width="10.85546875" style="3" customWidth="1"/>
    <col min="14188" max="14188" width="12" style="3" bestFit="1" customWidth="1"/>
    <col min="14189" max="14190" width="11" style="3" bestFit="1" customWidth="1"/>
    <col min="14191" max="14191" width="11.140625" style="3" bestFit="1" customWidth="1"/>
    <col min="14192" max="14192" width="10.140625" style="3" bestFit="1" customWidth="1"/>
    <col min="14193" max="14431" width="9.140625" style="3"/>
    <col min="14432" max="14432" width="13.5703125" style="3" customWidth="1"/>
    <col min="14433" max="14433" width="9.7109375" style="3" customWidth="1"/>
    <col min="14434" max="14434" width="10.140625" style="3" customWidth="1"/>
    <col min="14435" max="14435" width="9.28515625" style="3" customWidth="1"/>
    <col min="14436" max="14436" width="10.5703125" style="3" customWidth="1"/>
    <col min="14437" max="14437" width="11.7109375" style="3" customWidth="1"/>
    <col min="14438" max="14438" width="1.140625" style="3" customWidth="1"/>
    <col min="14439" max="14439" width="9.28515625" style="3" customWidth="1"/>
    <col min="14440" max="14440" width="10.28515625" style="3" customWidth="1"/>
    <col min="14441" max="14441" width="8.85546875" style="3" customWidth="1"/>
    <col min="14442" max="14442" width="10.5703125" style="3" customWidth="1"/>
    <col min="14443" max="14443" width="10.85546875" style="3" customWidth="1"/>
    <col min="14444" max="14444" width="12" style="3" bestFit="1" customWidth="1"/>
    <col min="14445" max="14446" width="11" style="3" bestFit="1" customWidth="1"/>
    <col min="14447" max="14447" width="11.140625" style="3" bestFit="1" customWidth="1"/>
    <col min="14448" max="14448" width="10.140625" style="3" bestFit="1" customWidth="1"/>
    <col min="14449" max="14687" width="9.140625" style="3"/>
    <col min="14688" max="14688" width="13.5703125" style="3" customWidth="1"/>
    <col min="14689" max="14689" width="9.7109375" style="3" customWidth="1"/>
    <col min="14690" max="14690" width="10.140625" style="3" customWidth="1"/>
    <col min="14691" max="14691" width="9.28515625" style="3" customWidth="1"/>
    <col min="14692" max="14692" width="10.5703125" style="3" customWidth="1"/>
    <col min="14693" max="14693" width="11.7109375" style="3" customWidth="1"/>
    <col min="14694" max="14694" width="1.140625" style="3" customWidth="1"/>
    <col min="14695" max="14695" width="9.28515625" style="3" customWidth="1"/>
    <col min="14696" max="14696" width="10.28515625" style="3" customWidth="1"/>
    <col min="14697" max="14697" width="8.85546875" style="3" customWidth="1"/>
    <col min="14698" max="14698" width="10.5703125" style="3" customWidth="1"/>
    <col min="14699" max="14699" width="10.85546875" style="3" customWidth="1"/>
    <col min="14700" max="14700" width="12" style="3" bestFit="1" customWidth="1"/>
    <col min="14701" max="14702" width="11" style="3" bestFit="1" customWidth="1"/>
    <col min="14703" max="14703" width="11.140625" style="3" bestFit="1" customWidth="1"/>
    <col min="14704" max="14704" width="10.140625" style="3" bestFit="1" customWidth="1"/>
    <col min="14705" max="14943" width="9.140625" style="3"/>
    <col min="14944" max="14944" width="13.5703125" style="3" customWidth="1"/>
    <col min="14945" max="14945" width="9.7109375" style="3" customWidth="1"/>
    <col min="14946" max="14946" width="10.140625" style="3" customWidth="1"/>
    <col min="14947" max="14947" width="9.28515625" style="3" customWidth="1"/>
    <col min="14948" max="14948" width="10.5703125" style="3" customWidth="1"/>
    <col min="14949" max="14949" width="11.7109375" style="3" customWidth="1"/>
    <col min="14950" max="14950" width="1.140625" style="3" customWidth="1"/>
    <col min="14951" max="14951" width="9.28515625" style="3" customWidth="1"/>
    <col min="14952" max="14952" width="10.28515625" style="3" customWidth="1"/>
    <col min="14953" max="14953" width="8.85546875" style="3" customWidth="1"/>
    <col min="14954" max="14954" width="10.5703125" style="3" customWidth="1"/>
    <col min="14955" max="14955" width="10.85546875" style="3" customWidth="1"/>
    <col min="14956" max="14956" width="12" style="3" bestFit="1" customWidth="1"/>
    <col min="14957" max="14958" width="11" style="3" bestFit="1" customWidth="1"/>
    <col min="14959" max="14959" width="11.140625" style="3" bestFit="1" customWidth="1"/>
    <col min="14960" max="14960" width="10.140625" style="3" bestFit="1" customWidth="1"/>
    <col min="14961" max="15199" width="9.140625" style="3"/>
    <col min="15200" max="15200" width="13.5703125" style="3" customWidth="1"/>
    <col min="15201" max="15201" width="9.7109375" style="3" customWidth="1"/>
    <col min="15202" max="15202" width="10.140625" style="3" customWidth="1"/>
    <col min="15203" max="15203" width="9.28515625" style="3" customWidth="1"/>
    <col min="15204" max="15204" width="10.5703125" style="3" customWidth="1"/>
    <col min="15205" max="15205" width="11.7109375" style="3" customWidth="1"/>
    <col min="15206" max="15206" width="1.140625" style="3" customWidth="1"/>
    <col min="15207" max="15207" width="9.28515625" style="3" customWidth="1"/>
    <col min="15208" max="15208" width="10.28515625" style="3" customWidth="1"/>
    <col min="15209" max="15209" width="8.85546875" style="3" customWidth="1"/>
    <col min="15210" max="15210" width="10.5703125" style="3" customWidth="1"/>
    <col min="15211" max="15211" width="10.85546875" style="3" customWidth="1"/>
    <col min="15212" max="15212" width="12" style="3" bestFit="1" customWidth="1"/>
    <col min="15213" max="15214" width="11" style="3" bestFit="1" customWidth="1"/>
    <col min="15215" max="15215" width="11.140625" style="3" bestFit="1" customWidth="1"/>
    <col min="15216" max="15216" width="10.140625" style="3" bestFit="1" customWidth="1"/>
    <col min="15217" max="15455" width="9.140625" style="3"/>
    <col min="15456" max="15456" width="13.5703125" style="3" customWidth="1"/>
    <col min="15457" max="15457" width="9.7109375" style="3" customWidth="1"/>
    <col min="15458" max="15458" width="10.140625" style="3" customWidth="1"/>
    <col min="15459" max="15459" width="9.28515625" style="3" customWidth="1"/>
    <col min="15460" max="15460" width="10.5703125" style="3" customWidth="1"/>
    <col min="15461" max="15461" width="11.7109375" style="3" customWidth="1"/>
    <col min="15462" max="15462" width="1.140625" style="3" customWidth="1"/>
    <col min="15463" max="15463" width="9.28515625" style="3" customWidth="1"/>
    <col min="15464" max="15464" width="10.28515625" style="3" customWidth="1"/>
    <col min="15465" max="15465" width="8.85546875" style="3" customWidth="1"/>
    <col min="15466" max="15466" width="10.5703125" style="3" customWidth="1"/>
    <col min="15467" max="15467" width="10.85546875" style="3" customWidth="1"/>
    <col min="15468" max="15468" width="12" style="3" bestFit="1" customWidth="1"/>
    <col min="15469" max="15470" width="11" style="3" bestFit="1" customWidth="1"/>
    <col min="15471" max="15471" width="11.140625" style="3" bestFit="1" customWidth="1"/>
    <col min="15472" max="15472" width="10.140625" style="3" bestFit="1" customWidth="1"/>
    <col min="15473" max="15711" width="9.140625" style="3"/>
    <col min="15712" max="15712" width="13.5703125" style="3" customWidth="1"/>
    <col min="15713" max="15713" width="9.7109375" style="3" customWidth="1"/>
    <col min="15714" max="15714" width="10.140625" style="3" customWidth="1"/>
    <col min="15715" max="15715" width="9.28515625" style="3" customWidth="1"/>
    <col min="15716" max="15716" width="10.5703125" style="3" customWidth="1"/>
    <col min="15717" max="15717" width="11.7109375" style="3" customWidth="1"/>
    <col min="15718" max="15718" width="1.140625" style="3" customWidth="1"/>
    <col min="15719" max="15719" width="9.28515625" style="3" customWidth="1"/>
    <col min="15720" max="15720" width="10.28515625" style="3" customWidth="1"/>
    <col min="15721" max="15721" width="8.85546875" style="3" customWidth="1"/>
    <col min="15722" max="15722" width="10.5703125" style="3" customWidth="1"/>
    <col min="15723" max="15723" width="10.85546875" style="3" customWidth="1"/>
    <col min="15724" max="15724" width="12" style="3" bestFit="1" customWidth="1"/>
    <col min="15725" max="15726" width="11" style="3" bestFit="1" customWidth="1"/>
    <col min="15727" max="15727" width="11.140625" style="3" bestFit="1" customWidth="1"/>
    <col min="15728" max="15728" width="10.140625" style="3" bestFit="1" customWidth="1"/>
    <col min="15729" max="15967" width="9.140625" style="3"/>
    <col min="15968" max="15968" width="13.5703125" style="3" customWidth="1"/>
    <col min="15969" max="15969" width="9.7109375" style="3" customWidth="1"/>
    <col min="15970" max="15970" width="10.140625" style="3" customWidth="1"/>
    <col min="15971" max="15971" width="9.28515625" style="3" customWidth="1"/>
    <col min="15972" max="15972" width="10.5703125" style="3" customWidth="1"/>
    <col min="15973" max="15973" width="11.7109375" style="3" customWidth="1"/>
    <col min="15974" max="15974" width="1.140625" style="3" customWidth="1"/>
    <col min="15975" max="15975" width="9.28515625" style="3" customWidth="1"/>
    <col min="15976" max="15976" width="10.28515625" style="3" customWidth="1"/>
    <col min="15977" max="15977" width="8.85546875" style="3" customWidth="1"/>
    <col min="15978" max="15978" width="10.5703125" style="3" customWidth="1"/>
    <col min="15979" max="15979" width="10.85546875" style="3" customWidth="1"/>
    <col min="15980" max="15980" width="12" style="3" bestFit="1" customWidth="1"/>
    <col min="15981" max="15982" width="11" style="3" bestFit="1" customWidth="1"/>
    <col min="15983" max="15983" width="11.140625" style="3" bestFit="1" customWidth="1"/>
    <col min="15984" max="15984" width="10.140625" style="3" bestFit="1" customWidth="1"/>
    <col min="15985" max="16384" width="9.140625" style="3"/>
  </cols>
  <sheetData>
    <row r="1" spans="1:80" ht="12.75" x14ac:dyDescent="0.2">
      <c r="A1" s="93" t="s">
        <v>125</v>
      </c>
      <c r="B1" s="94"/>
      <c r="C1" s="94"/>
      <c r="D1" s="94"/>
      <c r="E1" s="94"/>
      <c r="F1" s="94"/>
      <c r="G1" s="95"/>
      <c r="H1" s="96"/>
      <c r="I1" s="96"/>
      <c r="J1" s="96"/>
      <c r="K1" s="96"/>
      <c r="L1" s="9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 x14ac:dyDescent="0.2">
      <c r="A2" s="96"/>
      <c r="B2" s="94"/>
      <c r="C2" s="94"/>
      <c r="D2" s="94"/>
      <c r="E2" s="94"/>
      <c r="F2" s="94"/>
      <c r="G2" s="95"/>
      <c r="H2" s="96"/>
      <c r="I2" s="96"/>
      <c r="J2" s="96"/>
      <c r="K2" s="96"/>
      <c r="L2" s="9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 x14ac:dyDescent="0.2">
      <c r="A3" s="4"/>
      <c r="B3" s="145" t="s">
        <v>119</v>
      </c>
      <c r="C3" s="145"/>
      <c r="D3" s="145"/>
      <c r="E3" s="145"/>
      <c r="F3" s="145"/>
      <c r="G3" s="5"/>
      <c r="H3" s="146" t="s">
        <v>0</v>
      </c>
      <c r="I3" s="146"/>
      <c r="J3" s="146"/>
      <c r="K3" s="146"/>
      <c r="L3" s="146"/>
    </row>
    <row r="4" spans="1:80" x14ac:dyDescent="0.2">
      <c r="A4" s="4"/>
      <c r="B4" s="25"/>
      <c r="C4" s="25"/>
      <c r="D4" s="25"/>
      <c r="E4" s="25"/>
      <c r="F4" s="25"/>
      <c r="G4" s="5"/>
      <c r="H4" s="6"/>
      <c r="I4" s="6"/>
      <c r="J4" s="6"/>
      <c r="K4" s="6"/>
      <c r="L4" s="6"/>
    </row>
    <row r="5" spans="1:80" s="8" customFormat="1" ht="27" customHeight="1" x14ac:dyDescent="0.25">
      <c r="A5" s="10" t="s">
        <v>35</v>
      </c>
      <c r="B5" s="26" t="s">
        <v>101</v>
      </c>
      <c r="C5" s="26" t="s">
        <v>102</v>
      </c>
      <c r="D5" s="26" t="s">
        <v>103</v>
      </c>
      <c r="E5" s="26" t="s">
        <v>104</v>
      </c>
      <c r="F5" s="26" t="s">
        <v>105</v>
      </c>
      <c r="G5" s="9"/>
      <c r="H5" s="11" t="s">
        <v>101</v>
      </c>
      <c r="I5" s="11" t="s">
        <v>102</v>
      </c>
      <c r="J5" s="11" t="s">
        <v>103</v>
      </c>
      <c r="K5" s="11" t="s">
        <v>104</v>
      </c>
      <c r="L5" s="11" t="s">
        <v>105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</row>
    <row r="6" spans="1:80" ht="9.9499999999999993" customHeight="1" x14ac:dyDescent="0.2">
      <c r="A6" s="97"/>
      <c r="B6" s="98"/>
      <c r="C6" s="98"/>
      <c r="D6" s="98"/>
      <c r="E6" s="98"/>
      <c r="F6" s="98"/>
      <c r="G6" s="99"/>
      <c r="H6" s="100"/>
      <c r="I6" s="100"/>
      <c r="J6" s="101"/>
      <c r="K6" s="100"/>
      <c r="L6" s="100"/>
    </row>
    <row r="7" spans="1:80" ht="15" customHeight="1" x14ac:dyDescent="0.2">
      <c r="A7" s="102" t="s">
        <v>117</v>
      </c>
      <c r="B7" s="106">
        <v>1241022.092831</v>
      </c>
      <c r="C7" s="106">
        <v>1012000.92299</v>
      </c>
      <c r="D7" s="106">
        <v>987343.97411299997</v>
      </c>
      <c r="E7" s="106">
        <v>2228366.0669439998</v>
      </c>
      <c r="F7" s="106">
        <v>253678.11871800001</v>
      </c>
      <c r="G7" s="104"/>
      <c r="H7" s="105">
        <v>26.142338856958407</v>
      </c>
      <c r="I7" s="105">
        <v>26.627193808311965</v>
      </c>
      <c r="J7" s="105">
        <v>23.343787014292044</v>
      </c>
      <c r="K7" s="105">
        <v>24.886844645847642</v>
      </c>
      <c r="L7" s="105">
        <v>38.360741435860383</v>
      </c>
    </row>
    <row r="8" spans="1:80" ht="15" customHeight="1" x14ac:dyDescent="0.2">
      <c r="A8" s="102" t="s">
        <v>131</v>
      </c>
      <c r="B8" s="106">
        <v>1550009.2746339999</v>
      </c>
      <c r="C8" s="106">
        <v>1222034.02627</v>
      </c>
      <c r="D8" s="106">
        <v>1293811.392156</v>
      </c>
      <c r="E8" s="106">
        <v>2843820.6667900002</v>
      </c>
      <c r="F8" s="106">
        <v>256197.8824779999</v>
      </c>
      <c r="G8" s="106">
        <v>0</v>
      </c>
      <c r="H8" s="105">
        <v>24.897798644192001</v>
      </c>
      <c r="I8" s="105">
        <v>20.754240288580792</v>
      </c>
      <c r="J8" s="105">
        <v>31.039579526306539</v>
      </c>
      <c r="K8" s="105">
        <v>27.619097641799939</v>
      </c>
      <c r="L8" s="105">
        <v>0.99329172446322345</v>
      </c>
    </row>
    <row r="9" spans="1:80" ht="15" customHeight="1" x14ac:dyDescent="0.2">
      <c r="A9" s="102">
        <v>2023</v>
      </c>
      <c r="B9" s="106">
        <v>1426198.7043580001</v>
      </c>
      <c r="C9" s="106">
        <v>1111064.724832</v>
      </c>
      <c r="D9" s="106">
        <v>1211044.0406490001</v>
      </c>
      <c r="E9" s="106">
        <v>2637242.7450069999</v>
      </c>
      <c r="F9" s="106">
        <v>215154.66370899999</v>
      </c>
      <c r="G9" s="106">
        <v>0</v>
      </c>
      <c r="H9" s="105">
        <v>-7.987730931818775</v>
      </c>
      <c r="I9" s="105">
        <v>-9.0807047146396016</v>
      </c>
      <c r="J9" s="105">
        <v>-6.3971728807455372</v>
      </c>
      <c r="K9" s="105">
        <v>-7.2640980563720907</v>
      </c>
      <c r="L9" s="105">
        <v>-16.02012412125395</v>
      </c>
    </row>
    <row r="10" spans="1:80" ht="15" customHeight="1" x14ac:dyDescent="0.2">
      <c r="A10" s="102">
        <v>2024</v>
      </c>
      <c r="B10" s="106">
        <v>1509290.5540149999</v>
      </c>
      <c r="C10" s="106">
        <v>1216059.5722310001</v>
      </c>
      <c r="D10" s="106">
        <v>1370237.479546</v>
      </c>
      <c r="E10" s="106">
        <v>2879528.0335609997</v>
      </c>
      <c r="F10" s="106">
        <v>139053.07446899987</v>
      </c>
      <c r="G10" s="106"/>
      <c r="H10" s="105">
        <v>5.8261060960929312</v>
      </c>
      <c r="I10" s="105">
        <v>9.4499307783240116</v>
      </c>
      <c r="J10" s="105">
        <v>13.145140354407591</v>
      </c>
      <c r="K10" s="105">
        <v>9.1870681609688809</v>
      </c>
      <c r="L10" s="105">
        <v>-35.370643577091457</v>
      </c>
    </row>
    <row r="11" spans="1:80" ht="15" customHeight="1" x14ac:dyDescent="0.2">
      <c r="A11" s="102">
        <v>2025</v>
      </c>
      <c r="B11" s="106">
        <v>1606473.0407749999</v>
      </c>
      <c r="C11" s="106">
        <v>1240126.240587</v>
      </c>
      <c r="D11" s="106">
        <v>1451879.7545360001</v>
      </c>
      <c r="E11" s="106">
        <v>3058352.7953110002</v>
      </c>
      <c r="F11" s="106">
        <v>154593.2862389998</v>
      </c>
      <c r="G11" s="106"/>
      <c r="H11" s="105">
        <v>6.4389514995291108</v>
      </c>
      <c r="I11" s="105">
        <v>1.9790698503237669</v>
      </c>
      <c r="J11" s="105">
        <v>5.9582573246391268</v>
      </c>
      <c r="K11" s="105">
        <v>6.2102108285035484</v>
      </c>
      <c r="L11" s="105">
        <v>11.175741226393686</v>
      </c>
    </row>
    <row r="12" spans="1:80" ht="15" customHeight="1" x14ac:dyDescent="0.2">
      <c r="A12" s="102" t="s">
        <v>178</v>
      </c>
      <c r="B12" s="106">
        <v>378359.48745400005</v>
      </c>
      <c r="C12" s="106">
        <v>304338.388798</v>
      </c>
      <c r="D12" s="106">
        <v>337314.872141</v>
      </c>
      <c r="E12" s="106">
        <v>715674.35959500005</v>
      </c>
      <c r="F12" s="106">
        <v>41044.615313000017</v>
      </c>
      <c r="G12" s="106"/>
      <c r="H12" s="105">
        <v>4.2905077889238363</v>
      </c>
      <c r="I12" s="105">
        <v>4.5773059695153329</v>
      </c>
      <c r="J12" s="105">
        <v>2.7773887038007095</v>
      </c>
      <c r="K12" s="105">
        <v>3.571825089136893</v>
      </c>
      <c r="L12" s="105">
        <v>18.645618055988212</v>
      </c>
    </row>
    <row r="13" spans="1:80" ht="15" customHeight="1" x14ac:dyDescent="0.2">
      <c r="A13" s="102" t="s">
        <v>179</v>
      </c>
      <c r="B13" s="106">
        <v>426532.38312700007</v>
      </c>
      <c r="C13" s="106">
        <v>323847.57461399998</v>
      </c>
      <c r="D13" s="106">
        <v>363312.64853900002</v>
      </c>
      <c r="E13" s="106">
        <v>789845.03166599991</v>
      </c>
      <c r="F13" s="106">
        <v>63219.734588000007</v>
      </c>
      <c r="G13" s="106"/>
      <c r="H13" s="105">
        <v>12.732043802352578</v>
      </c>
      <c r="I13" s="105">
        <v>6.4103598277734486</v>
      </c>
      <c r="J13" s="105">
        <v>7.7072725056524627</v>
      </c>
      <c r="K13" s="105">
        <v>10.363745895964893</v>
      </c>
      <c r="L13" s="105">
        <v>54.026865901643582</v>
      </c>
    </row>
    <row r="14" spans="1:80" ht="9.9499999999999993" customHeight="1" x14ac:dyDescent="0.2">
      <c r="A14" s="102"/>
      <c r="B14" s="103"/>
      <c r="C14" s="103"/>
      <c r="D14" s="103"/>
      <c r="E14" s="103"/>
      <c r="F14" s="103"/>
      <c r="G14" s="104"/>
      <c r="H14" s="105"/>
      <c r="I14" s="105"/>
      <c r="J14" s="105"/>
      <c r="K14" s="105"/>
      <c r="L14" s="105"/>
    </row>
    <row r="15" spans="1:80" ht="15" customHeight="1" x14ac:dyDescent="0.2">
      <c r="A15" s="32">
        <v>2023</v>
      </c>
      <c r="B15" s="33"/>
      <c r="C15" s="33"/>
      <c r="D15" s="33"/>
      <c r="E15" s="33"/>
      <c r="F15" s="33"/>
      <c r="G15" s="34"/>
      <c r="H15" s="34"/>
      <c r="I15" s="34"/>
      <c r="J15" s="34"/>
      <c r="K15" s="34"/>
      <c r="L15" s="34"/>
    </row>
    <row r="16" spans="1:80" ht="15" customHeight="1" x14ac:dyDescent="0.2">
      <c r="A16" s="104" t="s">
        <v>36</v>
      </c>
      <c r="B16" s="107">
        <v>355092.46169999999</v>
      </c>
      <c r="C16" s="107">
        <v>276446.49450500001</v>
      </c>
      <c r="D16" s="107">
        <v>291679.941781</v>
      </c>
      <c r="E16" s="107">
        <v>646772.4034810001</v>
      </c>
      <c r="F16" s="107">
        <v>63412.519918999998</v>
      </c>
      <c r="G16" s="104"/>
      <c r="H16" s="105">
        <v>3.1376469106669114</v>
      </c>
      <c r="I16" s="105">
        <v>-2.0457028262768358</v>
      </c>
      <c r="J16" s="105">
        <v>3.9279846738329045</v>
      </c>
      <c r="K16" s="105">
        <v>3.4925783892241804</v>
      </c>
      <c r="L16" s="105">
        <v>-0.34811173360548781</v>
      </c>
    </row>
    <row r="17" spans="1:12" ht="15" customHeight="1" x14ac:dyDescent="0.2">
      <c r="A17" s="104" t="s">
        <v>37</v>
      </c>
      <c r="B17" s="107">
        <v>348623.39007900003</v>
      </c>
      <c r="C17" s="107">
        <v>267559.95858600002</v>
      </c>
      <c r="D17" s="107">
        <v>292800.07012699998</v>
      </c>
      <c r="E17" s="107">
        <v>641423.46020600002</v>
      </c>
      <c r="F17" s="107">
        <v>55823.31995200002</v>
      </c>
      <c r="G17" s="104"/>
      <c r="H17" s="105">
        <v>-11.144339210352316</v>
      </c>
      <c r="I17" s="105">
        <v>-13.76773861143413</v>
      </c>
      <c r="J17" s="105">
        <v>-12.070022483910817</v>
      </c>
      <c r="K17" s="105">
        <v>-11.569305836072127</v>
      </c>
      <c r="L17" s="105">
        <v>-5.9511460435955632</v>
      </c>
    </row>
    <row r="18" spans="1:12" ht="15" customHeight="1" x14ac:dyDescent="0.2">
      <c r="A18" s="104" t="s">
        <v>38</v>
      </c>
      <c r="B18" s="107">
        <v>356280.26074</v>
      </c>
      <c r="C18" s="107">
        <v>277863.11764399998</v>
      </c>
      <c r="D18" s="107">
        <v>297245.16094800003</v>
      </c>
      <c r="E18" s="107">
        <v>653525.42168799997</v>
      </c>
      <c r="F18" s="107">
        <v>59035.099792000008</v>
      </c>
      <c r="G18" s="104"/>
      <c r="H18" s="105">
        <v>-15.190351898134979</v>
      </c>
      <c r="I18" s="105">
        <v>-13.022852194387225</v>
      </c>
      <c r="J18" s="105">
        <v>-16.299258700683744</v>
      </c>
      <c r="K18" s="105">
        <v>-15.698340740191046</v>
      </c>
      <c r="L18" s="105">
        <v>-9.128610518775151</v>
      </c>
    </row>
    <row r="19" spans="1:12" ht="15" customHeight="1" x14ac:dyDescent="0.2">
      <c r="A19" s="104" t="s">
        <v>39</v>
      </c>
      <c r="B19" s="107">
        <v>366202.591839</v>
      </c>
      <c r="C19" s="107">
        <v>289195.15409700002</v>
      </c>
      <c r="D19" s="107">
        <v>329318.86779300001</v>
      </c>
      <c r="E19" s="107">
        <v>695521.45963200007</v>
      </c>
      <c r="F19" s="107">
        <v>36883.724045999988</v>
      </c>
      <c r="G19" s="104"/>
      <c r="H19" s="105">
        <v>-6.8844077482345849</v>
      </c>
      <c r="I19" s="105">
        <v>-6.7320260870836783</v>
      </c>
      <c r="J19" s="105">
        <v>1.3180393154035444</v>
      </c>
      <c r="K19" s="105">
        <v>-3.1728174233753466</v>
      </c>
      <c r="L19" s="105">
        <v>-45.952077825836987</v>
      </c>
    </row>
    <row r="20" spans="1:12" ht="9.9499999999999993" customHeight="1" x14ac:dyDescent="0.2">
      <c r="A20" s="99"/>
      <c r="B20" s="107"/>
      <c r="C20" s="107"/>
      <c r="D20" s="107"/>
      <c r="E20" s="107"/>
      <c r="F20" s="107"/>
      <c r="G20" s="104"/>
      <c r="H20" s="104"/>
      <c r="I20" s="104"/>
      <c r="J20" s="104"/>
      <c r="K20" s="104"/>
      <c r="L20" s="104"/>
    </row>
    <row r="21" spans="1:12" ht="15" customHeight="1" x14ac:dyDescent="0.2">
      <c r="A21" s="32">
        <v>2024</v>
      </c>
      <c r="B21" s="33"/>
      <c r="C21" s="33"/>
      <c r="D21" s="33"/>
      <c r="E21" s="33"/>
      <c r="F21" s="33"/>
      <c r="G21" s="34"/>
      <c r="H21" s="34"/>
      <c r="I21" s="34"/>
      <c r="J21" s="34"/>
      <c r="K21" s="34"/>
      <c r="L21" s="34"/>
    </row>
    <row r="22" spans="1:12" ht="15" customHeight="1" x14ac:dyDescent="0.2">
      <c r="A22" s="104" t="s">
        <v>36</v>
      </c>
      <c r="B22" s="108">
        <v>362793.79156899999</v>
      </c>
      <c r="C22" s="108">
        <v>291017.62182200002</v>
      </c>
      <c r="D22" s="108">
        <v>328199.49640200002</v>
      </c>
      <c r="E22" s="108">
        <v>690993.28797099995</v>
      </c>
      <c r="F22" s="108">
        <v>34594.295167000004</v>
      </c>
      <c r="G22" s="24"/>
      <c r="H22" s="105">
        <v>2.168823813417498</v>
      </c>
      <c r="I22" s="105">
        <v>5.2708670960327417</v>
      </c>
      <c r="J22" s="105">
        <v>12.520420292876958</v>
      </c>
      <c r="K22" s="105">
        <v>6.8371631584771082</v>
      </c>
      <c r="L22" s="105">
        <v>-45.445638793113666</v>
      </c>
    </row>
    <row r="23" spans="1:12" ht="15" customHeight="1" x14ac:dyDescent="0.2">
      <c r="A23" s="104" t="s">
        <v>37</v>
      </c>
      <c r="B23" s="108">
        <v>369337.93617100001</v>
      </c>
      <c r="C23" s="108">
        <v>298560.81152300001</v>
      </c>
      <c r="D23" s="108">
        <v>336910.54232299997</v>
      </c>
      <c r="E23" s="108">
        <v>706248.47849400004</v>
      </c>
      <c r="F23" s="108">
        <v>32427.393848000007</v>
      </c>
      <c r="G23" s="108"/>
      <c r="H23" s="105">
        <v>5.9418119040452053</v>
      </c>
      <c r="I23" s="105">
        <v>11.586506852831489</v>
      </c>
      <c r="J23" s="105">
        <v>15.065048371357076</v>
      </c>
      <c r="K23" s="105">
        <v>10.106430822966901</v>
      </c>
      <c r="L23" s="105">
        <v>-41.910667663831397</v>
      </c>
    </row>
    <row r="24" spans="1:12" ht="15" customHeight="1" x14ac:dyDescent="0.2">
      <c r="A24" s="104" t="s">
        <v>38</v>
      </c>
      <c r="B24" s="108">
        <v>384227.161257</v>
      </c>
      <c r="C24" s="108">
        <v>311723.807791</v>
      </c>
      <c r="D24" s="108">
        <v>358245.426722</v>
      </c>
      <c r="E24" s="108">
        <v>742472.58797900006</v>
      </c>
      <c r="F24" s="108">
        <v>25981.734534999996</v>
      </c>
      <c r="G24" s="108"/>
      <c r="H24" s="105">
        <v>7.8440777097652914</v>
      </c>
      <c r="I24" s="105">
        <v>12.186104594990743</v>
      </c>
      <c r="J24" s="105">
        <v>20.52187008846591</v>
      </c>
      <c r="K24" s="105">
        <v>13.610360567345218</v>
      </c>
      <c r="L24" s="105">
        <v>-55.989344260377038</v>
      </c>
    </row>
    <row r="25" spans="1:12" ht="15" customHeight="1" x14ac:dyDescent="0.2">
      <c r="A25" s="104" t="s">
        <v>39</v>
      </c>
      <c r="B25" s="108">
        <v>392931.665018</v>
      </c>
      <c r="C25" s="108">
        <v>314757.33109500003</v>
      </c>
      <c r="D25" s="108">
        <v>346882.01409900002</v>
      </c>
      <c r="E25" s="108">
        <v>739813.67911699996</v>
      </c>
      <c r="F25" s="108">
        <v>46049.650918999992</v>
      </c>
      <c r="G25" s="108"/>
      <c r="H25" s="105">
        <v>7.2989852542472891</v>
      </c>
      <c r="I25" s="105">
        <v>8.8390751490345192</v>
      </c>
      <c r="J25" s="105">
        <v>5.3331734144791474</v>
      </c>
      <c r="K25" s="105">
        <v>6.368203147669214</v>
      </c>
      <c r="L25" s="105">
        <v>24.850871516034026</v>
      </c>
    </row>
    <row r="26" spans="1:12" ht="9.75" customHeight="1" x14ac:dyDescent="0.2">
      <c r="A26" s="104"/>
      <c r="B26" s="108"/>
      <c r="C26" s="108"/>
      <c r="D26" s="108"/>
      <c r="E26" s="108"/>
      <c r="F26" s="108"/>
      <c r="G26" s="108"/>
      <c r="H26" s="105"/>
      <c r="I26" s="105"/>
      <c r="J26" s="105"/>
      <c r="K26" s="105"/>
      <c r="L26" s="105"/>
    </row>
    <row r="27" spans="1:12" ht="15" customHeight="1" x14ac:dyDescent="0.2">
      <c r="A27" s="32">
        <v>2025</v>
      </c>
      <c r="B27" s="33"/>
      <c r="C27" s="33"/>
      <c r="D27" s="33"/>
      <c r="E27" s="33"/>
      <c r="F27" s="33"/>
      <c r="G27" s="34"/>
      <c r="H27" s="34"/>
      <c r="I27" s="34"/>
      <c r="J27" s="34"/>
      <c r="K27" s="34"/>
      <c r="L27" s="34"/>
    </row>
    <row r="28" spans="1:12" ht="15" customHeight="1" x14ac:dyDescent="0.2">
      <c r="A28" s="104" t="s">
        <v>36</v>
      </c>
      <c r="B28" s="108">
        <v>378359.48745400005</v>
      </c>
      <c r="C28" s="108">
        <v>304338.388798</v>
      </c>
      <c r="D28" s="108">
        <v>337314.872141</v>
      </c>
      <c r="E28" s="108">
        <v>715674.35959500005</v>
      </c>
      <c r="F28" s="108">
        <v>41044.615313000017</v>
      </c>
      <c r="G28" s="108"/>
      <c r="H28" s="105">
        <v>4.2905077889238363</v>
      </c>
      <c r="I28" s="105">
        <v>4.5773059695153409</v>
      </c>
      <c r="J28" s="105">
        <v>2.7773887038007148</v>
      </c>
      <c r="K28" s="105">
        <v>3.5718250891368895</v>
      </c>
      <c r="L28" s="105">
        <v>18.645618055988219</v>
      </c>
    </row>
    <row r="29" spans="1:12" ht="15" customHeight="1" x14ac:dyDescent="0.2">
      <c r="A29" s="104" t="s">
        <v>37</v>
      </c>
      <c r="B29" s="108">
        <v>381666.70869999996</v>
      </c>
      <c r="C29" s="108">
        <v>295881.78213099996</v>
      </c>
      <c r="D29" s="108">
        <v>367372.375283</v>
      </c>
      <c r="E29" s="108">
        <v>749039.08398300002</v>
      </c>
      <c r="F29" s="108">
        <v>14294.333416999987</v>
      </c>
      <c r="G29" s="108"/>
      <c r="H29" s="105">
        <v>3.3380737047525617</v>
      </c>
      <c r="I29" s="105">
        <v>-0.89731447953063748</v>
      </c>
      <c r="J29" s="105">
        <v>9.0415196716509758</v>
      </c>
      <c r="K29" s="105">
        <v>6.0588598477757296</v>
      </c>
      <c r="L29" s="105">
        <v>-55.918957027496042</v>
      </c>
    </row>
    <row r="30" spans="1:12" ht="15" customHeight="1" x14ac:dyDescent="0.2">
      <c r="A30" s="104" t="s">
        <v>38</v>
      </c>
      <c r="B30" s="108">
        <v>410407.34786899993</v>
      </c>
      <c r="C30" s="108">
        <v>310914.98510699999</v>
      </c>
      <c r="D30" s="108">
        <v>359722.28208999999</v>
      </c>
      <c r="E30" s="108">
        <v>770129.62995899993</v>
      </c>
      <c r="F30" s="108">
        <v>50685.065778999982</v>
      </c>
      <c r="G30" s="108"/>
      <c r="H30" s="105">
        <v>6.8137261630206973</v>
      </c>
      <c r="I30" s="105">
        <v>-0.25946772873450236</v>
      </c>
      <c r="J30" s="105">
        <v>0.41224681680194508</v>
      </c>
      <c r="K30" s="105">
        <v>3.7249916599994539</v>
      </c>
      <c r="L30" s="105">
        <v>95.079607601725471</v>
      </c>
    </row>
    <row r="31" spans="1:12" ht="15" customHeight="1" x14ac:dyDescent="0.2">
      <c r="A31" s="104" t="s">
        <v>39</v>
      </c>
      <c r="B31" s="108">
        <v>436039.49675200006</v>
      </c>
      <c r="C31" s="108">
        <v>328991.08455099998</v>
      </c>
      <c r="D31" s="108">
        <v>387470.22502200003</v>
      </c>
      <c r="E31" s="108">
        <v>823509.72177399998</v>
      </c>
      <c r="F31" s="108">
        <v>48569.271730000008</v>
      </c>
      <c r="G31" s="24"/>
      <c r="H31" s="105">
        <v>10.970821537639457</v>
      </c>
      <c r="I31" s="105">
        <v>4.522135642236691</v>
      </c>
      <c r="J31" s="105">
        <v>11.700869250435147</v>
      </c>
      <c r="K31" s="105">
        <v>11.313124509524467</v>
      </c>
      <c r="L31" s="105">
        <v>5.4715307515185199</v>
      </c>
    </row>
    <row r="32" spans="1:12" ht="9.75" customHeight="1" x14ac:dyDescent="0.2">
      <c r="A32" s="104"/>
      <c r="B32" s="108"/>
      <c r="C32" s="108"/>
      <c r="D32" s="108"/>
      <c r="E32" s="108"/>
      <c r="F32" s="108"/>
      <c r="G32" s="108"/>
      <c r="H32" s="105"/>
      <c r="I32" s="105"/>
      <c r="J32" s="105"/>
      <c r="K32" s="105"/>
      <c r="L32" s="105"/>
    </row>
    <row r="33" spans="1:12" ht="15" customHeight="1" x14ac:dyDescent="0.2">
      <c r="A33" s="32">
        <v>2026</v>
      </c>
      <c r="B33" s="33"/>
      <c r="C33" s="33"/>
      <c r="D33" s="33"/>
      <c r="E33" s="33"/>
      <c r="F33" s="33"/>
      <c r="G33" s="34"/>
      <c r="H33" s="34"/>
      <c r="I33" s="34"/>
      <c r="J33" s="34"/>
      <c r="K33" s="34"/>
      <c r="L33" s="34"/>
    </row>
    <row r="34" spans="1:12" ht="15" customHeight="1" x14ac:dyDescent="0.2">
      <c r="A34" s="104" t="s">
        <v>36</v>
      </c>
      <c r="B34" s="108">
        <v>426532.38312700007</v>
      </c>
      <c r="C34" s="108">
        <v>323847.57461399998</v>
      </c>
      <c r="D34" s="108">
        <v>363312.64853900002</v>
      </c>
      <c r="E34" s="108">
        <v>789845.03166599991</v>
      </c>
      <c r="F34" s="108">
        <v>63219.734588000007</v>
      </c>
      <c r="G34" s="108"/>
      <c r="H34" s="105">
        <v>12.732043802352585</v>
      </c>
      <c r="I34" s="105">
        <v>6.4103598277734557</v>
      </c>
      <c r="J34" s="105">
        <v>7.7072725056524511</v>
      </c>
      <c r="K34" s="105">
        <v>10.363745895964895</v>
      </c>
      <c r="L34" s="105">
        <v>54.026865901643596</v>
      </c>
    </row>
    <row r="35" spans="1:12" ht="9.75" customHeight="1" x14ac:dyDescent="0.2">
      <c r="A35" s="104"/>
      <c r="B35" s="108"/>
      <c r="C35" s="108"/>
      <c r="D35" s="108"/>
      <c r="E35" s="108"/>
      <c r="F35" s="108"/>
      <c r="G35" s="108"/>
      <c r="H35" s="143"/>
      <c r="I35" s="143"/>
      <c r="J35" s="143"/>
      <c r="K35" s="143"/>
      <c r="L35" s="143"/>
    </row>
    <row r="36" spans="1:12" ht="15" customHeight="1" x14ac:dyDescent="0.2">
      <c r="A36" s="32">
        <v>2023</v>
      </c>
      <c r="B36" s="33"/>
      <c r="C36" s="33"/>
      <c r="D36" s="33"/>
      <c r="E36" s="33"/>
      <c r="F36" s="33"/>
      <c r="G36" s="34"/>
      <c r="H36" s="34"/>
      <c r="I36" s="34"/>
      <c r="J36" s="34"/>
      <c r="K36" s="34"/>
      <c r="L36" s="34"/>
    </row>
    <row r="37" spans="1:12" ht="15" customHeight="1" x14ac:dyDescent="0.2">
      <c r="A37" s="99" t="s">
        <v>40</v>
      </c>
      <c r="B37" s="108">
        <v>112665.503447</v>
      </c>
      <c r="C37" s="108">
        <v>86053.172638000004</v>
      </c>
      <c r="D37" s="108">
        <v>94508.322193999993</v>
      </c>
      <c r="E37" s="108">
        <v>207173.825641</v>
      </c>
      <c r="F37" s="108">
        <v>18157.181253000002</v>
      </c>
      <c r="G37" s="99"/>
      <c r="H37" s="105">
        <v>1.4456095021984692</v>
      </c>
      <c r="I37" s="105">
        <v>-5.8513924601716258</v>
      </c>
      <c r="J37" s="105">
        <v>1.8162064318111144</v>
      </c>
      <c r="K37" s="105">
        <v>1.6143327950461817</v>
      </c>
      <c r="L37" s="105">
        <v>-0.44059519117172868</v>
      </c>
    </row>
    <row r="38" spans="1:12" ht="15" customHeight="1" x14ac:dyDescent="0.2">
      <c r="A38" s="99" t="s">
        <v>41</v>
      </c>
      <c r="B38" s="108">
        <v>112682.12675900001</v>
      </c>
      <c r="C38" s="108">
        <v>87854.017988000007</v>
      </c>
      <c r="D38" s="108">
        <v>92702.965465000001</v>
      </c>
      <c r="E38" s="108">
        <v>205385.09222400002</v>
      </c>
      <c r="F38" s="108">
        <v>19979.161294000005</v>
      </c>
      <c r="G38" s="99"/>
      <c r="H38" s="105">
        <v>10.753099762787308</v>
      </c>
      <c r="I38" s="105">
        <v>4.7141835301644903</v>
      </c>
      <c r="J38" s="105">
        <v>12.245758731059423</v>
      </c>
      <c r="K38" s="105">
        <v>11.42188374183077</v>
      </c>
      <c r="L38" s="105">
        <v>4.3164507077328222</v>
      </c>
    </row>
    <row r="39" spans="1:12" ht="15" customHeight="1" x14ac:dyDescent="0.2">
      <c r="A39" s="99" t="s">
        <v>42</v>
      </c>
      <c r="B39" s="108">
        <v>129744.831494</v>
      </c>
      <c r="C39" s="108">
        <v>102539.303879</v>
      </c>
      <c r="D39" s="108">
        <v>104468.65412200001</v>
      </c>
      <c r="E39" s="108">
        <v>234213.48561600002</v>
      </c>
      <c r="F39" s="108">
        <v>25276.177371999991</v>
      </c>
      <c r="G39" s="99"/>
      <c r="H39" s="105">
        <v>-1.3258112689929538</v>
      </c>
      <c r="I39" s="105">
        <v>-4.1064958906368227</v>
      </c>
      <c r="J39" s="105">
        <v>-0.73677703636980418</v>
      </c>
      <c r="K39" s="105">
        <v>-1.063944217661009</v>
      </c>
      <c r="L39" s="105">
        <v>-3.6879605897799235</v>
      </c>
    </row>
    <row r="40" spans="1:12" ht="15" customHeight="1" x14ac:dyDescent="0.2">
      <c r="A40" s="99" t="s">
        <v>43</v>
      </c>
      <c r="B40" s="108">
        <v>105165.660262</v>
      </c>
      <c r="C40" s="108">
        <v>80176.111573999995</v>
      </c>
      <c r="D40" s="108">
        <v>93820.563188</v>
      </c>
      <c r="E40" s="108">
        <v>198986.22344999999</v>
      </c>
      <c r="F40" s="108">
        <v>11345.097074000005</v>
      </c>
      <c r="G40" s="99"/>
      <c r="H40" s="105">
        <v>-17.50604758530897</v>
      </c>
      <c r="I40" s="105">
        <v>-22.472055077434366</v>
      </c>
      <c r="J40" s="105">
        <v>-9.8810422069961898</v>
      </c>
      <c r="K40" s="105">
        <v>-14.078357154719933</v>
      </c>
      <c r="L40" s="105">
        <v>-51.465669955107472</v>
      </c>
    </row>
    <row r="41" spans="1:12" ht="15" customHeight="1" x14ac:dyDescent="0.2">
      <c r="A41" s="99" t="s">
        <v>44</v>
      </c>
      <c r="B41" s="108">
        <v>119515.77106100001</v>
      </c>
      <c r="C41" s="108">
        <v>93622.857315999994</v>
      </c>
      <c r="D41" s="108">
        <v>104104.705103</v>
      </c>
      <c r="E41" s="108">
        <v>223620.47616399999</v>
      </c>
      <c r="F41" s="108">
        <v>15411.065958000007</v>
      </c>
      <c r="G41" s="99"/>
      <c r="H41" s="105">
        <v>-0.8905166415367255</v>
      </c>
      <c r="I41" s="105">
        <v>-2.7203431120761254</v>
      </c>
      <c r="J41" s="105">
        <v>-3.4201577048163263</v>
      </c>
      <c r="K41" s="105">
        <v>-2.0844575563365502</v>
      </c>
      <c r="L41" s="105">
        <v>20.414917133773653</v>
      </c>
    </row>
    <row r="42" spans="1:12" ht="15" customHeight="1" x14ac:dyDescent="0.2">
      <c r="A42" s="99" t="s">
        <v>45</v>
      </c>
      <c r="B42" s="108">
        <v>123941.95875600001</v>
      </c>
      <c r="C42" s="108">
        <v>93760.989696000004</v>
      </c>
      <c r="D42" s="108">
        <v>94874.801835999999</v>
      </c>
      <c r="E42" s="108">
        <v>218816.76059200001</v>
      </c>
      <c r="F42" s="108">
        <v>29067.156920000009</v>
      </c>
      <c r="G42" s="99"/>
      <c r="H42" s="105">
        <v>-14.093530413863679</v>
      </c>
      <c r="I42" s="105">
        <v>-15.241667013986698</v>
      </c>
      <c r="J42" s="105">
        <v>-21.651623231864534</v>
      </c>
      <c r="K42" s="105">
        <v>-17.542449035683163</v>
      </c>
      <c r="L42" s="105">
        <v>25.387010270152778</v>
      </c>
    </row>
    <row r="43" spans="1:12" ht="15" customHeight="1" x14ac:dyDescent="0.2">
      <c r="A43" s="99" t="s">
        <v>46</v>
      </c>
      <c r="B43" s="108">
        <v>116765.36466200001</v>
      </c>
      <c r="C43" s="108">
        <v>89039.854288000002</v>
      </c>
      <c r="D43" s="108">
        <v>99458.206325000006</v>
      </c>
      <c r="E43" s="108">
        <v>216223.57098700001</v>
      </c>
      <c r="F43" s="108">
        <v>17307.158337000001</v>
      </c>
      <c r="G43" s="99"/>
      <c r="H43" s="105">
        <v>-13.072834143196932</v>
      </c>
      <c r="I43" s="105">
        <v>-13.012266296150463</v>
      </c>
      <c r="J43" s="105">
        <v>-16.059627230836103</v>
      </c>
      <c r="K43" s="105">
        <v>-14.47266883232427</v>
      </c>
      <c r="L43" s="105">
        <v>9.2707619039098468</v>
      </c>
    </row>
    <row r="44" spans="1:12" ht="15" customHeight="1" x14ac:dyDescent="0.2">
      <c r="A44" s="99" t="s">
        <v>47</v>
      </c>
      <c r="B44" s="108">
        <v>115180.797911</v>
      </c>
      <c r="C44" s="108">
        <v>92098.632293000002</v>
      </c>
      <c r="D44" s="108">
        <v>97850.425300000003</v>
      </c>
      <c r="E44" s="108">
        <v>213031.223211</v>
      </c>
      <c r="F44" s="108">
        <v>17330.372610999999</v>
      </c>
      <c r="G44" s="99"/>
      <c r="H44" s="105">
        <v>-18.611004799392276</v>
      </c>
      <c r="I44" s="105">
        <v>-13.653218186287875</v>
      </c>
      <c r="J44" s="105">
        <v>-21.235312808179163</v>
      </c>
      <c r="K44" s="105">
        <v>-19.837800748741696</v>
      </c>
      <c r="L44" s="105">
        <v>0.24773344953314519</v>
      </c>
    </row>
    <row r="45" spans="1:12" ht="15" customHeight="1" x14ac:dyDescent="0.2">
      <c r="A45" s="99" t="s">
        <v>48</v>
      </c>
      <c r="B45" s="108">
        <v>124334.098167</v>
      </c>
      <c r="C45" s="108">
        <v>96724.631062999993</v>
      </c>
      <c r="D45" s="108">
        <v>99936.529322999995</v>
      </c>
      <c r="E45" s="108">
        <v>224270.62748999998</v>
      </c>
      <c r="F45" s="108">
        <v>24397.568844000009</v>
      </c>
      <c r="G45" s="99"/>
      <c r="H45" s="105">
        <v>-13.80629060445033</v>
      </c>
      <c r="I45" s="105">
        <v>-12.423899854732014</v>
      </c>
      <c r="J45" s="105">
        <v>-11.096719787867524</v>
      </c>
      <c r="K45" s="105">
        <v>-12.619569223646121</v>
      </c>
      <c r="L45" s="105">
        <v>-23.372601935073945</v>
      </c>
    </row>
    <row r="46" spans="1:12" ht="15" customHeight="1" x14ac:dyDescent="0.2">
      <c r="A46" s="99" t="s">
        <v>49</v>
      </c>
      <c r="B46" s="108">
        <v>126151.698556</v>
      </c>
      <c r="C46" s="108">
        <v>96392.111992999999</v>
      </c>
      <c r="D46" s="108">
        <v>113187.27726800001</v>
      </c>
      <c r="E46" s="108">
        <v>239338.97582400002</v>
      </c>
      <c r="F46" s="108">
        <v>12964.421287999998</v>
      </c>
      <c r="G46" s="99"/>
      <c r="H46" s="105">
        <v>-4.4140484186172984</v>
      </c>
      <c r="I46" s="105">
        <v>-5.0814340459922294</v>
      </c>
      <c r="J46" s="105">
        <v>-0.29146004675204013</v>
      </c>
      <c r="K46" s="105">
        <v>-2.5077454883310177</v>
      </c>
      <c r="L46" s="105">
        <v>-29.766776418907288</v>
      </c>
    </row>
    <row r="47" spans="1:12" ht="15" customHeight="1" x14ac:dyDescent="0.2">
      <c r="A47" s="99" t="s">
        <v>50</v>
      </c>
      <c r="B47" s="108">
        <v>121603.985323</v>
      </c>
      <c r="C47" s="108">
        <v>95539.674832000004</v>
      </c>
      <c r="D47" s="108">
        <v>109500.98892800001</v>
      </c>
      <c r="E47" s="108">
        <v>231104.97425100001</v>
      </c>
      <c r="F47" s="108">
        <v>12102.996394999995</v>
      </c>
      <c r="G47" s="99"/>
      <c r="H47" s="105">
        <v>-6.2377122569443193</v>
      </c>
      <c r="I47" s="105">
        <v>-7.7022948617497757</v>
      </c>
      <c r="J47" s="105">
        <v>1.4927959780727462</v>
      </c>
      <c r="K47" s="105">
        <v>-2.7271790185840734</v>
      </c>
      <c r="L47" s="105">
        <v>-44.490614332522746</v>
      </c>
    </row>
    <row r="48" spans="1:12" ht="15" customHeight="1" x14ac:dyDescent="0.2">
      <c r="A48" s="99" t="s">
        <v>51</v>
      </c>
      <c r="B48" s="108">
        <v>118446.90796</v>
      </c>
      <c r="C48" s="108">
        <v>97263.367272000003</v>
      </c>
      <c r="D48" s="108">
        <v>106630.601597</v>
      </c>
      <c r="E48" s="108">
        <v>225077.50955700001</v>
      </c>
      <c r="F48" s="108">
        <v>11816.306362999996</v>
      </c>
      <c r="G48" s="99"/>
      <c r="H48" s="105">
        <v>-9.999029238093172</v>
      </c>
      <c r="I48" s="105">
        <v>-7.371873960373609</v>
      </c>
      <c r="J48" s="105">
        <v>2.8992296004702189</v>
      </c>
      <c r="K48" s="105">
        <v>-4.3169994094719168</v>
      </c>
      <c r="L48" s="105">
        <v>-57.768766277644716</v>
      </c>
    </row>
    <row r="49" spans="1:12" ht="9.9499999999999993" customHeight="1" x14ac:dyDescent="0.2">
      <c r="A49" s="99"/>
      <c r="B49" s="108"/>
      <c r="C49" s="108"/>
      <c r="D49" s="108"/>
      <c r="E49" s="108"/>
      <c r="F49" s="108"/>
      <c r="G49" s="99"/>
      <c r="H49" s="99"/>
      <c r="I49" s="99"/>
      <c r="J49" s="99"/>
      <c r="K49" s="99"/>
      <c r="L49" s="99"/>
    </row>
    <row r="50" spans="1:12" ht="15" customHeight="1" x14ac:dyDescent="0.2">
      <c r="A50" s="32">
        <v>2024</v>
      </c>
      <c r="B50" s="33"/>
      <c r="C50" s="33"/>
      <c r="D50" s="33"/>
      <c r="E50" s="33"/>
      <c r="F50" s="33"/>
      <c r="G50" s="34"/>
      <c r="H50" s="34"/>
      <c r="I50" s="34"/>
      <c r="J50" s="34"/>
      <c r="K50" s="34"/>
      <c r="L50" s="34"/>
    </row>
    <row r="51" spans="1:12" ht="15" customHeight="1" x14ac:dyDescent="0.2">
      <c r="A51" s="99" t="s">
        <v>40</v>
      </c>
      <c r="B51" s="108">
        <v>122381.41701400001</v>
      </c>
      <c r="C51" s="108">
        <v>94760.159646</v>
      </c>
      <c r="D51" s="108">
        <v>112237.98906199999</v>
      </c>
      <c r="E51" s="108">
        <v>234619.40607600001</v>
      </c>
      <c r="F51" s="108">
        <v>10143.427952000013</v>
      </c>
      <c r="G51" s="99"/>
      <c r="H51" s="105">
        <v>8.6236809580055382</v>
      </c>
      <c r="I51" s="105">
        <v>10.118147583736036</v>
      </c>
      <c r="J51" s="105">
        <v>18.759900140440326</v>
      </c>
      <c r="K51" s="105">
        <v>13.247609996138667</v>
      </c>
      <c r="L51" s="105">
        <v>-44.135448059571061</v>
      </c>
    </row>
    <row r="52" spans="1:12" ht="15" customHeight="1" x14ac:dyDescent="0.2">
      <c r="A52" s="99" t="s">
        <v>41</v>
      </c>
      <c r="B52" s="108">
        <v>111445.132959</v>
      </c>
      <c r="C52" s="108">
        <v>91682.737062</v>
      </c>
      <c r="D52" s="108">
        <v>100116.36493900001</v>
      </c>
      <c r="E52" s="108">
        <v>211561.497898</v>
      </c>
      <c r="F52" s="108">
        <v>11328.768019999989</v>
      </c>
      <c r="G52" s="99"/>
      <c r="H52" s="105">
        <v>-1.0977728550026782</v>
      </c>
      <c r="I52" s="105">
        <v>4.3580466342734132</v>
      </c>
      <c r="J52" s="105">
        <v>7.9969388647000015</v>
      </c>
      <c r="K52" s="105">
        <v>3.0072317358183818</v>
      </c>
      <c r="L52" s="105">
        <v>-43.297079125127439</v>
      </c>
    </row>
    <row r="53" spans="1:12" ht="15" customHeight="1" x14ac:dyDescent="0.2">
      <c r="A53" s="99" t="s">
        <v>42</v>
      </c>
      <c r="B53" s="108">
        <v>128967.24159600001</v>
      </c>
      <c r="C53" s="108">
        <v>104574.725114</v>
      </c>
      <c r="D53" s="108">
        <v>115845.142401</v>
      </c>
      <c r="E53" s="108">
        <v>244812.383997</v>
      </c>
      <c r="F53" s="108">
        <v>13122.099195000003</v>
      </c>
      <c r="G53" s="99"/>
      <c r="H53" s="105">
        <v>-0.59932244625555697</v>
      </c>
      <c r="I53" s="105">
        <v>1.9850156554620955</v>
      </c>
      <c r="J53" s="105">
        <v>10.889858182449991</v>
      </c>
      <c r="K53" s="105">
        <v>4.5253151641221834</v>
      </c>
      <c r="L53" s="105">
        <v>-48.085111914366543</v>
      </c>
    </row>
    <row r="54" spans="1:12" ht="15" customHeight="1" x14ac:dyDescent="0.2">
      <c r="A54" s="99" t="s">
        <v>43</v>
      </c>
      <c r="B54" s="108">
        <v>115155.15472200001</v>
      </c>
      <c r="C54" s="108">
        <v>92181.224682999993</v>
      </c>
      <c r="D54" s="108">
        <v>107087.740422</v>
      </c>
      <c r="E54" s="108">
        <v>222242.89514400001</v>
      </c>
      <c r="F54" s="108">
        <v>8067.414300000004</v>
      </c>
      <c r="G54" s="99"/>
      <c r="H54" s="105">
        <v>9.4988178033714608</v>
      </c>
      <c r="I54" s="105">
        <v>14.973428959472127</v>
      </c>
      <c r="J54" s="105">
        <v>14.141012144016765</v>
      </c>
      <c r="K54" s="105">
        <v>11.687578813637725</v>
      </c>
      <c r="L54" s="105">
        <v>-28.890742429270105</v>
      </c>
    </row>
    <row r="55" spans="1:12" ht="15" customHeight="1" x14ac:dyDescent="0.2">
      <c r="A55" s="99" t="s">
        <v>44</v>
      </c>
      <c r="B55" s="108">
        <v>128099.507021</v>
      </c>
      <c r="C55" s="108">
        <v>105866.328112</v>
      </c>
      <c r="D55" s="108">
        <v>118082.514928</v>
      </c>
      <c r="E55" s="108">
        <v>246182.02194900002</v>
      </c>
      <c r="F55" s="108">
        <v>10016.992092999993</v>
      </c>
      <c r="G55" s="99"/>
      <c r="H55" s="105">
        <v>7.1820947844773659</v>
      </c>
      <c r="I55" s="105">
        <v>13.077437654648058</v>
      </c>
      <c r="J55" s="105">
        <v>13.426684040044606</v>
      </c>
      <c r="K55" s="105">
        <v>10.089212835972013</v>
      </c>
      <c r="L55" s="105">
        <v>-35.001302828114277</v>
      </c>
    </row>
    <row r="56" spans="1:12" ht="15" customHeight="1" x14ac:dyDescent="0.2">
      <c r="A56" s="99" t="s">
        <v>45</v>
      </c>
      <c r="B56" s="108">
        <v>126083.274428</v>
      </c>
      <c r="C56" s="108">
        <v>100513.258728</v>
      </c>
      <c r="D56" s="108">
        <v>111740.28697299999</v>
      </c>
      <c r="E56" s="108">
        <v>237823.56140100001</v>
      </c>
      <c r="F56" s="108">
        <v>14342.98745500001</v>
      </c>
      <c r="G56" s="99"/>
      <c r="H56" s="105">
        <v>1.7276761586570748</v>
      </c>
      <c r="I56" s="105">
        <v>7.2015761073904905</v>
      </c>
      <c r="J56" s="105">
        <v>17.77656955337158</v>
      </c>
      <c r="K56" s="105">
        <v>8.6861722829539509</v>
      </c>
      <c r="L56" s="105">
        <v>-50.655691939616062</v>
      </c>
    </row>
    <row r="57" spans="1:12" ht="15" customHeight="1" x14ac:dyDescent="0.2">
      <c r="A57" s="99" t="s">
        <v>46</v>
      </c>
      <c r="B57" s="108">
        <v>131503.18371799999</v>
      </c>
      <c r="C57" s="108">
        <v>105427.451128</v>
      </c>
      <c r="D57" s="108">
        <v>124715.533014</v>
      </c>
      <c r="E57" s="108">
        <v>256218.716732</v>
      </c>
      <c r="F57" s="108">
        <v>6787.6507039999851</v>
      </c>
      <c r="G57" s="99"/>
      <c r="H57" s="105">
        <v>12.621738559770233</v>
      </c>
      <c r="I57" s="105">
        <v>18.404788474826347</v>
      </c>
      <c r="J57" s="105">
        <v>25.394914730783018</v>
      </c>
      <c r="K57" s="105">
        <v>18.497125712258544</v>
      </c>
      <c r="L57" s="105">
        <v>-60.781252636436292</v>
      </c>
    </row>
    <row r="58" spans="1:12" ht="15" customHeight="1" x14ac:dyDescent="0.2">
      <c r="A58" s="99" t="s">
        <v>47</v>
      </c>
      <c r="B58" s="108">
        <v>129094.08764100001</v>
      </c>
      <c r="C58" s="108">
        <v>106299.288443</v>
      </c>
      <c r="D58" s="108">
        <v>122739.87201399999</v>
      </c>
      <c r="E58" s="108">
        <v>251833.95965500001</v>
      </c>
      <c r="F58" s="108">
        <v>6354.2156270000123</v>
      </c>
      <c r="G58" s="99"/>
      <c r="H58" s="105">
        <v>12.079521918879896</v>
      </c>
      <c r="I58" s="105">
        <v>15.418965294535999</v>
      </c>
      <c r="J58" s="105">
        <v>25.436217203646628</v>
      </c>
      <c r="K58" s="105">
        <v>18.214577121198449</v>
      </c>
      <c r="L58" s="105">
        <v>-63.334800874582228</v>
      </c>
    </row>
    <row r="59" spans="1:12" ht="15" customHeight="1" x14ac:dyDescent="0.2">
      <c r="A59" s="99" t="s">
        <v>48</v>
      </c>
      <c r="B59" s="108">
        <v>123629.88989799999</v>
      </c>
      <c r="C59" s="108">
        <v>99997.068220000001</v>
      </c>
      <c r="D59" s="108">
        <v>110790.021694</v>
      </c>
      <c r="E59" s="108">
        <v>234419.91159199999</v>
      </c>
      <c r="F59" s="108">
        <v>12839.868203999999</v>
      </c>
      <c r="G59" s="99"/>
      <c r="H59" s="105">
        <v>-0.56638386362375726</v>
      </c>
      <c r="I59" s="105">
        <v>3.3832511130164553</v>
      </c>
      <c r="J59" s="105">
        <v>10.860385531221477</v>
      </c>
      <c r="K59" s="105">
        <v>4.5254629264603778</v>
      </c>
      <c r="L59" s="105">
        <v>-47.372345637800493</v>
      </c>
    </row>
    <row r="60" spans="1:12" ht="15" customHeight="1" x14ac:dyDescent="0.2">
      <c r="A60" s="99" t="s">
        <v>49</v>
      </c>
      <c r="B60" s="108">
        <v>128223.665311</v>
      </c>
      <c r="C60" s="108">
        <v>99528.071288000006</v>
      </c>
      <c r="D60" s="108">
        <v>116269.404542</v>
      </c>
      <c r="E60" s="108">
        <v>244493.06985299999</v>
      </c>
      <c r="F60" s="108">
        <v>11954.260769</v>
      </c>
      <c r="G60" s="99"/>
      <c r="H60" s="105">
        <v>1.6424406319667861</v>
      </c>
      <c r="I60" s="105">
        <v>3.2533360149093333</v>
      </c>
      <c r="J60" s="105">
        <v>2.7230333199925547</v>
      </c>
      <c r="K60" s="105">
        <v>2.1534704121029069</v>
      </c>
      <c r="L60" s="105">
        <v>-7.7917902894363085</v>
      </c>
    </row>
    <row r="61" spans="1:12" ht="15" customHeight="1" x14ac:dyDescent="0.2">
      <c r="A61" s="99" t="s">
        <v>50</v>
      </c>
      <c r="B61" s="108">
        <v>126104.829507</v>
      </c>
      <c r="C61" s="108">
        <v>104902.650123</v>
      </c>
      <c r="D61" s="108">
        <v>111269.536479</v>
      </c>
      <c r="E61" s="108">
        <v>237374.36598599999</v>
      </c>
      <c r="F61" s="108">
        <v>14835.293028</v>
      </c>
      <c r="G61" s="99"/>
      <c r="H61" s="105">
        <v>3.7012308207210696</v>
      </c>
      <c r="I61" s="105">
        <v>9.8000912264607845</v>
      </c>
      <c r="J61" s="105">
        <v>1.6150973322833333</v>
      </c>
      <c r="K61" s="105">
        <v>2.7127896123044417</v>
      </c>
      <c r="L61" s="105">
        <v>22.575373435034447</v>
      </c>
    </row>
    <row r="62" spans="1:12" ht="15" customHeight="1" x14ac:dyDescent="0.2">
      <c r="A62" s="99" t="s">
        <v>51</v>
      </c>
      <c r="B62" s="108">
        <v>138603.17019999999</v>
      </c>
      <c r="C62" s="108">
        <v>110326.609684</v>
      </c>
      <c r="D62" s="108">
        <v>119343.073078</v>
      </c>
      <c r="E62" s="108">
        <v>257946.24327799998</v>
      </c>
      <c r="F62" s="108">
        <v>19260.097121999992</v>
      </c>
      <c r="G62" s="99"/>
      <c r="H62" s="105">
        <v>17.017128253619628</v>
      </c>
      <c r="I62" s="105">
        <v>13.430793913877393</v>
      </c>
      <c r="J62" s="105">
        <v>11.921972952047623</v>
      </c>
      <c r="K62" s="105">
        <v>14.603295453949425</v>
      </c>
      <c r="L62" s="105">
        <v>62.995918778041236</v>
      </c>
    </row>
    <row r="63" spans="1:12" ht="15" customHeight="1" x14ac:dyDescent="0.2">
      <c r="A63" s="99"/>
      <c r="B63" s="108"/>
      <c r="C63" s="108"/>
      <c r="D63" s="108"/>
      <c r="E63" s="108"/>
      <c r="F63" s="108"/>
      <c r="G63" s="99"/>
      <c r="H63" s="105"/>
      <c r="I63" s="105"/>
      <c r="J63" s="105"/>
      <c r="K63" s="105"/>
      <c r="L63" s="105"/>
    </row>
    <row r="64" spans="1:12" ht="15" customHeight="1" x14ac:dyDescent="0.2">
      <c r="A64" s="32">
        <v>2025</v>
      </c>
      <c r="B64" s="33"/>
      <c r="C64" s="33"/>
      <c r="D64" s="33"/>
      <c r="E64" s="33"/>
      <c r="F64" s="33"/>
      <c r="G64" s="34"/>
      <c r="H64" s="34"/>
      <c r="I64" s="34"/>
      <c r="J64" s="34"/>
      <c r="K64" s="34"/>
      <c r="L64" s="34"/>
    </row>
    <row r="65" spans="1:12" ht="15" customHeight="1" x14ac:dyDescent="0.2">
      <c r="A65" s="99" t="s">
        <v>40</v>
      </c>
      <c r="B65" s="108">
        <v>122814.047068</v>
      </c>
      <c r="C65" s="108">
        <v>97545.887648000004</v>
      </c>
      <c r="D65" s="108">
        <v>119155.121782</v>
      </c>
      <c r="E65" s="108">
        <v>241969.16885000002</v>
      </c>
      <c r="F65" s="108">
        <v>3658.9252859999979</v>
      </c>
      <c r="G65" s="99"/>
      <c r="H65" s="105">
        <v>0.35350959692720546</v>
      </c>
      <c r="I65" s="105">
        <v>2.9397671050859127</v>
      </c>
      <c r="J65" s="105">
        <v>6.1629157630212008</v>
      </c>
      <c r="K65" s="105">
        <v>3.1326320771689287</v>
      </c>
      <c r="L65" s="105">
        <v>-63.928118745314734</v>
      </c>
    </row>
    <row r="66" spans="1:12" ht="15" customHeight="1" x14ac:dyDescent="0.2">
      <c r="A66" s="99" t="s">
        <v>41</v>
      </c>
      <c r="B66" s="108">
        <v>118241.86837900001</v>
      </c>
      <c r="C66" s="108">
        <v>96898.637740999999</v>
      </c>
      <c r="D66" s="108">
        <v>105624.93919999999</v>
      </c>
      <c r="E66" s="108">
        <v>223866.80757900001</v>
      </c>
      <c r="F66" s="108">
        <v>12616.929179000013</v>
      </c>
      <c r="G66" s="99"/>
      <c r="H66" s="105">
        <v>6.098727902725452</v>
      </c>
      <c r="I66" s="105">
        <v>5.6890760967059384</v>
      </c>
      <c r="J66" s="105">
        <v>5.5021716623014738</v>
      </c>
      <c r="K66" s="105">
        <v>5.8164220821185353</v>
      </c>
      <c r="L66" s="105">
        <v>11.370708242289757</v>
      </c>
    </row>
    <row r="67" spans="1:12" ht="15" customHeight="1" x14ac:dyDescent="0.2">
      <c r="A67" s="99" t="s">
        <v>42</v>
      </c>
      <c r="B67" s="108">
        <v>137303.57200700001</v>
      </c>
      <c r="C67" s="108">
        <v>109893.863409</v>
      </c>
      <c r="D67" s="108">
        <v>112534.811159</v>
      </c>
      <c r="E67" s="108">
        <v>249838.38316600001</v>
      </c>
      <c r="F67" s="108">
        <v>24768.760848000005</v>
      </c>
      <c r="G67" s="99"/>
      <c r="H67" s="105">
        <v>6.4639130897396493</v>
      </c>
      <c r="I67" s="105">
        <v>5.0864473123897262</v>
      </c>
      <c r="J67" s="105">
        <v>-2.8575485975417338</v>
      </c>
      <c r="K67" s="105">
        <v>2.0530003780615962</v>
      </c>
      <c r="L67" s="105">
        <v>88.756086049386099</v>
      </c>
    </row>
    <row r="68" spans="1:12" ht="15" customHeight="1" x14ac:dyDescent="0.2">
      <c r="A68" s="99" t="s">
        <v>43</v>
      </c>
      <c r="B68" s="108">
        <v>133499.36950999999</v>
      </c>
      <c r="C68" s="108">
        <v>99962.027583000003</v>
      </c>
      <c r="D68" s="108">
        <v>128369.392945</v>
      </c>
      <c r="E68" s="108">
        <v>261868.76245499999</v>
      </c>
      <c r="F68" s="108">
        <v>5129.9765649999899</v>
      </c>
      <c r="G68" s="99"/>
      <c r="H68" s="105">
        <v>15.929998819666716</v>
      </c>
      <c r="I68" s="105">
        <v>8.4407675497448036</v>
      </c>
      <c r="J68" s="105">
        <v>19.873098861863664</v>
      </c>
      <c r="K68" s="105">
        <v>17.829981599782887</v>
      </c>
      <c r="L68" s="105">
        <v>-36.411142725123376</v>
      </c>
    </row>
    <row r="69" spans="1:12" ht="15" customHeight="1" x14ac:dyDescent="0.2">
      <c r="A69" s="99" t="s">
        <v>44</v>
      </c>
      <c r="B69" s="108">
        <v>126617.562729</v>
      </c>
      <c r="C69" s="108">
        <v>100812.209497</v>
      </c>
      <c r="D69" s="108">
        <v>125857.686971</v>
      </c>
      <c r="E69" s="108">
        <v>252475.24969999999</v>
      </c>
      <c r="F69" s="108">
        <v>759.87575799999468</v>
      </c>
      <c r="G69" s="99"/>
      <c r="H69" s="105">
        <v>-1.1568696292929976</v>
      </c>
      <c r="I69" s="105">
        <v>-4.7740567800302429</v>
      </c>
      <c r="J69" s="105">
        <v>6.5845244300063017</v>
      </c>
      <c r="K69" s="105">
        <v>2.5563311655242229</v>
      </c>
      <c r="L69" s="105">
        <v>-92.414132396780019</v>
      </c>
    </row>
    <row r="70" spans="1:12" ht="15" customHeight="1" x14ac:dyDescent="0.2">
      <c r="A70" s="99" t="s">
        <v>45</v>
      </c>
      <c r="B70" s="108">
        <v>121549.776461</v>
      </c>
      <c r="C70" s="108">
        <v>95107.545050999994</v>
      </c>
      <c r="D70" s="108">
        <v>113145.295367</v>
      </c>
      <c r="E70" s="108">
        <v>234695.07182800001</v>
      </c>
      <c r="F70" s="108">
        <v>8404.4810940000025</v>
      </c>
      <c r="G70" s="99"/>
      <c r="H70" s="105">
        <v>-3.5956378731176288</v>
      </c>
      <c r="I70" s="105">
        <v>-5.3781100577272758</v>
      </c>
      <c r="J70" s="105">
        <v>1.2573874938584135</v>
      </c>
      <c r="K70" s="105">
        <v>-1.3154666234793186</v>
      </c>
      <c r="L70" s="105">
        <v>-41.403552639445593</v>
      </c>
    </row>
    <row r="71" spans="1:12" ht="15" customHeight="1" x14ac:dyDescent="0.2">
      <c r="A71" s="99" t="s">
        <v>46</v>
      </c>
      <c r="B71" s="108">
        <v>140062.67272599999</v>
      </c>
      <c r="C71" s="108">
        <v>103049.33749999999</v>
      </c>
      <c r="D71" s="108">
        <v>125457.70533700001</v>
      </c>
      <c r="E71" s="108">
        <v>265520.37806299998</v>
      </c>
      <c r="F71" s="108">
        <v>14604.967388999983</v>
      </c>
      <c r="G71" s="99"/>
      <c r="H71" s="105">
        <v>6.508959529341336</v>
      </c>
      <c r="I71" s="105">
        <v>-2.2556873020791586</v>
      </c>
      <c r="J71" s="105">
        <v>0.5950921309190037</v>
      </c>
      <c r="K71" s="105">
        <v>3.6303598150986547</v>
      </c>
      <c r="L71" s="105">
        <v>115.16969605394142</v>
      </c>
    </row>
    <row r="72" spans="1:12" ht="15" customHeight="1" x14ac:dyDescent="0.2">
      <c r="A72" s="99" t="s">
        <v>47</v>
      </c>
      <c r="B72" s="108">
        <v>131318.386788</v>
      </c>
      <c r="C72" s="108">
        <v>103367.10945099998</v>
      </c>
      <c r="D72" s="108">
        <v>115468.55527300001</v>
      </c>
      <c r="E72" s="108">
        <v>246786.94206100001</v>
      </c>
      <c r="F72" s="108">
        <v>15849.831514999998</v>
      </c>
      <c r="G72" s="99"/>
      <c r="H72" s="105">
        <v>1.7230062101570367</v>
      </c>
      <c r="I72" s="105">
        <v>-2.7584182687848511</v>
      </c>
      <c r="J72" s="105">
        <v>-5.9241684235833363</v>
      </c>
      <c r="K72" s="105">
        <v>-2.0041052449455856</v>
      </c>
      <c r="L72" s="105">
        <v>149.43804940536947</v>
      </c>
    </row>
    <row r="73" spans="1:12" ht="15" customHeight="1" x14ac:dyDescent="0.2">
      <c r="A73" s="99" t="s">
        <v>48</v>
      </c>
      <c r="B73" s="108">
        <v>139026.288355</v>
      </c>
      <c r="C73" s="108">
        <v>104498.538156</v>
      </c>
      <c r="D73" s="108">
        <v>118796.02148</v>
      </c>
      <c r="E73" s="108">
        <v>257822.30983499999</v>
      </c>
      <c r="F73" s="108">
        <v>20230.266875000001</v>
      </c>
      <c r="G73" s="99"/>
      <c r="H73" s="105">
        <v>12.453621425775513</v>
      </c>
      <c r="I73" s="105">
        <v>4.5016019130645608</v>
      </c>
      <c r="J73" s="105">
        <v>7.22628235249599</v>
      </c>
      <c r="K73" s="105">
        <v>9.9831102588806946</v>
      </c>
      <c r="L73" s="105">
        <v>57.558212853755577</v>
      </c>
    </row>
    <row r="74" spans="1:12" ht="15" customHeight="1" x14ac:dyDescent="0.2">
      <c r="A74" s="99" t="s">
        <v>49</v>
      </c>
      <c r="B74" s="108">
        <v>148329.781304</v>
      </c>
      <c r="C74" s="108">
        <v>109176.470764</v>
      </c>
      <c r="D74" s="108">
        <v>127912.13426799999</v>
      </c>
      <c r="E74" s="108">
        <v>276241.91557199997</v>
      </c>
      <c r="F74" s="108">
        <v>20417.647036000009</v>
      </c>
      <c r="G74" s="99"/>
      <c r="H74" s="105">
        <v>15.680503239580332</v>
      </c>
      <c r="I74" s="105">
        <v>9.6941489482709269</v>
      </c>
      <c r="J74" s="105">
        <v>10.013579902522238</v>
      </c>
      <c r="K74" s="105">
        <v>12.985581038386396</v>
      </c>
      <c r="L74" s="105">
        <v>70.798073009645321</v>
      </c>
    </row>
    <row r="75" spans="1:12" ht="15" customHeight="1" x14ac:dyDescent="0.2">
      <c r="A75" s="99" t="s">
        <v>50</v>
      </c>
      <c r="B75" s="108">
        <v>134935.089909</v>
      </c>
      <c r="C75" s="108">
        <v>105174.11302400001</v>
      </c>
      <c r="D75" s="108">
        <v>128849.859719</v>
      </c>
      <c r="E75" s="108">
        <v>263784.94962800003</v>
      </c>
      <c r="F75" s="108">
        <v>6085.230190000002</v>
      </c>
      <c r="G75" s="99"/>
      <c r="H75" s="105">
        <v>7.002317386670617</v>
      </c>
      <c r="I75" s="105">
        <v>0.25877601822424096</v>
      </c>
      <c r="J75" s="105">
        <v>15.799763166370292</v>
      </c>
      <c r="K75" s="105">
        <v>11.12613130415173</v>
      </c>
      <c r="L75" s="105">
        <v>-58.981395389259973</v>
      </c>
    </row>
    <row r="76" spans="1:12" ht="15" customHeight="1" x14ac:dyDescent="0.2">
      <c r="A76" s="99" t="s">
        <v>51</v>
      </c>
      <c r="B76" s="108">
        <v>152774.625539</v>
      </c>
      <c r="C76" s="108">
        <v>114640.500763</v>
      </c>
      <c r="D76" s="108">
        <v>130708.231035</v>
      </c>
      <c r="E76" s="108">
        <v>283482.85657399998</v>
      </c>
      <c r="F76" s="108">
        <v>22066.394504</v>
      </c>
      <c r="G76" s="99"/>
      <c r="H76" s="105">
        <v>10.224481387078697</v>
      </c>
      <c r="I76" s="105">
        <v>3.9101093483756579</v>
      </c>
      <c r="J76" s="105">
        <v>9.5230981270039745</v>
      </c>
      <c r="K76" s="105">
        <v>9.8999748829363909</v>
      </c>
      <c r="L76" s="105">
        <v>14.570525601319495</v>
      </c>
    </row>
    <row r="77" spans="1:12" ht="15" customHeight="1" x14ac:dyDescent="0.2">
      <c r="A77" s="99"/>
      <c r="B77" s="108"/>
      <c r="C77" s="108"/>
      <c r="D77" s="108"/>
      <c r="E77" s="108"/>
      <c r="F77" s="108"/>
      <c r="G77" s="99"/>
      <c r="H77" s="105"/>
      <c r="I77" s="105"/>
      <c r="J77" s="105"/>
      <c r="K77" s="105"/>
      <c r="L77" s="105"/>
    </row>
    <row r="78" spans="1:12" ht="15" customHeight="1" x14ac:dyDescent="0.2">
      <c r="A78" s="32">
        <v>2026</v>
      </c>
      <c r="B78" s="33"/>
      <c r="C78" s="33"/>
      <c r="D78" s="33"/>
      <c r="E78" s="33"/>
      <c r="F78" s="33"/>
      <c r="G78" s="34"/>
      <c r="H78" s="34"/>
      <c r="I78" s="34"/>
      <c r="J78" s="34"/>
      <c r="K78" s="34"/>
      <c r="L78" s="34"/>
    </row>
    <row r="79" spans="1:12" ht="15" customHeight="1" x14ac:dyDescent="0.2">
      <c r="A79" s="99" t="s">
        <v>40</v>
      </c>
      <c r="B79" s="108">
        <v>146827.72818100001</v>
      </c>
      <c r="C79" s="108">
        <v>108682.17176</v>
      </c>
      <c r="D79" s="108">
        <v>124869.232122</v>
      </c>
      <c r="E79" s="108">
        <v>271696.960303</v>
      </c>
      <c r="F79" s="108">
        <v>21958.496059000012</v>
      </c>
      <c r="G79" s="99"/>
      <c r="H79" s="105">
        <v>19.55287826294337</v>
      </c>
      <c r="I79" s="105">
        <v>11.416456788199952</v>
      </c>
      <c r="J79" s="105">
        <v>4.7955222188889524</v>
      </c>
      <c r="K79" s="105">
        <v>12.285776569918561</v>
      </c>
      <c r="L79" s="105">
        <v>500.13513101836054</v>
      </c>
    </row>
    <row r="80" spans="1:12" ht="15" customHeight="1" x14ac:dyDescent="0.2">
      <c r="A80" s="99" t="s">
        <v>41</v>
      </c>
      <c r="B80" s="108">
        <v>130952.35079</v>
      </c>
      <c r="C80" s="108">
        <v>104313.77363700001</v>
      </c>
      <c r="D80" s="108">
        <v>114244.32997999999</v>
      </c>
      <c r="E80" s="108">
        <v>245196.68076999998</v>
      </c>
      <c r="F80" s="108">
        <v>16708.020810000002</v>
      </c>
      <c r="G80" s="99"/>
      <c r="H80" s="105">
        <v>10.749561543005351</v>
      </c>
      <c r="I80" s="105">
        <v>7.6524666072395107</v>
      </c>
      <c r="J80" s="105">
        <v>8.16037466651626</v>
      </c>
      <c r="K80" s="105">
        <v>9.527930210678015</v>
      </c>
      <c r="L80" s="105">
        <v>32.425414876777793</v>
      </c>
    </row>
    <row r="81" spans="1:12" ht="15" customHeight="1" x14ac:dyDescent="0.2">
      <c r="A81" s="99" t="s">
        <v>42</v>
      </c>
      <c r="B81" s="108">
        <v>148752.304156</v>
      </c>
      <c r="C81" s="108">
        <v>110851.62921699999</v>
      </c>
      <c r="D81" s="108">
        <v>124199.08643700001</v>
      </c>
      <c r="E81" s="108">
        <v>272951.39059299999</v>
      </c>
      <c r="F81" s="108">
        <v>24553.217718999993</v>
      </c>
      <c r="G81" s="99"/>
      <c r="H81" s="105">
        <v>8.3382624222014474</v>
      </c>
      <c r="I81" s="105">
        <v>0.87153711616763319</v>
      </c>
      <c r="J81" s="105">
        <v>10.365037411863243</v>
      </c>
      <c r="K81" s="105">
        <v>9.251183558790089</v>
      </c>
      <c r="L81" s="105">
        <v>-0.87022168901686003</v>
      </c>
    </row>
    <row r="82" spans="1:12" ht="15" customHeight="1" x14ac:dyDescent="0.2">
      <c r="B82" s="3"/>
      <c r="C82" s="3"/>
      <c r="D82" s="3"/>
      <c r="E82" s="3"/>
      <c r="F82" s="3"/>
    </row>
  </sheetData>
  <mergeCells count="2">
    <mergeCell ref="B3:F3"/>
    <mergeCell ref="H3:L3"/>
  </mergeCells>
  <phoneticPr fontId="42" type="noConversion"/>
  <printOptions horizontalCentered="1"/>
  <pageMargins left="0.25" right="0.25" top="0.75" bottom="0.75" header="0.3" footer="0.3"/>
  <pageSetup paperSize="9" scale="75" fitToWidth="0" fitToHeight="0" orientation="portrait" r:id="rId1"/>
  <rowBreaks count="1" manualBreakCount="1">
    <brk id="3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7"/>
  <sheetViews>
    <sheetView tabSelected="1" view="pageBreakPreview" zoomScaleNormal="100" zoomScaleSheetLayoutView="100" workbookViewId="0">
      <selection activeCell="P8" sqref="P8"/>
    </sheetView>
  </sheetViews>
  <sheetFormatPr defaultColWidth="9.140625" defaultRowHeight="12" x14ac:dyDescent="0.2"/>
  <cols>
    <col min="1" max="1" width="5.42578125" style="1" customWidth="1"/>
    <col min="2" max="2" width="23.140625" style="1" bestFit="1" customWidth="1"/>
    <col min="3" max="5" width="10" style="1" bestFit="1" customWidth="1"/>
    <col min="6" max="6" width="6.7109375" style="1" bestFit="1" customWidth="1"/>
    <col min="7" max="7" width="12.7109375" style="1" bestFit="1" customWidth="1"/>
    <col min="8" max="8" width="11.28515625" style="1" customWidth="1"/>
    <col min="9" max="9" width="0.85546875" style="1" customWidth="1"/>
    <col min="10" max="11" width="10" style="1" bestFit="1" customWidth="1"/>
    <col min="12" max="12" width="8.5703125" style="1" bestFit="1" customWidth="1"/>
    <col min="13" max="16384" width="9.140625" style="1"/>
  </cols>
  <sheetData>
    <row r="1" spans="1:12" ht="12.75" x14ac:dyDescent="0.2">
      <c r="A1" s="93" t="s">
        <v>123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">
      <c r="A2" s="41"/>
      <c r="B2" s="109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x14ac:dyDescent="0.2">
      <c r="A3" s="12"/>
      <c r="B3" s="13"/>
      <c r="C3" s="147" t="s">
        <v>120</v>
      </c>
      <c r="D3" s="147"/>
      <c r="E3" s="147"/>
      <c r="F3" s="13"/>
      <c r="G3" s="148" t="s">
        <v>106</v>
      </c>
      <c r="H3" s="148"/>
      <c r="I3" s="14"/>
      <c r="J3" s="147" t="s">
        <v>120</v>
      </c>
      <c r="K3" s="147"/>
      <c r="L3" s="147"/>
    </row>
    <row r="4" spans="1:12" ht="24" x14ac:dyDescent="0.2">
      <c r="A4" s="15" t="s">
        <v>118</v>
      </c>
      <c r="B4" s="16" t="s">
        <v>1</v>
      </c>
      <c r="C4" s="17" t="s">
        <v>180</v>
      </c>
      <c r="D4" s="17" t="s">
        <v>176</v>
      </c>
      <c r="E4" s="17" t="s">
        <v>181</v>
      </c>
      <c r="F4" s="18" t="s">
        <v>116</v>
      </c>
      <c r="G4" s="19" t="s">
        <v>128</v>
      </c>
      <c r="H4" s="20" t="s">
        <v>2</v>
      </c>
      <c r="I4" s="20"/>
      <c r="J4" s="17" t="s">
        <v>182</v>
      </c>
      <c r="K4" s="17" t="s">
        <v>183</v>
      </c>
      <c r="L4" s="18" t="s">
        <v>116</v>
      </c>
    </row>
    <row r="5" spans="1:12" ht="15" customHeight="1" x14ac:dyDescent="0.2">
      <c r="A5" s="80"/>
      <c r="B5" s="81" t="s">
        <v>34</v>
      </c>
      <c r="C5" s="82">
        <v>137303.57200700001</v>
      </c>
      <c r="D5" s="82">
        <v>130952.35079</v>
      </c>
      <c r="E5" s="82">
        <v>148752.304156</v>
      </c>
      <c r="F5" s="83">
        <f>E5/E$5*100</f>
        <v>100</v>
      </c>
      <c r="G5" s="84">
        <f>E5-C5</f>
        <v>11448.732148999989</v>
      </c>
      <c r="H5" s="84">
        <f t="shared" ref="H5" si="0">(G5/C5)*100</f>
        <v>8.3382624222014474</v>
      </c>
      <c r="I5" s="85"/>
      <c r="J5" s="82">
        <v>378359.48745400005</v>
      </c>
      <c r="K5" s="82">
        <v>426532.38312700007</v>
      </c>
      <c r="L5" s="83">
        <f>K5/K$5*100</f>
        <v>100</v>
      </c>
    </row>
    <row r="6" spans="1:12" ht="6" customHeight="1" x14ac:dyDescent="0.2">
      <c r="A6" s="110"/>
      <c r="B6" s="111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x14ac:dyDescent="0.2">
      <c r="A7" s="69" t="s">
        <v>3</v>
      </c>
      <c r="B7" s="41" t="s">
        <v>137</v>
      </c>
      <c r="C7" s="43">
        <v>22660.667508999999</v>
      </c>
      <c r="D7" s="43">
        <v>24893.469723999999</v>
      </c>
      <c r="E7" s="43">
        <v>26817.029922000002</v>
      </c>
      <c r="F7" s="57">
        <f>E7/E$5*100</f>
        <v>18.027976154155137</v>
      </c>
      <c r="G7" s="116">
        <f>E7-C7</f>
        <v>4156.3624130000026</v>
      </c>
      <c r="H7" s="116">
        <f t="shared" ref="H7" si="1">(G7/C7)*100</f>
        <v>18.34174748536973</v>
      </c>
      <c r="I7" s="59"/>
      <c r="J7" s="43">
        <v>57415.273150000001</v>
      </c>
      <c r="K7" s="43">
        <v>74814.233257</v>
      </c>
      <c r="L7" s="57">
        <f>K7/K$5*100</f>
        <v>17.540106265442464</v>
      </c>
    </row>
    <row r="8" spans="1:12" x14ac:dyDescent="0.2">
      <c r="A8" s="69" t="s">
        <v>4</v>
      </c>
      <c r="B8" s="41" t="s">
        <v>135</v>
      </c>
      <c r="C8" s="43">
        <v>21153.380183000001</v>
      </c>
      <c r="D8" s="43">
        <v>15213.001501000001</v>
      </c>
      <c r="E8" s="43">
        <v>18978.495320000002</v>
      </c>
      <c r="F8" s="57">
        <f t="shared" ref="F8:F36" si="2">E8/E$5*100</f>
        <v>12.758454685916536</v>
      </c>
      <c r="G8" s="116">
        <f t="shared" ref="G8:G36" si="3">E8-C8</f>
        <v>-2174.8848629999993</v>
      </c>
      <c r="H8" s="116">
        <f t="shared" ref="H8:H36" si="4">(G8/C8)*100</f>
        <v>-10.281500375754861</v>
      </c>
      <c r="I8" s="59"/>
      <c r="J8" s="43">
        <v>60352.536839</v>
      </c>
      <c r="K8" s="43">
        <v>55123.881009999997</v>
      </c>
      <c r="L8" s="57">
        <f t="shared" ref="L8:L36" si="5">K8/K$5*100</f>
        <v>12.923727058160283</v>
      </c>
    </row>
    <row r="9" spans="1:12" x14ac:dyDescent="0.2">
      <c r="A9" s="69" t="s">
        <v>5</v>
      </c>
      <c r="B9" s="41" t="s">
        <v>136</v>
      </c>
      <c r="C9" s="43">
        <v>16120.049996</v>
      </c>
      <c r="D9" s="43">
        <v>14879.477171</v>
      </c>
      <c r="E9" s="43">
        <v>17253.745065999999</v>
      </c>
      <c r="F9" s="57">
        <f t="shared" si="2"/>
        <v>11.598976677299463</v>
      </c>
      <c r="G9" s="116">
        <f t="shared" si="3"/>
        <v>1133.6950699999998</v>
      </c>
      <c r="H9" s="116">
        <f t="shared" si="4"/>
        <v>7.0328260165527583</v>
      </c>
      <c r="I9" s="59"/>
      <c r="J9" s="43">
        <v>42579.961609999998</v>
      </c>
      <c r="K9" s="43">
        <v>47603.003294000002</v>
      </c>
      <c r="L9" s="57">
        <f t="shared" si="5"/>
        <v>11.160466397653611</v>
      </c>
    </row>
    <row r="10" spans="1:12" x14ac:dyDescent="0.2">
      <c r="A10" s="69" t="s">
        <v>6</v>
      </c>
      <c r="B10" s="41" t="s">
        <v>184</v>
      </c>
      <c r="C10" s="43">
        <v>10804.568393</v>
      </c>
      <c r="D10" s="43">
        <v>12668.556264999999</v>
      </c>
      <c r="E10" s="43">
        <v>10360.447434</v>
      </c>
      <c r="F10" s="57">
        <f t="shared" si="2"/>
        <v>6.96489879117083</v>
      </c>
      <c r="G10" s="116">
        <f t="shared" si="3"/>
        <v>-444.12095899999986</v>
      </c>
      <c r="H10" s="116">
        <f t="shared" si="4"/>
        <v>-4.1104923662451371</v>
      </c>
      <c r="I10" s="59"/>
      <c r="J10" s="43">
        <v>29955.742138000001</v>
      </c>
      <c r="K10" s="43">
        <v>35238.727978000003</v>
      </c>
      <c r="L10" s="57">
        <f t="shared" si="5"/>
        <v>8.2616770430552897</v>
      </c>
    </row>
    <row r="11" spans="1:12" x14ac:dyDescent="0.2">
      <c r="A11" s="69" t="s">
        <v>7</v>
      </c>
      <c r="B11" s="41" t="s">
        <v>138</v>
      </c>
      <c r="C11" s="43">
        <v>9298.2550389999997</v>
      </c>
      <c r="D11" s="43">
        <v>8976.7769979999994</v>
      </c>
      <c r="E11" s="43">
        <v>11079.100887000001</v>
      </c>
      <c r="F11" s="57">
        <f t="shared" si="2"/>
        <v>7.4480196793328926</v>
      </c>
      <c r="G11" s="116">
        <f t="shared" si="3"/>
        <v>1780.8458480000008</v>
      </c>
      <c r="H11" s="116">
        <f t="shared" si="4"/>
        <v>19.1524736687748</v>
      </c>
      <c r="I11" s="59"/>
      <c r="J11" s="43">
        <v>23447.996249</v>
      </c>
      <c r="K11" s="43">
        <v>31714.052991</v>
      </c>
      <c r="L11" s="57">
        <f t="shared" si="5"/>
        <v>7.4353212664645758</v>
      </c>
    </row>
    <row r="12" spans="1:12" x14ac:dyDescent="0.2">
      <c r="A12" s="69" t="s">
        <v>8</v>
      </c>
      <c r="B12" s="41" t="s">
        <v>146</v>
      </c>
      <c r="C12" s="43">
        <v>6937.8534440000003</v>
      </c>
      <c r="D12" s="43">
        <v>8374.3886590000002</v>
      </c>
      <c r="E12" s="43">
        <v>10062.366103</v>
      </c>
      <c r="F12" s="57">
        <f t="shared" si="2"/>
        <v>6.7645110844450267</v>
      </c>
      <c r="G12" s="116">
        <f t="shared" si="3"/>
        <v>3124.512659</v>
      </c>
      <c r="H12" s="116">
        <f t="shared" si="4"/>
        <v>45.035725880057953</v>
      </c>
      <c r="I12" s="59"/>
      <c r="J12" s="43">
        <v>17518.238917999999</v>
      </c>
      <c r="K12" s="43">
        <v>28366.704171000001</v>
      </c>
      <c r="L12" s="57">
        <f t="shared" si="5"/>
        <v>6.6505393946967475</v>
      </c>
    </row>
    <row r="13" spans="1:12" x14ac:dyDescent="0.2">
      <c r="A13" s="69" t="s">
        <v>9</v>
      </c>
      <c r="B13" s="41" t="s">
        <v>139</v>
      </c>
      <c r="C13" s="43">
        <v>7210.5755680000002</v>
      </c>
      <c r="D13" s="43">
        <v>5556.9188130000002</v>
      </c>
      <c r="E13" s="43">
        <v>6862.7219960000002</v>
      </c>
      <c r="F13" s="57">
        <f t="shared" si="2"/>
        <v>4.6135231551122082</v>
      </c>
      <c r="G13" s="116">
        <f t="shared" si="3"/>
        <v>-347.85357199999999</v>
      </c>
      <c r="H13" s="116">
        <f t="shared" si="4"/>
        <v>-4.8242136667112723</v>
      </c>
      <c r="I13" s="59"/>
      <c r="J13" s="43">
        <v>21203.487872999998</v>
      </c>
      <c r="K13" s="43">
        <v>19860.902308000001</v>
      </c>
      <c r="L13" s="57">
        <f t="shared" si="5"/>
        <v>4.6563644622702451</v>
      </c>
    </row>
    <row r="14" spans="1:12" x14ac:dyDescent="0.2">
      <c r="A14" s="69" t="s">
        <v>10</v>
      </c>
      <c r="B14" s="41" t="s">
        <v>140</v>
      </c>
      <c r="C14" s="43">
        <v>5547.1264289999999</v>
      </c>
      <c r="D14" s="43">
        <v>5518.3550370000003</v>
      </c>
      <c r="E14" s="43">
        <v>6579.8958759999996</v>
      </c>
      <c r="F14" s="57">
        <f t="shared" si="2"/>
        <v>4.4233908935618977</v>
      </c>
      <c r="G14" s="116">
        <f t="shared" si="3"/>
        <v>1032.7694469999997</v>
      </c>
      <c r="H14" s="116">
        <f t="shared" si="4"/>
        <v>18.618098221103292</v>
      </c>
      <c r="I14" s="59"/>
      <c r="J14" s="43">
        <v>15331.765165999999</v>
      </c>
      <c r="K14" s="43">
        <v>17697.326073</v>
      </c>
      <c r="L14" s="57">
        <f t="shared" si="5"/>
        <v>4.1491166375826189</v>
      </c>
    </row>
    <row r="15" spans="1:12" x14ac:dyDescent="0.2">
      <c r="A15" s="69" t="s">
        <v>11</v>
      </c>
      <c r="B15" s="41" t="s">
        <v>144</v>
      </c>
      <c r="C15" s="43">
        <v>4230.2003679999998</v>
      </c>
      <c r="D15" s="43">
        <v>4493.522258</v>
      </c>
      <c r="E15" s="43">
        <v>5842.9004020000002</v>
      </c>
      <c r="F15" s="57">
        <f t="shared" si="2"/>
        <v>3.9279394259818758</v>
      </c>
      <c r="G15" s="116">
        <f t="shared" si="3"/>
        <v>1612.7000340000004</v>
      </c>
      <c r="H15" s="116">
        <f t="shared" si="4"/>
        <v>38.123490466303146</v>
      </c>
      <c r="I15" s="59"/>
      <c r="J15" s="43">
        <v>11408.350668999999</v>
      </c>
      <c r="K15" s="43">
        <v>15387.628753999999</v>
      </c>
      <c r="L15" s="57">
        <f t="shared" si="5"/>
        <v>3.6076109019413729</v>
      </c>
    </row>
    <row r="16" spans="1:12" x14ac:dyDescent="0.2">
      <c r="A16" s="69" t="s">
        <v>12</v>
      </c>
      <c r="B16" s="41" t="s">
        <v>141</v>
      </c>
      <c r="C16" s="43">
        <v>4327.4288420000003</v>
      </c>
      <c r="D16" s="43">
        <v>4444.2844320000004</v>
      </c>
      <c r="E16" s="43">
        <v>5701.7484320000003</v>
      </c>
      <c r="F16" s="57">
        <f t="shared" si="2"/>
        <v>3.8330488151769697</v>
      </c>
      <c r="G16" s="116">
        <f t="shared" si="3"/>
        <v>1374.3195900000001</v>
      </c>
      <c r="H16" s="116">
        <f t="shared" si="4"/>
        <v>31.758340580011318</v>
      </c>
      <c r="I16" s="59"/>
      <c r="J16" s="43">
        <v>11794.111896</v>
      </c>
      <c r="K16" s="43">
        <v>14795.038149</v>
      </c>
      <c r="L16" s="57">
        <f t="shared" si="5"/>
        <v>3.4686787531897143</v>
      </c>
    </row>
    <row r="17" spans="1:12" x14ac:dyDescent="0.2">
      <c r="A17" s="69" t="s">
        <v>13</v>
      </c>
      <c r="B17" s="41" t="s">
        <v>145</v>
      </c>
      <c r="C17" s="43">
        <v>4241.3231230000001</v>
      </c>
      <c r="D17" s="43">
        <v>4365.8765910000002</v>
      </c>
      <c r="E17" s="43">
        <v>4803.3099560000001</v>
      </c>
      <c r="F17" s="57">
        <f t="shared" si="2"/>
        <v>3.2290659181740526</v>
      </c>
      <c r="G17" s="116">
        <f t="shared" si="3"/>
        <v>561.98683299999993</v>
      </c>
      <c r="H17" s="116">
        <f t="shared" si="4"/>
        <v>13.250271594551178</v>
      </c>
      <c r="I17" s="59"/>
      <c r="J17" s="43">
        <v>11756.326929000001</v>
      </c>
      <c r="K17" s="43">
        <v>13903.336681000001</v>
      </c>
      <c r="L17" s="57">
        <f t="shared" si="5"/>
        <v>3.2596204253172214</v>
      </c>
    </row>
    <row r="18" spans="1:12" x14ac:dyDescent="0.2">
      <c r="A18" s="69" t="s">
        <v>14</v>
      </c>
      <c r="B18" s="41" t="s">
        <v>143</v>
      </c>
      <c r="C18" s="43">
        <v>3691.1179910000001</v>
      </c>
      <c r="D18" s="43">
        <v>2907.4306110000002</v>
      </c>
      <c r="E18" s="43">
        <v>3518.7372359999999</v>
      </c>
      <c r="F18" s="57">
        <f t="shared" si="2"/>
        <v>2.3655009957424382</v>
      </c>
      <c r="G18" s="116">
        <f t="shared" si="3"/>
        <v>-172.38075500000014</v>
      </c>
      <c r="H18" s="116">
        <f t="shared" si="4"/>
        <v>-4.6701502206191634</v>
      </c>
      <c r="I18" s="116"/>
      <c r="J18" s="43">
        <v>12503.587344</v>
      </c>
      <c r="K18" s="43">
        <v>11113.569205</v>
      </c>
      <c r="L18" s="57">
        <f t="shared" si="5"/>
        <v>2.6055628235127304</v>
      </c>
    </row>
    <row r="19" spans="1:12" x14ac:dyDescent="0.2">
      <c r="A19" s="69" t="s">
        <v>15</v>
      </c>
      <c r="B19" s="41" t="s">
        <v>142</v>
      </c>
      <c r="C19" s="43">
        <v>3741.3288689999999</v>
      </c>
      <c r="D19" s="43">
        <v>2602.957633</v>
      </c>
      <c r="E19" s="43">
        <v>3920.4550429999999</v>
      </c>
      <c r="F19" s="57">
        <f t="shared" si="2"/>
        <v>2.6355592037677131</v>
      </c>
      <c r="G19" s="116">
        <f t="shared" si="3"/>
        <v>179.12617399999999</v>
      </c>
      <c r="H19" s="116">
        <f t="shared" si="4"/>
        <v>4.7877687386481389</v>
      </c>
      <c r="I19" s="59"/>
      <c r="J19" s="43">
        <v>11154.730568000001</v>
      </c>
      <c r="K19" s="43">
        <v>9740.0563000000002</v>
      </c>
      <c r="L19" s="57">
        <f t="shared" si="5"/>
        <v>2.2835443884925142</v>
      </c>
    </row>
    <row r="20" spans="1:12" x14ac:dyDescent="0.2">
      <c r="A20" s="69" t="s">
        <v>16</v>
      </c>
      <c r="B20" s="41" t="s">
        <v>148</v>
      </c>
      <c r="C20" s="43">
        <v>1368.2716439999999</v>
      </c>
      <c r="D20" s="43">
        <v>2114.7477880000001</v>
      </c>
      <c r="E20" s="43">
        <v>2887.6196709999999</v>
      </c>
      <c r="F20" s="57">
        <f t="shared" si="2"/>
        <v>1.9412268518353075</v>
      </c>
      <c r="G20" s="116">
        <f t="shared" si="3"/>
        <v>1519.348027</v>
      </c>
      <c r="H20" s="116">
        <f t="shared" si="4"/>
        <v>111.04140275525583</v>
      </c>
      <c r="I20" s="59"/>
      <c r="J20" s="43">
        <v>4492.2322670000003</v>
      </c>
      <c r="K20" s="43">
        <v>8029.3009169999996</v>
      </c>
      <c r="L20" s="57">
        <f t="shared" si="5"/>
        <v>1.8824598634540897</v>
      </c>
    </row>
    <row r="21" spans="1:12" x14ac:dyDescent="0.2">
      <c r="A21" s="69" t="s">
        <v>17</v>
      </c>
      <c r="B21" s="41" t="s">
        <v>147</v>
      </c>
      <c r="C21" s="43">
        <v>2398.6821580000001</v>
      </c>
      <c r="D21" s="43">
        <v>1965.1563020000001</v>
      </c>
      <c r="E21" s="43">
        <v>2429.643775</v>
      </c>
      <c r="F21" s="57">
        <f t="shared" si="2"/>
        <v>1.6333486656125853</v>
      </c>
      <c r="G21" s="116">
        <f t="shared" si="3"/>
        <v>30.961616999999933</v>
      </c>
      <c r="H21" s="116">
        <f t="shared" si="4"/>
        <v>1.2907761412548069</v>
      </c>
      <c r="I21" s="59"/>
      <c r="J21" s="43">
        <v>6569.9998070000001</v>
      </c>
      <c r="K21" s="43">
        <v>6613.7107939999996</v>
      </c>
      <c r="L21" s="57">
        <f t="shared" si="5"/>
        <v>1.5505764756976883</v>
      </c>
    </row>
    <row r="22" spans="1:12" x14ac:dyDescent="0.2">
      <c r="A22" s="69" t="s">
        <v>18</v>
      </c>
      <c r="B22" s="41" t="s">
        <v>149</v>
      </c>
      <c r="C22" s="43">
        <v>1769.5717219999999</v>
      </c>
      <c r="D22" s="43">
        <v>1536.0105100000001</v>
      </c>
      <c r="E22" s="43">
        <v>1320.630345</v>
      </c>
      <c r="F22" s="57">
        <f t="shared" si="2"/>
        <v>0.88780496711837431</v>
      </c>
      <c r="G22" s="116">
        <f t="shared" si="3"/>
        <v>-448.94137699999987</v>
      </c>
      <c r="H22" s="116">
        <f t="shared" si="4"/>
        <v>-25.370058269952388</v>
      </c>
      <c r="I22" s="59"/>
      <c r="J22" s="43">
        <v>5480.3534079999999</v>
      </c>
      <c r="K22" s="43">
        <v>4780.2287729999998</v>
      </c>
      <c r="L22" s="57">
        <f t="shared" si="5"/>
        <v>1.1207188392016383</v>
      </c>
    </row>
    <row r="23" spans="1:12" x14ac:dyDescent="0.2">
      <c r="A23" s="69" t="s">
        <v>19</v>
      </c>
      <c r="B23" s="41" t="s">
        <v>151</v>
      </c>
      <c r="C23" s="43">
        <v>647.88545099999999</v>
      </c>
      <c r="D23" s="43">
        <v>1229.589929</v>
      </c>
      <c r="E23" s="43">
        <v>1695.8627610000001</v>
      </c>
      <c r="F23" s="57">
        <f t="shared" si="2"/>
        <v>1.1400581460718144</v>
      </c>
      <c r="G23" s="116">
        <f t="shared" si="3"/>
        <v>1047.9773100000002</v>
      </c>
      <c r="H23" s="116">
        <f t="shared" si="4"/>
        <v>161.75348719167337</v>
      </c>
      <c r="I23" s="59"/>
      <c r="J23" s="43">
        <v>2575.9526489999998</v>
      </c>
      <c r="K23" s="43">
        <v>3443.427682</v>
      </c>
      <c r="L23" s="57">
        <f t="shared" si="5"/>
        <v>0.80730744445603309</v>
      </c>
    </row>
    <row r="24" spans="1:12" x14ac:dyDescent="0.2">
      <c r="A24" s="69" t="s">
        <v>20</v>
      </c>
      <c r="B24" s="41" t="s">
        <v>150</v>
      </c>
      <c r="C24" s="43">
        <v>1255.584053</v>
      </c>
      <c r="D24" s="43">
        <v>1075.6690860000001</v>
      </c>
      <c r="E24" s="43">
        <v>581.04314699999998</v>
      </c>
      <c r="F24" s="57">
        <f t="shared" si="2"/>
        <v>0.39061119106474246</v>
      </c>
      <c r="G24" s="116">
        <f t="shared" si="3"/>
        <v>-674.54090600000006</v>
      </c>
      <c r="H24" s="116">
        <f t="shared" si="4"/>
        <v>-53.723277576543104</v>
      </c>
      <c r="I24" s="59"/>
      <c r="J24" s="43">
        <v>3788.021174</v>
      </c>
      <c r="K24" s="43">
        <v>3062.2705729999998</v>
      </c>
      <c r="L24" s="57">
        <f t="shared" si="5"/>
        <v>0.71794562245188509</v>
      </c>
    </row>
    <row r="25" spans="1:12" x14ac:dyDescent="0.2">
      <c r="A25" s="69" t="s">
        <v>21</v>
      </c>
      <c r="B25" s="41" t="s">
        <v>152</v>
      </c>
      <c r="C25" s="43">
        <v>789.04304400000001</v>
      </c>
      <c r="D25" s="43">
        <v>795.78667099999996</v>
      </c>
      <c r="E25" s="43">
        <v>777.90691700000002</v>
      </c>
      <c r="F25" s="57">
        <f t="shared" si="2"/>
        <v>0.52295453264656044</v>
      </c>
      <c r="G25" s="116">
        <f t="shared" si="3"/>
        <v>-11.136126999999988</v>
      </c>
      <c r="H25" s="116">
        <f t="shared" si="4"/>
        <v>-1.4113459442651126</v>
      </c>
      <c r="I25" s="59"/>
      <c r="J25" s="43">
        <v>2084.0362770000002</v>
      </c>
      <c r="K25" s="43">
        <v>2443.0854979999999</v>
      </c>
      <c r="L25" s="57">
        <f t="shared" si="5"/>
        <v>0.57277843245786353</v>
      </c>
    </row>
    <row r="26" spans="1:12" x14ac:dyDescent="0.2">
      <c r="A26" s="69" t="s">
        <v>22</v>
      </c>
      <c r="B26" s="41" t="s">
        <v>156</v>
      </c>
      <c r="C26" s="43">
        <v>604.21391900000003</v>
      </c>
      <c r="D26" s="43">
        <v>452.80215900000002</v>
      </c>
      <c r="E26" s="43">
        <v>536.13664500000004</v>
      </c>
      <c r="F26" s="57">
        <f t="shared" si="2"/>
        <v>0.36042241365064237</v>
      </c>
      <c r="G26" s="116">
        <f t="shared" si="3"/>
        <v>-68.077273999999989</v>
      </c>
      <c r="H26" s="116">
        <f t="shared" si="4"/>
        <v>-11.267081386120797</v>
      </c>
      <c r="I26" s="59"/>
      <c r="J26" s="43">
        <v>1876.110833</v>
      </c>
      <c r="K26" s="43">
        <v>1489.675974</v>
      </c>
      <c r="L26" s="57">
        <f t="shared" si="5"/>
        <v>0.34925272568494498</v>
      </c>
    </row>
    <row r="27" spans="1:12" x14ac:dyDescent="0.2">
      <c r="A27" s="69" t="s">
        <v>23</v>
      </c>
      <c r="B27" s="41" t="s">
        <v>168</v>
      </c>
      <c r="C27" s="43">
        <v>250.27356399999999</v>
      </c>
      <c r="D27" s="43">
        <v>490.18688600000002</v>
      </c>
      <c r="E27" s="43">
        <v>485.25281100000001</v>
      </c>
      <c r="F27" s="57">
        <f t="shared" si="2"/>
        <v>0.32621532402691666</v>
      </c>
      <c r="G27" s="116">
        <f t="shared" si="3"/>
        <v>234.97924700000002</v>
      </c>
      <c r="H27" s="116">
        <f t="shared" si="4"/>
        <v>93.888960241921524</v>
      </c>
      <c r="I27" s="59"/>
      <c r="J27" s="43">
        <v>888.31446200000005</v>
      </c>
      <c r="K27" s="43">
        <v>1298.192755</v>
      </c>
      <c r="L27" s="57">
        <f t="shared" si="5"/>
        <v>0.30435971718786542</v>
      </c>
    </row>
    <row r="28" spans="1:12" x14ac:dyDescent="0.2">
      <c r="A28" s="69" t="s">
        <v>24</v>
      </c>
      <c r="B28" s="41" t="s">
        <v>157</v>
      </c>
      <c r="C28" s="43">
        <v>569.98637599999995</v>
      </c>
      <c r="D28" s="43">
        <v>356.588278</v>
      </c>
      <c r="E28" s="43">
        <v>376.82447200000001</v>
      </c>
      <c r="F28" s="57">
        <f t="shared" si="2"/>
        <v>0.25332345212267465</v>
      </c>
      <c r="G28" s="116">
        <f t="shared" si="3"/>
        <v>-193.16190399999994</v>
      </c>
      <c r="H28" s="116">
        <f t="shared" si="4"/>
        <v>-33.888863336621213</v>
      </c>
      <c r="I28" s="59"/>
      <c r="J28" s="43">
        <v>1142.5059120000001</v>
      </c>
      <c r="K28" s="43">
        <v>1252.971974</v>
      </c>
      <c r="L28" s="57">
        <f t="shared" si="5"/>
        <v>0.29375775991829617</v>
      </c>
    </row>
    <row r="29" spans="1:12" x14ac:dyDescent="0.2">
      <c r="A29" s="69" t="s">
        <v>25</v>
      </c>
      <c r="B29" s="41" t="s">
        <v>158</v>
      </c>
      <c r="C29" s="43">
        <v>277.75181800000001</v>
      </c>
      <c r="D29" s="43">
        <v>382.44901599999997</v>
      </c>
      <c r="E29" s="43">
        <v>383.18626</v>
      </c>
      <c r="F29" s="57">
        <f t="shared" si="2"/>
        <v>0.25760021814394463</v>
      </c>
      <c r="G29" s="116">
        <f t="shared" si="3"/>
        <v>105.43444199999999</v>
      </c>
      <c r="H29" s="116">
        <f t="shared" si="4"/>
        <v>37.959946674408442</v>
      </c>
      <c r="I29" s="59"/>
      <c r="J29" s="43">
        <v>1411.699429</v>
      </c>
      <c r="K29" s="43">
        <v>1245.071019</v>
      </c>
      <c r="L29" s="57">
        <f t="shared" si="5"/>
        <v>0.2919053905994472</v>
      </c>
    </row>
    <row r="30" spans="1:12" x14ac:dyDescent="0.2">
      <c r="A30" s="69" t="s">
        <v>26</v>
      </c>
      <c r="B30" s="41" t="s">
        <v>153</v>
      </c>
      <c r="C30" s="43">
        <v>422.70222100000001</v>
      </c>
      <c r="D30" s="43">
        <v>295.632656</v>
      </c>
      <c r="E30" s="43">
        <v>387.98302100000001</v>
      </c>
      <c r="F30" s="57">
        <f t="shared" si="2"/>
        <v>0.26082488147081956</v>
      </c>
      <c r="G30" s="116">
        <f t="shared" si="3"/>
        <v>-34.719200000000001</v>
      </c>
      <c r="H30" s="116">
        <f t="shared" si="4"/>
        <v>-8.2136308434490104</v>
      </c>
      <c r="I30" s="59"/>
      <c r="J30" s="43">
        <v>1471.7655729999999</v>
      </c>
      <c r="K30" s="43">
        <v>1202.0139079999999</v>
      </c>
      <c r="L30" s="57">
        <f t="shared" si="5"/>
        <v>0.28181070313765605</v>
      </c>
    </row>
    <row r="31" spans="1:12" x14ac:dyDescent="0.2">
      <c r="A31" s="69" t="s">
        <v>27</v>
      </c>
      <c r="B31" s="41" t="s">
        <v>174</v>
      </c>
      <c r="C31" s="43">
        <v>295.27905299999998</v>
      </c>
      <c r="D31" s="43">
        <v>419.12666400000001</v>
      </c>
      <c r="E31" s="43">
        <v>246.806963</v>
      </c>
      <c r="F31" s="57">
        <f t="shared" si="2"/>
        <v>0.16591807730330538</v>
      </c>
      <c r="G31" s="116">
        <f t="shared" si="3"/>
        <v>-48.47208999999998</v>
      </c>
      <c r="H31" s="116">
        <f t="shared" si="4"/>
        <v>-16.415688653674998</v>
      </c>
      <c r="I31" s="59"/>
      <c r="J31" s="43">
        <v>893.241894</v>
      </c>
      <c r="K31" s="43">
        <v>1008.881178</v>
      </c>
      <c r="L31" s="57">
        <f t="shared" si="5"/>
        <v>0.23653096878686594</v>
      </c>
    </row>
    <row r="32" spans="1:12" x14ac:dyDescent="0.2">
      <c r="A32" s="69" t="s">
        <v>28</v>
      </c>
      <c r="B32" s="41" t="s">
        <v>155</v>
      </c>
      <c r="C32" s="43">
        <v>267.92149499999999</v>
      </c>
      <c r="D32" s="43">
        <v>252.67112399999999</v>
      </c>
      <c r="E32" s="43">
        <v>283.60308500000002</v>
      </c>
      <c r="F32" s="57">
        <f t="shared" si="2"/>
        <v>0.19065458287125345</v>
      </c>
      <c r="G32" s="116">
        <f t="shared" si="3"/>
        <v>15.681590000000028</v>
      </c>
      <c r="H32" s="116">
        <f t="shared" si="4"/>
        <v>5.853054082129554</v>
      </c>
      <c r="I32" s="59"/>
      <c r="J32" s="43">
        <v>784.15951900000005</v>
      </c>
      <c r="K32" s="43">
        <v>1001.559747</v>
      </c>
      <c r="L32" s="57">
        <f t="shared" si="5"/>
        <v>0.2348144681670713</v>
      </c>
    </row>
    <row r="33" spans="1:12" x14ac:dyDescent="0.2">
      <c r="A33" s="69" t="s">
        <v>29</v>
      </c>
      <c r="B33" s="41" t="s">
        <v>177</v>
      </c>
      <c r="C33" s="43">
        <v>202.072608</v>
      </c>
      <c r="D33" s="43">
        <v>321.20113199999997</v>
      </c>
      <c r="E33" s="43">
        <v>419.361988</v>
      </c>
      <c r="F33" s="57">
        <f t="shared" si="2"/>
        <v>0.28191965857564488</v>
      </c>
      <c r="G33" s="116">
        <f t="shared" si="3"/>
        <v>217.28937999999999</v>
      </c>
      <c r="H33" s="116">
        <f t="shared" si="4"/>
        <v>107.5303486952571</v>
      </c>
      <c r="I33" s="59"/>
      <c r="J33" s="43">
        <v>1175.374247</v>
      </c>
      <c r="K33" s="43">
        <v>992.63887099999999</v>
      </c>
      <c r="L33" s="57">
        <f t="shared" si="5"/>
        <v>0.23272297960655464</v>
      </c>
    </row>
    <row r="34" spans="1:12" x14ac:dyDescent="0.2">
      <c r="A34" s="69" t="s">
        <v>30</v>
      </c>
      <c r="B34" s="41" t="s">
        <v>171</v>
      </c>
      <c r="C34" s="43">
        <v>558.86981400000002</v>
      </c>
      <c r="D34" s="43">
        <v>386.00575199999997</v>
      </c>
      <c r="E34" s="43">
        <v>173.41790700000001</v>
      </c>
      <c r="F34" s="57">
        <f t="shared" si="2"/>
        <v>0.11658166102632779</v>
      </c>
      <c r="G34" s="116">
        <f t="shared" si="3"/>
        <v>-385.45190700000001</v>
      </c>
      <c r="H34" s="116">
        <f t="shared" si="4"/>
        <v>-68.969891975593441</v>
      </c>
      <c r="I34" s="59"/>
      <c r="J34" s="43">
        <v>887.33729400000004</v>
      </c>
      <c r="K34" s="43">
        <v>853.11624900000004</v>
      </c>
      <c r="L34" s="57">
        <f t="shared" si="5"/>
        <v>0.20001207006737037</v>
      </c>
    </row>
    <row r="35" spans="1:12" x14ac:dyDescent="0.2">
      <c r="A35" s="69" t="s">
        <v>31</v>
      </c>
      <c r="B35" s="41" t="s">
        <v>185</v>
      </c>
      <c r="C35" s="43">
        <v>457.81333599999999</v>
      </c>
      <c r="D35" s="43">
        <v>278.13117499999998</v>
      </c>
      <c r="E35" s="43">
        <v>298.99757599999998</v>
      </c>
      <c r="F35" s="57">
        <f t="shared" si="2"/>
        <v>0.20100366020981719</v>
      </c>
      <c r="G35" s="116">
        <f t="shared" si="3"/>
        <v>-158.81576000000001</v>
      </c>
      <c r="H35" s="116">
        <f t="shared" si="4"/>
        <v>-34.690068530463257</v>
      </c>
      <c r="I35" s="59"/>
      <c r="J35" s="43">
        <v>1283.29357</v>
      </c>
      <c r="K35" s="43">
        <v>829.65089599999999</v>
      </c>
      <c r="L35" s="57">
        <f t="shared" si="5"/>
        <v>0.19451064651121022</v>
      </c>
    </row>
    <row r="36" spans="1:12" x14ac:dyDescent="0.2">
      <c r="A36" s="69" t="s">
        <v>32</v>
      </c>
      <c r="B36" s="41" t="s">
        <v>173</v>
      </c>
      <c r="C36" s="43">
        <v>232.56878699999999</v>
      </c>
      <c r="D36" s="43">
        <v>171.47290899999999</v>
      </c>
      <c r="E36" s="43">
        <v>235.26475300000001</v>
      </c>
      <c r="F36" s="57">
        <f t="shared" si="2"/>
        <v>0.15815872858901894</v>
      </c>
      <c r="G36" s="116">
        <f t="shared" si="3"/>
        <v>2.695966000000027</v>
      </c>
      <c r="H36" s="116">
        <f t="shared" si="4"/>
        <v>1.1592123065078492</v>
      </c>
      <c r="I36" s="59"/>
      <c r="J36" s="43">
        <v>655.55722500000002</v>
      </c>
      <c r="K36" s="43">
        <v>777.66404899999998</v>
      </c>
      <c r="L36" s="57">
        <f t="shared" si="5"/>
        <v>0.1823223932726464</v>
      </c>
    </row>
    <row r="37" spans="1:12" x14ac:dyDescent="0.2">
      <c r="A37" s="70"/>
      <c r="B37" s="35" t="s">
        <v>107</v>
      </c>
      <c r="C37" s="65">
        <f>SUM(C7:C36)</f>
        <v>132332.36681699997</v>
      </c>
      <c r="D37" s="65">
        <f>SUM(D7:D36)</f>
        <v>127418.24372999996</v>
      </c>
      <c r="E37" s="65">
        <f>SUM(E7:E36)</f>
        <v>145300.49576999998</v>
      </c>
      <c r="F37" s="68">
        <f>E37/E$5*100</f>
        <v>97.679492492176777</v>
      </c>
      <c r="G37" s="71">
        <f t="shared" ref="G37" si="6">E37-C37</f>
        <v>12968.128953000007</v>
      </c>
      <c r="H37" s="71">
        <f>(G37/C37)*100</f>
        <v>9.7996652405782143</v>
      </c>
      <c r="I37" s="67"/>
      <c r="J37" s="65">
        <f>SUM(J7:J36)</f>
        <v>363882.06488899991</v>
      </c>
      <c r="K37" s="65">
        <f t="shared" ref="K37" si="7">SUM(K7:K36)</f>
        <v>415681.92102800007</v>
      </c>
      <c r="L37" s="68">
        <f>K37/K$5*100</f>
        <v>97.456122318438531</v>
      </c>
    </row>
    <row r="38" spans="1:12" x14ac:dyDescent="0.2">
      <c r="A38" s="70"/>
      <c r="B38" s="35" t="s">
        <v>33</v>
      </c>
      <c r="C38" s="79">
        <f>C5-C37</f>
        <v>4971.205190000037</v>
      </c>
      <c r="D38" s="79">
        <f t="shared" ref="D38" si="8">D5-D37</f>
        <v>3534.1070600000385</v>
      </c>
      <c r="E38" s="79">
        <f>E5-E37</f>
        <v>3451.8083860000188</v>
      </c>
      <c r="F38" s="71">
        <f>E38/E$5*100</f>
        <v>2.3205075078232249</v>
      </c>
      <c r="G38" s="71">
        <f>E38-C38</f>
        <v>-1519.3968040000182</v>
      </c>
      <c r="H38" s="71">
        <f>(G38/C38)*100</f>
        <v>-30.563952722297643</v>
      </c>
      <c r="I38" s="67"/>
      <c r="J38" s="79">
        <f>J5-J37</f>
        <v>14477.422565000132</v>
      </c>
      <c r="K38" s="79">
        <f>K5-K37</f>
        <v>10850.462098999997</v>
      </c>
      <c r="L38" s="71">
        <f>K38/K$5*100</f>
        <v>2.5438776815614657</v>
      </c>
    </row>
    <row r="39" spans="1:12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12.75" x14ac:dyDescent="0.2">
      <c r="A40" s="93" t="s">
        <v>124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x14ac:dyDescent="0.2">
      <c r="A41" s="41"/>
      <c r="B41" s="109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x14ac:dyDescent="0.2">
      <c r="A42" s="12"/>
      <c r="B42" s="13"/>
      <c r="C42" s="149" t="s">
        <v>121</v>
      </c>
      <c r="D42" s="149"/>
      <c r="E42" s="149"/>
      <c r="F42" s="13"/>
      <c r="G42" s="150" t="s">
        <v>106</v>
      </c>
      <c r="H42" s="150"/>
      <c r="I42" s="14"/>
      <c r="J42" s="149" t="s">
        <v>121</v>
      </c>
      <c r="K42" s="149"/>
      <c r="L42" s="149"/>
    </row>
    <row r="43" spans="1:12" ht="24" x14ac:dyDescent="0.2">
      <c r="A43" s="72" t="s">
        <v>118</v>
      </c>
      <c r="B43" s="73" t="s">
        <v>1</v>
      </c>
      <c r="C43" s="17" t="s">
        <v>180</v>
      </c>
      <c r="D43" s="17" t="s">
        <v>176</v>
      </c>
      <c r="E43" s="17" t="s">
        <v>181</v>
      </c>
      <c r="F43" s="18" t="s">
        <v>116</v>
      </c>
      <c r="G43" s="19" t="s">
        <v>122</v>
      </c>
      <c r="H43" s="20" t="s">
        <v>2</v>
      </c>
      <c r="I43" s="20"/>
      <c r="J43" s="17" t="s">
        <v>182</v>
      </c>
      <c r="K43" s="17" t="s">
        <v>183</v>
      </c>
      <c r="L43" s="18" t="s">
        <v>116</v>
      </c>
    </row>
    <row r="44" spans="1:12" ht="15" customHeight="1" x14ac:dyDescent="0.2">
      <c r="A44" s="81"/>
      <c r="B44" s="81" t="s">
        <v>56</v>
      </c>
      <c r="C44" s="82">
        <v>112534.811159</v>
      </c>
      <c r="D44" s="82">
        <v>114244.32997999999</v>
      </c>
      <c r="E44" s="82">
        <v>124199.08643700001</v>
      </c>
      <c r="F44" s="84">
        <f>E44/E$44*100</f>
        <v>100</v>
      </c>
      <c r="G44" s="84">
        <f>E44-C44</f>
        <v>11664.275278000001</v>
      </c>
      <c r="H44" s="84">
        <f t="shared" ref="H44" si="9">(G44/C44)*100</f>
        <v>10.365037411863243</v>
      </c>
      <c r="I44" s="86"/>
      <c r="J44" s="82">
        <v>337314.872141</v>
      </c>
      <c r="K44" s="82">
        <v>363312.64853900002</v>
      </c>
      <c r="L44" s="84">
        <f>K44/K$44*100</f>
        <v>100</v>
      </c>
    </row>
    <row r="45" spans="1:12" ht="6" customHeight="1" x14ac:dyDescent="0.2">
      <c r="A45" s="117"/>
      <c r="B45" s="118"/>
      <c r="C45" s="112"/>
      <c r="D45" s="112"/>
      <c r="E45" s="112"/>
      <c r="F45" s="113"/>
      <c r="G45" s="114"/>
      <c r="H45" s="115"/>
      <c r="I45" s="115"/>
      <c r="J45" s="112"/>
      <c r="K45" s="112"/>
      <c r="L45" s="113"/>
    </row>
    <row r="46" spans="1:12" x14ac:dyDescent="0.2">
      <c r="A46" s="69" t="s">
        <v>3</v>
      </c>
      <c r="B46" s="41" t="s">
        <v>136</v>
      </c>
      <c r="C46" s="43">
        <v>24883.237235000001</v>
      </c>
      <c r="D46" s="43">
        <v>28310.047078</v>
      </c>
      <c r="E46" s="43">
        <v>31788.396462000001</v>
      </c>
      <c r="F46" s="57">
        <f>E46/E$44*100</f>
        <v>25.594710375043434</v>
      </c>
      <c r="G46" s="116">
        <f t="shared" ref="G46:G76" si="10">E46-C46</f>
        <v>6905.1592270000001</v>
      </c>
      <c r="H46" s="116">
        <f t="shared" ref="H46:H75" si="11">(G46/C46)*100</f>
        <v>27.750244720117905</v>
      </c>
      <c r="I46" s="59"/>
      <c r="J46" s="43">
        <v>75236.201985000007</v>
      </c>
      <c r="K46" s="43">
        <v>93157.006057000006</v>
      </c>
      <c r="L46" s="57">
        <f>K46/K$44*100</f>
        <v>25.641002709818956</v>
      </c>
    </row>
    <row r="47" spans="1:12" x14ac:dyDescent="0.2">
      <c r="A47" s="69" t="s">
        <v>4</v>
      </c>
      <c r="B47" s="41" t="s">
        <v>135</v>
      </c>
      <c r="C47" s="43">
        <v>12557.438506</v>
      </c>
      <c r="D47" s="43">
        <v>11446.211112999999</v>
      </c>
      <c r="E47" s="43">
        <v>16171.672774999999</v>
      </c>
      <c r="F47" s="57">
        <f t="shared" ref="F47:F75" si="12">E47/E$44*100</f>
        <v>13.020766286556448</v>
      </c>
      <c r="G47" s="116">
        <f t="shared" si="10"/>
        <v>3614.2342689999987</v>
      </c>
      <c r="H47" s="116">
        <f t="shared" si="11"/>
        <v>28.781620290420705</v>
      </c>
      <c r="I47" s="59"/>
      <c r="J47" s="43">
        <v>37563.597004000003</v>
      </c>
      <c r="K47" s="43">
        <v>42042.058146000003</v>
      </c>
      <c r="L47" s="57">
        <f t="shared" ref="L47:L75" si="13">K47/K$44*100</f>
        <v>11.57186745770206</v>
      </c>
    </row>
    <row r="48" spans="1:12" x14ac:dyDescent="0.2">
      <c r="A48" s="69" t="s">
        <v>5</v>
      </c>
      <c r="B48" s="41" t="s">
        <v>146</v>
      </c>
      <c r="C48" s="43">
        <v>11098.211437</v>
      </c>
      <c r="D48" s="43">
        <v>12544.073968999999</v>
      </c>
      <c r="E48" s="43">
        <v>12463.639921</v>
      </c>
      <c r="F48" s="57">
        <f t="shared" si="12"/>
        <v>10.035210627191033</v>
      </c>
      <c r="G48" s="116">
        <f t="shared" si="10"/>
        <v>1365.428484</v>
      </c>
      <c r="H48" s="116">
        <f t="shared" si="11"/>
        <v>12.303139940619966</v>
      </c>
      <c r="I48" s="59"/>
      <c r="J48" s="43">
        <v>35209.464227999997</v>
      </c>
      <c r="K48" s="43">
        <v>37893.498325</v>
      </c>
      <c r="L48" s="57">
        <f t="shared" si="13"/>
        <v>10.429996994980014</v>
      </c>
    </row>
    <row r="49" spans="1:12" x14ac:dyDescent="0.2">
      <c r="A49" s="69" t="s">
        <v>6</v>
      </c>
      <c r="B49" s="41" t="s">
        <v>137</v>
      </c>
      <c r="C49" s="43">
        <v>8390.7181400000009</v>
      </c>
      <c r="D49" s="43">
        <v>8103.7119050000001</v>
      </c>
      <c r="E49" s="43">
        <v>9421.4620369999993</v>
      </c>
      <c r="F49" s="57">
        <f t="shared" si="12"/>
        <v>7.5857740240134834</v>
      </c>
      <c r="G49" s="116">
        <f t="shared" si="10"/>
        <v>1030.7438969999985</v>
      </c>
      <c r="H49" s="116">
        <f t="shared" si="11"/>
        <v>12.284334663635816</v>
      </c>
      <c r="I49" s="59"/>
      <c r="J49" s="43">
        <v>29486.329734999999</v>
      </c>
      <c r="K49" s="43">
        <v>26048.337856999999</v>
      </c>
      <c r="L49" s="57">
        <f t="shared" si="13"/>
        <v>7.1696754742090469</v>
      </c>
    </row>
    <row r="50" spans="1:12" x14ac:dyDescent="0.2">
      <c r="A50" s="69" t="s">
        <v>7</v>
      </c>
      <c r="B50" s="41" t="s">
        <v>184</v>
      </c>
      <c r="C50" s="43">
        <v>8198.9280049999998</v>
      </c>
      <c r="D50" s="43">
        <v>7897.6905660000002</v>
      </c>
      <c r="E50" s="43">
        <v>8232.7588130000004</v>
      </c>
      <c r="F50" s="57">
        <f t="shared" si="12"/>
        <v>6.6286790419960679</v>
      </c>
      <c r="G50" s="116">
        <f t="shared" si="10"/>
        <v>33.830808000000616</v>
      </c>
      <c r="H50" s="116">
        <f t="shared" si="11"/>
        <v>0.4126247721576452</v>
      </c>
      <c r="I50" s="59"/>
      <c r="J50" s="43">
        <v>22890.631159</v>
      </c>
      <c r="K50" s="43">
        <v>24337.184255</v>
      </c>
      <c r="L50" s="57">
        <f t="shared" si="13"/>
        <v>6.6986889536788343</v>
      </c>
    </row>
    <row r="51" spans="1:12" x14ac:dyDescent="0.2">
      <c r="A51" s="69" t="s">
        <v>8</v>
      </c>
      <c r="B51" s="41" t="s">
        <v>141</v>
      </c>
      <c r="C51" s="43">
        <v>5457.9340240000001</v>
      </c>
      <c r="D51" s="43">
        <v>7802.395082</v>
      </c>
      <c r="E51" s="43">
        <v>6915.056345</v>
      </c>
      <c r="F51" s="57">
        <f t="shared" si="12"/>
        <v>5.5677191703883127</v>
      </c>
      <c r="G51" s="116">
        <f t="shared" si="10"/>
        <v>1457.1223209999998</v>
      </c>
      <c r="H51" s="116">
        <f t="shared" si="11"/>
        <v>26.697323833389007</v>
      </c>
      <c r="I51" s="59"/>
      <c r="J51" s="43">
        <v>14707.998856</v>
      </c>
      <c r="K51" s="43">
        <v>19602.869395000002</v>
      </c>
      <c r="L51" s="57">
        <f t="shared" si="13"/>
        <v>5.3955923290393564</v>
      </c>
    </row>
    <row r="52" spans="1:12" x14ac:dyDescent="0.2">
      <c r="A52" s="69" t="s">
        <v>9</v>
      </c>
      <c r="B52" s="41" t="s">
        <v>139</v>
      </c>
      <c r="C52" s="43">
        <v>5563.4899720000003</v>
      </c>
      <c r="D52" s="43">
        <v>5563.4486639999996</v>
      </c>
      <c r="E52" s="43">
        <v>5923.3004099999998</v>
      </c>
      <c r="F52" s="57">
        <f t="shared" si="12"/>
        <v>4.7691980512309113</v>
      </c>
      <c r="G52" s="116">
        <f t="shared" si="10"/>
        <v>359.81043799999952</v>
      </c>
      <c r="H52" s="116">
        <f t="shared" si="11"/>
        <v>6.4673512455465518</v>
      </c>
      <c r="I52" s="59"/>
      <c r="J52" s="43">
        <v>15783.126896</v>
      </c>
      <c r="K52" s="43">
        <v>16809.586985000002</v>
      </c>
      <c r="L52" s="57">
        <f t="shared" si="13"/>
        <v>4.6267552348086136</v>
      </c>
    </row>
    <row r="53" spans="1:12" x14ac:dyDescent="0.2">
      <c r="A53" s="69" t="s">
        <v>10</v>
      </c>
      <c r="B53" s="41" t="s">
        <v>143</v>
      </c>
      <c r="C53" s="43">
        <v>5515.7361579999997</v>
      </c>
      <c r="D53" s="43">
        <v>4545.5343380000004</v>
      </c>
      <c r="E53" s="43">
        <v>4799.5803230000001</v>
      </c>
      <c r="F53" s="57">
        <f t="shared" si="12"/>
        <v>3.8644248204149134</v>
      </c>
      <c r="G53" s="116">
        <f t="shared" si="10"/>
        <v>-716.15583499999957</v>
      </c>
      <c r="H53" s="116">
        <f t="shared" si="11"/>
        <v>-12.983866785601958</v>
      </c>
      <c r="I53" s="59"/>
      <c r="J53" s="43">
        <v>15763.180036</v>
      </c>
      <c r="K53" s="43">
        <v>13997.195075</v>
      </c>
      <c r="L53" s="57">
        <f t="shared" si="13"/>
        <v>3.8526583457216086</v>
      </c>
    </row>
    <row r="54" spans="1:12" x14ac:dyDescent="0.2">
      <c r="A54" s="69" t="s">
        <v>11</v>
      </c>
      <c r="B54" s="41" t="s">
        <v>140</v>
      </c>
      <c r="C54" s="43">
        <v>4146.1402889999999</v>
      </c>
      <c r="D54" s="43">
        <v>4378.4064259999996</v>
      </c>
      <c r="E54" s="43">
        <v>4170.3190720000002</v>
      </c>
      <c r="F54" s="57">
        <f t="shared" si="12"/>
        <v>3.3577695228180242</v>
      </c>
      <c r="G54" s="116">
        <f t="shared" si="10"/>
        <v>24.178783000000294</v>
      </c>
      <c r="H54" s="116">
        <f t="shared" si="11"/>
        <v>0.58316364895197337</v>
      </c>
      <c r="I54" s="59"/>
      <c r="J54" s="43">
        <v>12015.263042</v>
      </c>
      <c r="K54" s="43">
        <v>13630.637393999999</v>
      </c>
      <c r="L54" s="57">
        <f t="shared" si="13"/>
        <v>3.7517651666720901</v>
      </c>
    </row>
    <row r="55" spans="1:12" x14ac:dyDescent="0.2">
      <c r="A55" s="69" t="s">
        <v>12</v>
      </c>
      <c r="B55" s="41" t="s">
        <v>144</v>
      </c>
      <c r="C55" s="43">
        <v>2942.840451</v>
      </c>
      <c r="D55" s="43">
        <v>3495.2861939999998</v>
      </c>
      <c r="E55" s="43">
        <v>4334.0486730000002</v>
      </c>
      <c r="F55" s="57">
        <f t="shared" si="12"/>
        <v>3.4895978684983695</v>
      </c>
      <c r="G55" s="116">
        <f t="shared" si="10"/>
        <v>1391.2082220000002</v>
      </c>
      <c r="H55" s="116">
        <f t="shared" si="11"/>
        <v>47.274333935679621</v>
      </c>
      <c r="I55" s="59"/>
      <c r="J55" s="43">
        <v>7838.7201530000002</v>
      </c>
      <c r="K55" s="43">
        <v>10723.420424</v>
      </c>
      <c r="L55" s="57">
        <f t="shared" si="13"/>
        <v>2.9515681513215712</v>
      </c>
    </row>
    <row r="56" spans="1:12" x14ac:dyDescent="0.2">
      <c r="A56" s="69" t="s">
        <v>13</v>
      </c>
      <c r="B56" s="41" t="s">
        <v>142</v>
      </c>
      <c r="C56" s="43">
        <v>2618.2942929999999</v>
      </c>
      <c r="D56" s="43">
        <v>2574.95424</v>
      </c>
      <c r="E56" s="43">
        <v>2481.3320130000002</v>
      </c>
      <c r="F56" s="57">
        <f t="shared" si="12"/>
        <v>1.9978665577855566</v>
      </c>
      <c r="G56" s="116">
        <f t="shared" si="10"/>
        <v>-136.96227999999974</v>
      </c>
      <c r="H56" s="116">
        <f t="shared" si="11"/>
        <v>-5.2309734763646656</v>
      </c>
      <c r="I56" s="59"/>
      <c r="J56" s="43">
        <v>7617.333412</v>
      </c>
      <c r="K56" s="43">
        <v>7774.557366</v>
      </c>
      <c r="L56" s="57">
        <f t="shared" si="13"/>
        <v>2.139908257327142</v>
      </c>
    </row>
    <row r="57" spans="1:12" x14ac:dyDescent="0.2">
      <c r="A57" s="69" t="s">
        <v>14</v>
      </c>
      <c r="B57" s="41" t="s">
        <v>145</v>
      </c>
      <c r="C57" s="43">
        <v>2521.3413110000001</v>
      </c>
      <c r="D57" s="43">
        <v>1825.0701899999999</v>
      </c>
      <c r="E57" s="43">
        <v>2389.6840499999998</v>
      </c>
      <c r="F57" s="57">
        <f t="shared" si="12"/>
        <v>1.9240753845739174</v>
      </c>
      <c r="G57" s="116">
        <f t="shared" si="10"/>
        <v>-131.65726100000029</v>
      </c>
      <c r="H57" s="116">
        <f t="shared" si="11"/>
        <v>-5.2217151412865688</v>
      </c>
      <c r="I57" s="59"/>
      <c r="J57" s="43">
        <v>7585.4070730000003</v>
      </c>
      <c r="K57" s="43">
        <v>6887.5433590000002</v>
      </c>
      <c r="L57" s="57">
        <f t="shared" si="13"/>
        <v>1.895762062426696</v>
      </c>
    </row>
    <row r="58" spans="1:12" x14ac:dyDescent="0.2">
      <c r="A58" s="69" t="s">
        <v>15</v>
      </c>
      <c r="B58" s="41" t="s">
        <v>138</v>
      </c>
      <c r="C58" s="43">
        <v>1460.2414349999999</v>
      </c>
      <c r="D58" s="43">
        <v>2059.3880909999998</v>
      </c>
      <c r="E58" s="43">
        <v>1935.9562069999999</v>
      </c>
      <c r="F58" s="57">
        <f t="shared" si="12"/>
        <v>1.5587523729347348</v>
      </c>
      <c r="G58" s="116">
        <f t="shared" si="10"/>
        <v>475.71477200000004</v>
      </c>
      <c r="H58" s="116">
        <f t="shared" si="11"/>
        <v>32.577816284195499</v>
      </c>
      <c r="I58" s="59"/>
      <c r="J58" s="43">
        <v>4286.1624929999998</v>
      </c>
      <c r="K58" s="43">
        <v>6002.6066650000002</v>
      </c>
      <c r="L58" s="57">
        <f t="shared" si="13"/>
        <v>1.6521876376004143</v>
      </c>
    </row>
    <row r="59" spans="1:12" x14ac:dyDescent="0.2">
      <c r="A59" s="69" t="s">
        <v>16</v>
      </c>
      <c r="B59" s="41" t="s">
        <v>150</v>
      </c>
      <c r="C59" s="43">
        <v>2238.169797</v>
      </c>
      <c r="D59" s="43">
        <v>1426.972544</v>
      </c>
      <c r="E59" s="43">
        <v>1687.6928129999999</v>
      </c>
      <c r="F59" s="57">
        <f t="shared" si="12"/>
        <v>1.3588608913448668</v>
      </c>
      <c r="G59" s="116">
        <f t="shared" si="10"/>
        <v>-550.47698400000013</v>
      </c>
      <c r="H59" s="116">
        <f t="shared" si="11"/>
        <v>-24.594960790635678</v>
      </c>
      <c r="I59" s="59"/>
      <c r="J59" s="43">
        <v>5138.9043789999996</v>
      </c>
      <c r="K59" s="43">
        <v>5067.6132610000004</v>
      </c>
      <c r="L59" s="57">
        <f t="shared" si="13"/>
        <v>1.3948353522451102</v>
      </c>
    </row>
    <row r="60" spans="1:12" x14ac:dyDescent="0.2">
      <c r="A60" s="69" t="s">
        <v>17</v>
      </c>
      <c r="B60" s="41" t="s">
        <v>157</v>
      </c>
      <c r="C60" s="43">
        <v>748.43152599999996</v>
      </c>
      <c r="D60" s="43">
        <v>1341.550688</v>
      </c>
      <c r="E60" s="43">
        <v>1525.4160509999999</v>
      </c>
      <c r="F60" s="57">
        <f t="shared" si="12"/>
        <v>1.2282023119177832</v>
      </c>
      <c r="G60" s="116">
        <f t="shared" si="10"/>
        <v>776.98452499999996</v>
      </c>
      <c r="H60" s="116">
        <f t="shared" si="11"/>
        <v>103.81504493171229</v>
      </c>
      <c r="I60" s="59"/>
      <c r="J60" s="43">
        <v>1919.5277120000001</v>
      </c>
      <c r="K60" s="43">
        <v>3867.7321470000002</v>
      </c>
      <c r="L60" s="57">
        <f t="shared" si="13"/>
        <v>1.0645740418213974</v>
      </c>
    </row>
    <row r="61" spans="1:12" x14ac:dyDescent="0.2">
      <c r="A61" s="69" t="s">
        <v>18</v>
      </c>
      <c r="B61" s="41" t="s">
        <v>172</v>
      </c>
      <c r="C61" s="43">
        <v>251.093919</v>
      </c>
      <c r="D61" s="43">
        <v>1441.349203</v>
      </c>
      <c r="E61" s="43">
        <v>198.92356799999999</v>
      </c>
      <c r="F61" s="57">
        <f t="shared" si="12"/>
        <v>0.16016508148866618</v>
      </c>
      <c r="G61" s="116">
        <f t="shared" si="10"/>
        <v>-52.170351000000011</v>
      </c>
      <c r="H61" s="116">
        <f t="shared" si="11"/>
        <v>-20.77722599088511</v>
      </c>
      <c r="I61" s="116"/>
      <c r="J61" s="43">
        <v>793.640533</v>
      </c>
      <c r="K61" s="43">
        <v>3642.3697360000001</v>
      </c>
      <c r="L61" s="57">
        <f t="shared" si="13"/>
        <v>1.0025441587699109</v>
      </c>
    </row>
    <row r="62" spans="1:12" x14ac:dyDescent="0.2">
      <c r="A62" s="69" t="s">
        <v>19</v>
      </c>
      <c r="B62" s="41" t="s">
        <v>154</v>
      </c>
      <c r="C62" s="43">
        <v>2611.1599729999998</v>
      </c>
      <c r="D62" s="43">
        <v>1059.694068</v>
      </c>
      <c r="E62" s="43">
        <v>560.53927699999997</v>
      </c>
      <c r="F62" s="57">
        <f t="shared" si="12"/>
        <v>0.45132318850375247</v>
      </c>
      <c r="G62" s="116">
        <f t="shared" si="10"/>
        <v>-2050.620696</v>
      </c>
      <c r="H62" s="116">
        <f t="shared" si="11"/>
        <v>-78.532940042122817</v>
      </c>
      <c r="I62" s="59"/>
      <c r="J62" s="43">
        <v>9565.3952449999997</v>
      </c>
      <c r="K62" s="43">
        <v>3532.1926539999999</v>
      </c>
      <c r="L62" s="57">
        <f t="shared" si="13"/>
        <v>0.97221846478621421</v>
      </c>
    </row>
    <row r="63" spans="1:12" x14ac:dyDescent="0.2">
      <c r="A63" s="69" t="s">
        <v>20</v>
      </c>
      <c r="B63" s="41" t="s">
        <v>155</v>
      </c>
      <c r="C63" s="43">
        <v>1278.418993</v>
      </c>
      <c r="D63" s="43">
        <v>1074.523113</v>
      </c>
      <c r="E63" s="43">
        <v>1214.1761630000001</v>
      </c>
      <c r="F63" s="57">
        <f t="shared" si="12"/>
        <v>0.97760474560003396</v>
      </c>
      <c r="G63" s="116">
        <f t="shared" si="10"/>
        <v>-64.242829999999913</v>
      </c>
      <c r="H63" s="116">
        <f t="shared" si="11"/>
        <v>-5.0251780012470384</v>
      </c>
      <c r="I63" s="59"/>
      <c r="J63" s="43">
        <v>3187.459531</v>
      </c>
      <c r="K63" s="43">
        <v>3525.9346420000002</v>
      </c>
      <c r="L63" s="57">
        <f t="shared" si="13"/>
        <v>0.97049597810011468</v>
      </c>
    </row>
    <row r="64" spans="1:12" x14ac:dyDescent="0.2">
      <c r="A64" s="69" t="s">
        <v>21</v>
      </c>
      <c r="B64" s="41" t="s">
        <v>147</v>
      </c>
      <c r="C64" s="43">
        <v>841.79224499999998</v>
      </c>
      <c r="D64" s="43">
        <v>784.85202100000004</v>
      </c>
      <c r="E64" s="43">
        <v>809.12257099999999</v>
      </c>
      <c r="F64" s="57">
        <f t="shared" si="12"/>
        <v>0.65147224042620278</v>
      </c>
      <c r="G64" s="116">
        <f t="shared" si="10"/>
        <v>-32.669673999999986</v>
      </c>
      <c r="H64" s="116">
        <f t="shared" si="11"/>
        <v>-3.8809663778739125</v>
      </c>
      <c r="I64" s="59"/>
      <c r="J64" s="43">
        <v>2549.4977829999998</v>
      </c>
      <c r="K64" s="43">
        <v>2397.442732</v>
      </c>
      <c r="L64" s="57">
        <f t="shared" si="13"/>
        <v>0.65988419110672525</v>
      </c>
    </row>
    <row r="65" spans="1:12" x14ac:dyDescent="0.2">
      <c r="A65" s="69" t="s">
        <v>22</v>
      </c>
      <c r="B65" s="41" t="s">
        <v>152</v>
      </c>
      <c r="C65" s="43">
        <v>594.71160099999997</v>
      </c>
      <c r="D65" s="43">
        <v>509.38964499999997</v>
      </c>
      <c r="E65" s="43">
        <v>661.42129699999998</v>
      </c>
      <c r="F65" s="57">
        <f t="shared" si="12"/>
        <v>0.53254924490568289</v>
      </c>
      <c r="G65" s="116">
        <f t="shared" si="10"/>
        <v>66.709696000000008</v>
      </c>
      <c r="H65" s="116">
        <f t="shared" si="11"/>
        <v>11.217150613478619</v>
      </c>
      <c r="I65" s="59"/>
      <c r="J65" s="43">
        <v>1699.0848779999999</v>
      </c>
      <c r="K65" s="43">
        <v>1668.772469</v>
      </c>
      <c r="L65" s="57">
        <f t="shared" si="13"/>
        <v>0.45932132440494011</v>
      </c>
    </row>
    <row r="66" spans="1:12" x14ac:dyDescent="0.2">
      <c r="A66" s="69" t="s">
        <v>23</v>
      </c>
      <c r="B66" s="41" t="s">
        <v>160</v>
      </c>
      <c r="C66" s="43">
        <v>554.91098</v>
      </c>
      <c r="D66" s="43">
        <v>581.32762500000001</v>
      </c>
      <c r="E66" s="43">
        <v>440.96350000000001</v>
      </c>
      <c r="F66" s="57">
        <f t="shared" si="12"/>
        <v>0.35504568725123337</v>
      </c>
      <c r="G66" s="116">
        <f t="shared" si="10"/>
        <v>-113.94747999999998</v>
      </c>
      <c r="H66" s="116">
        <f t="shared" si="11"/>
        <v>-20.534371116606845</v>
      </c>
      <c r="I66" s="59"/>
      <c r="J66" s="43">
        <v>2063.9729109999998</v>
      </c>
      <c r="K66" s="43">
        <v>1491.5352089999999</v>
      </c>
      <c r="L66" s="57">
        <f t="shared" si="13"/>
        <v>0.41053764987207436</v>
      </c>
    </row>
    <row r="67" spans="1:12" x14ac:dyDescent="0.2">
      <c r="A67" s="69" t="s">
        <v>24</v>
      </c>
      <c r="B67" s="41" t="s">
        <v>148</v>
      </c>
      <c r="C67" s="43">
        <v>706.04486699999995</v>
      </c>
      <c r="D67" s="43">
        <v>450.90616499999999</v>
      </c>
      <c r="E67" s="43">
        <v>742.613473</v>
      </c>
      <c r="F67" s="57">
        <f t="shared" si="12"/>
        <v>0.59792184814232974</v>
      </c>
      <c r="G67" s="116">
        <f t="shared" si="10"/>
        <v>36.568606000000045</v>
      </c>
      <c r="H67" s="116">
        <f t="shared" si="11"/>
        <v>5.1793600816589533</v>
      </c>
      <c r="I67" s="59"/>
      <c r="J67" s="43">
        <v>1528.1988269999999</v>
      </c>
      <c r="K67" s="43">
        <v>1466.950656</v>
      </c>
      <c r="L67" s="57">
        <f t="shared" si="13"/>
        <v>0.40377087390133332</v>
      </c>
    </row>
    <row r="68" spans="1:12" x14ac:dyDescent="0.2">
      <c r="A68" s="69" t="s">
        <v>25</v>
      </c>
      <c r="B68" s="41" t="s">
        <v>159</v>
      </c>
      <c r="C68" s="43">
        <v>515.96262899999999</v>
      </c>
      <c r="D68" s="43">
        <v>301.60575499999999</v>
      </c>
      <c r="E68" s="43">
        <v>452.92485599999998</v>
      </c>
      <c r="F68" s="57">
        <f t="shared" si="12"/>
        <v>0.36467647950836268</v>
      </c>
      <c r="G68" s="116">
        <f t="shared" si="10"/>
        <v>-63.037773000000016</v>
      </c>
      <c r="H68" s="116">
        <f t="shared" si="11"/>
        <v>-12.217507520297563</v>
      </c>
      <c r="I68" s="59"/>
      <c r="J68" s="43">
        <v>1197.888033</v>
      </c>
      <c r="K68" s="43">
        <v>1357.1501169999999</v>
      </c>
      <c r="L68" s="57">
        <f t="shared" si="13"/>
        <v>0.37354882150609076</v>
      </c>
    </row>
    <row r="69" spans="1:12" x14ac:dyDescent="0.2">
      <c r="A69" s="69" t="s">
        <v>26</v>
      </c>
      <c r="B69" s="41" t="s">
        <v>161</v>
      </c>
      <c r="C69" s="43">
        <v>856.40674000000001</v>
      </c>
      <c r="D69" s="43">
        <v>364.89889199999999</v>
      </c>
      <c r="E69" s="43">
        <v>448.20157699999999</v>
      </c>
      <c r="F69" s="57">
        <f t="shared" si="12"/>
        <v>0.36087348937735564</v>
      </c>
      <c r="G69" s="116">
        <f t="shared" si="10"/>
        <v>-408.20516300000003</v>
      </c>
      <c r="H69" s="116">
        <f t="shared" si="11"/>
        <v>-47.664870432944049</v>
      </c>
      <c r="I69" s="59"/>
      <c r="J69" s="43">
        <v>2697.7711519999998</v>
      </c>
      <c r="K69" s="43">
        <v>1161.899044</v>
      </c>
      <c r="L69" s="57">
        <f t="shared" si="13"/>
        <v>0.31980693451559677</v>
      </c>
    </row>
    <row r="70" spans="1:12" x14ac:dyDescent="0.2">
      <c r="A70" s="69" t="s">
        <v>27</v>
      </c>
      <c r="B70" s="41" t="s">
        <v>153</v>
      </c>
      <c r="C70" s="43">
        <v>379.52220899999998</v>
      </c>
      <c r="D70" s="43">
        <v>378.328779</v>
      </c>
      <c r="E70" s="43">
        <v>380.35770600000001</v>
      </c>
      <c r="F70" s="57">
        <f t="shared" si="12"/>
        <v>0.30624839273108218</v>
      </c>
      <c r="G70" s="116">
        <f t="shared" si="10"/>
        <v>0.83549700000003213</v>
      </c>
      <c r="H70" s="116">
        <f t="shared" si="11"/>
        <v>0.22014442901812692</v>
      </c>
      <c r="I70" s="59"/>
      <c r="J70" s="43">
        <v>1098.9557629999999</v>
      </c>
      <c r="K70" s="43">
        <v>1107.2607499999999</v>
      </c>
      <c r="L70" s="57">
        <f t="shared" si="13"/>
        <v>0.30476801577172186</v>
      </c>
    </row>
    <row r="71" spans="1:12" x14ac:dyDescent="0.2">
      <c r="A71" s="69" t="s">
        <v>28</v>
      </c>
      <c r="B71" s="41" t="s">
        <v>156</v>
      </c>
      <c r="C71" s="43">
        <v>503.59068100000002</v>
      </c>
      <c r="D71" s="43">
        <v>268.33928400000002</v>
      </c>
      <c r="E71" s="43">
        <v>386.55595</v>
      </c>
      <c r="F71" s="57">
        <f t="shared" si="12"/>
        <v>0.31123896406120549</v>
      </c>
      <c r="G71" s="116">
        <f t="shared" si="10"/>
        <v>-117.03473100000002</v>
      </c>
      <c r="H71" s="116">
        <f t="shared" si="11"/>
        <v>-23.240050981006938</v>
      </c>
      <c r="I71" s="59"/>
      <c r="J71" s="43">
        <v>1383.7330710000001</v>
      </c>
      <c r="K71" s="43">
        <v>1104.0839619999999</v>
      </c>
      <c r="L71" s="57">
        <f t="shared" si="13"/>
        <v>0.30389362067075992</v>
      </c>
    </row>
    <row r="72" spans="1:12" x14ac:dyDescent="0.2">
      <c r="A72" s="69" t="s">
        <v>29</v>
      </c>
      <c r="B72" s="41" t="s">
        <v>169</v>
      </c>
      <c r="C72" s="43">
        <v>771.66667600000005</v>
      </c>
      <c r="D72" s="43">
        <v>374.53890699999999</v>
      </c>
      <c r="E72" s="43">
        <v>155.253186</v>
      </c>
      <c r="F72" s="57">
        <f t="shared" si="12"/>
        <v>0.125003484690487</v>
      </c>
      <c r="G72" s="116">
        <f t="shared" si="10"/>
        <v>-616.41349000000002</v>
      </c>
      <c r="H72" s="116">
        <f t="shared" si="11"/>
        <v>-79.880796874011963</v>
      </c>
      <c r="I72" s="59"/>
      <c r="J72" s="43">
        <v>2110.2053810000002</v>
      </c>
      <c r="K72" s="43">
        <v>1000.544864</v>
      </c>
      <c r="L72" s="57">
        <f t="shared" si="13"/>
        <v>0.27539499877681684</v>
      </c>
    </row>
    <row r="73" spans="1:12" x14ac:dyDescent="0.2">
      <c r="A73" s="69" t="s">
        <v>30</v>
      </c>
      <c r="B73" s="41" t="s">
        <v>149</v>
      </c>
      <c r="C73" s="43">
        <v>286.18049200000002</v>
      </c>
      <c r="D73" s="43">
        <v>277.663927</v>
      </c>
      <c r="E73" s="43">
        <v>265.23175400000002</v>
      </c>
      <c r="F73" s="57">
        <f t="shared" si="12"/>
        <v>0.21355370768732576</v>
      </c>
      <c r="G73" s="116">
        <f t="shared" si="10"/>
        <v>-20.948737999999992</v>
      </c>
      <c r="H73" s="116">
        <f t="shared" si="11"/>
        <v>-7.3201139090920258</v>
      </c>
      <c r="I73" s="59"/>
      <c r="J73" s="43">
        <v>833.04055800000003</v>
      </c>
      <c r="K73" s="43">
        <v>840.52756199999999</v>
      </c>
      <c r="L73" s="57">
        <f t="shared" si="13"/>
        <v>0.23135103206013843</v>
      </c>
    </row>
    <row r="74" spans="1:12" x14ac:dyDescent="0.2">
      <c r="A74" s="69" t="s">
        <v>31</v>
      </c>
      <c r="B74" s="41" t="s">
        <v>170</v>
      </c>
      <c r="C74" s="43">
        <v>90.703826000000007</v>
      </c>
      <c r="D74" s="43">
        <v>38.277537000000002</v>
      </c>
      <c r="E74" s="43">
        <v>162.24934300000001</v>
      </c>
      <c r="F74" s="57">
        <f t="shared" si="12"/>
        <v>0.13063650277516414</v>
      </c>
      <c r="G74" s="116">
        <f t="shared" si="10"/>
        <v>71.545517000000004</v>
      </c>
      <c r="H74" s="116">
        <f t="shared" si="11"/>
        <v>78.878168821676837</v>
      </c>
      <c r="I74" s="59"/>
      <c r="J74" s="43">
        <v>243.488381</v>
      </c>
      <c r="K74" s="43">
        <v>782.17798900000003</v>
      </c>
      <c r="L74" s="57">
        <f t="shared" si="13"/>
        <v>0.21529060222521723</v>
      </c>
    </row>
    <row r="75" spans="1:12" x14ac:dyDescent="0.2">
      <c r="A75" s="69" t="s">
        <v>32</v>
      </c>
      <c r="B75" s="41" t="s">
        <v>175</v>
      </c>
      <c r="C75" s="43">
        <v>95.354393000000002</v>
      </c>
      <c r="D75" s="43">
        <v>31.4344</v>
      </c>
      <c r="E75" s="43">
        <v>37.613064999999999</v>
      </c>
      <c r="F75" s="57">
        <f t="shared" si="12"/>
        <v>3.0284494096564252E-2</v>
      </c>
      <c r="G75" s="116">
        <f t="shared" si="10"/>
        <v>-57.741328000000003</v>
      </c>
      <c r="H75" s="116">
        <f t="shared" si="11"/>
        <v>-60.554449756709161</v>
      </c>
      <c r="I75" s="59"/>
      <c r="J75" s="43">
        <v>840.00422900000001</v>
      </c>
      <c r="K75" s="43">
        <v>657.90613199999996</v>
      </c>
      <c r="L75" s="57">
        <f t="shared" si="13"/>
        <v>0.18108539150664241</v>
      </c>
    </row>
    <row r="76" spans="1:12" x14ac:dyDescent="0.2">
      <c r="A76" s="35"/>
      <c r="B76" s="35" t="s">
        <v>107</v>
      </c>
      <c r="C76" s="65">
        <f>SUM(C46:C75)</f>
        <v>108678.67280300001</v>
      </c>
      <c r="D76" s="65">
        <f>SUM(D46:D75)</f>
        <v>111251.87040900001</v>
      </c>
      <c r="E76" s="65">
        <f>SUM(E46:E75)</f>
        <v>121156.46325099996</v>
      </c>
      <c r="F76" s="71">
        <f>E76/E$44*100</f>
        <v>97.550204857953275</v>
      </c>
      <c r="G76" s="71">
        <f t="shared" si="10"/>
        <v>12477.790447999956</v>
      </c>
      <c r="H76" s="71">
        <f>(G76/C76)*100</f>
        <v>11.481360717956351</v>
      </c>
      <c r="I76" s="66"/>
      <c r="J76" s="65">
        <f>SUM(J46:J75)</f>
        <v>324834.18443900003</v>
      </c>
      <c r="K76" s="65">
        <f>SUM(K46:K75)</f>
        <v>353578.59522900009</v>
      </c>
      <c r="L76" s="71">
        <f>K76/K$44*100</f>
        <v>97.320750227347233</v>
      </c>
    </row>
    <row r="77" spans="1:12" x14ac:dyDescent="0.2">
      <c r="A77" s="35"/>
      <c r="B77" s="35" t="s">
        <v>33</v>
      </c>
      <c r="C77" s="65">
        <f>C44-C76</f>
        <v>3856.1383559999958</v>
      </c>
      <c r="D77" s="65">
        <f t="shared" ref="D77:E77" si="14">D44-D76</f>
        <v>2992.4595709999849</v>
      </c>
      <c r="E77" s="65">
        <f t="shared" si="14"/>
        <v>3042.6231860000407</v>
      </c>
      <c r="F77" s="71">
        <f>E77/E$44*100</f>
        <v>2.4497951420467263</v>
      </c>
      <c r="G77" s="71">
        <f>E77-C77</f>
        <v>-813.51516999995511</v>
      </c>
      <c r="H77" s="71">
        <f>(G77/C77)*100</f>
        <v>-21.096628152207202</v>
      </c>
      <c r="I77" s="66"/>
      <c r="J77" s="65">
        <f>J44-J76</f>
        <v>12480.687701999967</v>
      </c>
      <c r="K77" s="65">
        <f>K44-K76</f>
        <v>9734.0533099999302</v>
      </c>
      <c r="L77" s="71">
        <f>K77/K$44*100</f>
        <v>2.6792497726527742</v>
      </c>
    </row>
  </sheetData>
  <mergeCells count="6">
    <mergeCell ref="C3:E3"/>
    <mergeCell ref="G3:H3"/>
    <mergeCell ref="J3:L3"/>
    <mergeCell ref="C42:E42"/>
    <mergeCell ref="G42:H42"/>
    <mergeCell ref="J42:L42"/>
  </mergeCells>
  <printOptions horizontalCentered="1"/>
  <pageMargins left="0.25" right="0.25" top="0.75" bottom="0.75" header="0.3" footer="0.3"/>
  <pageSetup paperSize="9" scale="7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tabSelected="1" view="pageBreakPreview" zoomScaleNormal="100" zoomScaleSheetLayoutView="100" workbookViewId="0">
      <pane xSplit="2" ySplit="4" topLeftCell="C5" activePane="bottomRight" state="frozen"/>
      <selection activeCell="P8" sqref="P8"/>
      <selection pane="topRight" activeCell="P8" sqref="P8"/>
      <selection pane="bottomLeft" activeCell="P8" sqref="P8"/>
      <selection pane="bottomRight" activeCell="P8" sqref="P8"/>
    </sheetView>
  </sheetViews>
  <sheetFormatPr defaultColWidth="9.140625" defaultRowHeight="12.75" x14ac:dyDescent="0.2"/>
  <cols>
    <col min="1" max="1" width="1.42578125" style="21" customWidth="1"/>
    <col min="2" max="2" width="34.7109375" style="21" customWidth="1"/>
    <col min="3" max="4" width="8.7109375" style="21" customWidth="1"/>
    <col min="5" max="5" width="10.42578125" style="21" customWidth="1"/>
    <col min="6" max="6" width="9" style="21" customWidth="1"/>
    <col min="7" max="7" width="12.7109375" style="21" customWidth="1"/>
    <col min="8" max="8" width="8" style="21" customWidth="1"/>
    <col min="9" max="9" width="0.7109375" style="21" customWidth="1"/>
    <col min="10" max="10" width="9.85546875" style="21" customWidth="1"/>
    <col min="11" max="11" width="11.5703125" style="21" customWidth="1"/>
    <col min="12" max="12" width="9" style="21" customWidth="1"/>
    <col min="13" max="16384" width="9.140625" style="21"/>
  </cols>
  <sheetData>
    <row r="1" spans="1:12" x14ac:dyDescent="0.2">
      <c r="A1" s="93" t="s">
        <v>126</v>
      </c>
      <c r="B1" s="119"/>
      <c r="C1" s="120"/>
      <c r="D1" s="120"/>
      <c r="E1" s="120"/>
      <c r="F1" s="119"/>
      <c r="G1" s="119"/>
      <c r="H1" s="119"/>
      <c r="I1" s="119"/>
      <c r="J1" s="119"/>
      <c r="K1" s="120"/>
      <c r="L1" s="119"/>
    </row>
    <row r="2" spans="1:12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s="22" customFormat="1" x14ac:dyDescent="0.2">
      <c r="A3" s="29"/>
      <c r="B3" s="30"/>
      <c r="C3" s="147" t="s">
        <v>120</v>
      </c>
      <c r="D3" s="147"/>
      <c r="E3" s="147"/>
      <c r="F3" s="13"/>
      <c r="G3" s="148" t="s">
        <v>0</v>
      </c>
      <c r="H3" s="148"/>
      <c r="I3" s="14"/>
      <c r="J3" s="147" t="s">
        <v>120</v>
      </c>
      <c r="K3" s="147"/>
      <c r="L3" s="147"/>
    </row>
    <row r="4" spans="1:12" s="22" customFormat="1" ht="24" x14ac:dyDescent="0.2">
      <c r="A4" s="29"/>
      <c r="B4" s="28" t="s">
        <v>129</v>
      </c>
      <c r="C4" s="17" t="s">
        <v>180</v>
      </c>
      <c r="D4" s="17" t="s">
        <v>176</v>
      </c>
      <c r="E4" s="17" t="s">
        <v>181</v>
      </c>
      <c r="F4" s="18" t="s">
        <v>116</v>
      </c>
      <c r="G4" s="19" t="s">
        <v>128</v>
      </c>
      <c r="H4" s="20" t="s">
        <v>2</v>
      </c>
      <c r="I4" s="20"/>
      <c r="J4" s="17" t="s">
        <v>182</v>
      </c>
      <c r="K4" s="17" t="s">
        <v>183</v>
      </c>
      <c r="L4" s="18" t="s">
        <v>116</v>
      </c>
    </row>
    <row r="5" spans="1:12" s="22" customFormat="1" ht="15" customHeight="1" x14ac:dyDescent="0.2">
      <c r="A5" s="87" t="s">
        <v>34</v>
      </c>
      <c r="B5" s="82"/>
      <c r="C5" s="82">
        <v>137303.57200700001</v>
      </c>
      <c r="D5" s="82">
        <v>130952.35079</v>
      </c>
      <c r="E5" s="82">
        <v>148752.304156</v>
      </c>
      <c r="F5" s="86">
        <v>100</v>
      </c>
      <c r="G5" s="85">
        <f>E5-C5</f>
        <v>11448.732148999989</v>
      </c>
      <c r="H5" s="86">
        <f>(G5/C5)*100</f>
        <v>8.3382624222014474</v>
      </c>
      <c r="I5" s="83"/>
      <c r="J5" s="82">
        <v>378359.48745400005</v>
      </c>
      <c r="K5" s="82">
        <v>426532.38312700007</v>
      </c>
      <c r="L5" s="86">
        <v>100</v>
      </c>
    </row>
    <row r="6" spans="1:12" s="22" customFormat="1" ht="6" customHeight="1" x14ac:dyDescent="0.2">
      <c r="A6" s="121"/>
      <c r="B6" s="122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s="23" customFormat="1" ht="15" customHeight="1" x14ac:dyDescent="0.2">
      <c r="A7" s="36" t="s">
        <v>52</v>
      </c>
      <c r="B7" s="61"/>
      <c r="C7" s="61">
        <f>SUM(C8:C26)</f>
        <v>119317.44708099998</v>
      </c>
      <c r="D7" s="61">
        <f t="shared" ref="D7:E7" si="0">SUM(D8:D26)</f>
        <v>114161.678285</v>
      </c>
      <c r="E7" s="61">
        <f t="shared" si="0"/>
        <v>130831.10081900016</v>
      </c>
      <c r="F7" s="63">
        <f>E7/$E$5*100</f>
        <v>87.952318830499948</v>
      </c>
      <c r="G7" s="64">
        <f>E7-C7</f>
        <v>11513.653738000183</v>
      </c>
      <c r="H7" s="64">
        <f>(G7/C7)*100</f>
        <v>9.6495977911629396</v>
      </c>
      <c r="I7" s="61"/>
      <c r="J7" s="61">
        <f t="shared" ref="J7" si="1">SUM(J8:J26)</f>
        <v>324744.65313699981</v>
      </c>
      <c r="K7" s="61">
        <f t="shared" ref="K7" si="2">SUM(K8:K26)</f>
        <v>372336.54828400014</v>
      </c>
      <c r="L7" s="62">
        <f>K7/$K$5*100</f>
        <v>87.293852240320263</v>
      </c>
    </row>
    <row r="8" spans="1:12" s="22" customFormat="1" ht="15" customHeight="1" x14ac:dyDescent="0.2">
      <c r="A8" s="121"/>
      <c r="B8" s="41" t="s">
        <v>57</v>
      </c>
      <c r="C8" s="43">
        <v>62296.940310999991</v>
      </c>
      <c r="D8" s="43">
        <v>60825.276550000017</v>
      </c>
      <c r="E8" s="43">
        <v>71668.521286000134</v>
      </c>
      <c r="F8" s="57">
        <f>E8/$E$7*100</f>
        <v>54.779422352450283</v>
      </c>
      <c r="G8" s="58">
        <f>E8-C8</f>
        <v>9371.5809750001426</v>
      </c>
      <c r="H8" s="59">
        <f>(G8/C8)*100</f>
        <v>15.043404905947474</v>
      </c>
      <c r="I8" s="59"/>
      <c r="J8" s="43">
        <v>160180.87932699977</v>
      </c>
      <c r="K8" s="43">
        <v>203018.97311200007</v>
      </c>
      <c r="L8" s="57">
        <f>K8/$K$7*100</f>
        <v>54.525663421348334</v>
      </c>
    </row>
    <row r="9" spans="1:12" s="22" customFormat="1" ht="15" customHeight="1" x14ac:dyDescent="0.2">
      <c r="A9" s="121"/>
      <c r="B9" s="41" t="s">
        <v>58</v>
      </c>
      <c r="C9" s="43">
        <v>7495.2457870000007</v>
      </c>
      <c r="D9" s="43">
        <v>7118.1849969999994</v>
      </c>
      <c r="E9" s="43">
        <v>9268.4999690000059</v>
      </c>
      <c r="F9" s="57">
        <f t="shared" ref="F9:F25" si="3">E9/$E$7*100</f>
        <v>7.0843246834883873</v>
      </c>
      <c r="G9" s="58">
        <f t="shared" ref="G9:G25" si="4">E9-C9</f>
        <v>1773.2541820000051</v>
      </c>
      <c r="H9" s="59">
        <f t="shared" ref="H9:H25" si="5">(G9/C9)*100</f>
        <v>23.658386027521541</v>
      </c>
      <c r="I9" s="59"/>
      <c r="J9" s="43">
        <v>26562.506023999991</v>
      </c>
      <c r="K9" s="43">
        <v>24518.563951999993</v>
      </c>
      <c r="L9" s="57">
        <f t="shared" ref="L9:L25" si="6">K9/$K$7*100</f>
        <v>6.5850543184652475</v>
      </c>
    </row>
    <row r="10" spans="1:12" s="22" customFormat="1" ht="15" customHeight="1" x14ac:dyDescent="0.2">
      <c r="A10" s="121"/>
      <c r="B10" s="41" t="s">
        <v>163</v>
      </c>
      <c r="C10" s="43">
        <v>7054.7912940000015</v>
      </c>
      <c r="D10" s="43">
        <v>5764.2201800000003</v>
      </c>
      <c r="E10" s="43">
        <v>7221.0385339999966</v>
      </c>
      <c r="F10" s="57">
        <f>E10/$E$7*100</f>
        <v>5.519359302793017</v>
      </c>
      <c r="G10" s="58">
        <f>E10-C10</f>
        <v>166.24723999999514</v>
      </c>
      <c r="H10" s="59">
        <f>(G10/C10)*100</f>
        <v>2.3565153534929664</v>
      </c>
      <c r="I10" s="59"/>
      <c r="J10" s="43">
        <v>18697.08849300001</v>
      </c>
      <c r="K10" s="43">
        <v>19595.819480000013</v>
      </c>
      <c r="L10" s="57">
        <f>K10/$K$7*100</f>
        <v>5.2629320356306462</v>
      </c>
    </row>
    <row r="11" spans="1:12" s="22" customFormat="1" ht="15" customHeight="1" x14ac:dyDescent="0.2">
      <c r="A11" s="121"/>
      <c r="B11" s="41" t="s">
        <v>62</v>
      </c>
      <c r="C11" s="43">
        <v>5149.5170949999956</v>
      </c>
      <c r="D11" s="43">
        <v>6699.4628719999992</v>
      </c>
      <c r="E11" s="43">
        <v>6656.5436759999993</v>
      </c>
      <c r="F11" s="57">
        <f t="shared" si="3"/>
        <v>5.0878909023390957</v>
      </c>
      <c r="G11" s="58">
        <f t="shared" si="4"/>
        <v>1507.0265810000037</v>
      </c>
      <c r="H11" s="59">
        <f t="shared" si="5"/>
        <v>29.265396214788268</v>
      </c>
      <c r="I11" s="59"/>
      <c r="J11" s="43">
        <v>14079.905305999995</v>
      </c>
      <c r="K11" s="43">
        <v>19142.097058999996</v>
      </c>
      <c r="L11" s="57">
        <f t="shared" si="6"/>
        <v>5.141073887916944</v>
      </c>
    </row>
    <row r="12" spans="1:12" s="22" customFormat="1" ht="15" customHeight="1" x14ac:dyDescent="0.2">
      <c r="A12" s="121"/>
      <c r="B12" s="41" t="s">
        <v>60</v>
      </c>
      <c r="C12" s="43">
        <v>5581.1942119999985</v>
      </c>
      <c r="D12" s="43">
        <v>4655.3695270000007</v>
      </c>
      <c r="E12" s="43">
        <v>6767.1863510000012</v>
      </c>
      <c r="F12" s="57">
        <f t="shared" si="3"/>
        <v>5.1724599950910344</v>
      </c>
      <c r="G12" s="58">
        <f t="shared" si="4"/>
        <v>1185.9921390000027</v>
      </c>
      <c r="H12" s="59">
        <f t="shared" si="5"/>
        <v>21.249791602844208</v>
      </c>
      <c r="I12" s="59"/>
      <c r="J12" s="43">
        <v>15591.21069899999</v>
      </c>
      <c r="K12" s="43">
        <v>16699.238258000001</v>
      </c>
      <c r="L12" s="57">
        <f t="shared" si="6"/>
        <v>4.4849849779620987</v>
      </c>
    </row>
    <row r="13" spans="1:12" s="22" customFormat="1" ht="28.5" customHeight="1" x14ac:dyDescent="0.2">
      <c r="A13" s="121"/>
      <c r="B13" s="144" t="s">
        <v>162</v>
      </c>
      <c r="C13" s="43">
        <v>5988.1673659999988</v>
      </c>
      <c r="D13" s="43">
        <v>4642.5539550000012</v>
      </c>
      <c r="E13" s="43">
        <v>4784.7679859999989</v>
      </c>
      <c r="F13" s="57">
        <f t="shared" si="3"/>
        <v>3.6572099111353826</v>
      </c>
      <c r="G13" s="58">
        <f t="shared" si="4"/>
        <v>-1203.3993799999998</v>
      </c>
      <c r="H13" s="59">
        <f t="shared" si="5"/>
        <v>-20.096288337442573</v>
      </c>
      <c r="I13" s="59"/>
      <c r="J13" s="43">
        <v>17062.468230000002</v>
      </c>
      <c r="K13" s="43">
        <v>14499.312528000004</v>
      </c>
      <c r="L13" s="57">
        <f t="shared" si="6"/>
        <v>3.8941416293467479</v>
      </c>
    </row>
    <row r="14" spans="1:12" s="22" customFormat="1" ht="15" customHeight="1" x14ac:dyDescent="0.2">
      <c r="A14" s="121"/>
      <c r="B14" s="41" t="s">
        <v>68</v>
      </c>
      <c r="C14" s="43">
        <v>3172.8229980000001</v>
      </c>
      <c r="D14" s="43">
        <v>3064.1896830000019</v>
      </c>
      <c r="E14" s="43">
        <v>3005.417006000001</v>
      </c>
      <c r="F14" s="57">
        <f t="shared" si="3"/>
        <v>2.2971732158379381</v>
      </c>
      <c r="G14" s="58">
        <f t="shared" si="4"/>
        <v>-167.40599199999906</v>
      </c>
      <c r="H14" s="59">
        <f t="shared" si="5"/>
        <v>-5.2762474334535518</v>
      </c>
      <c r="I14" s="59"/>
      <c r="J14" s="43">
        <v>9633.2273250000017</v>
      </c>
      <c r="K14" s="43">
        <v>9210.0807630000018</v>
      </c>
      <c r="L14" s="57">
        <f t="shared" si="6"/>
        <v>2.4735903057185249</v>
      </c>
    </row>
    <row r="15" spans="1:12" s="22" customFormat="1" ht="15" customHeight="1" x14ac:dyDescent="0.2">
      <c r="A15" s="121"/>
      <c r="B15" s="41" t="s">
        <v>61</v>
      </c>
      <c r="C15" s="43">
        <v>3459.2641659999972</v>
      </c>
      <c r="D15" s="43">
        <v>2569.3059219999982</v>
      </c>
      <c r="E15" s="43">
        <v>2555.7554829999995</v>
      </c>
      <c r="F15" s="57">
        <f t="shared" si="3"/>
        <v>1.9534770150224372</v>
      </c>
      <c r="G15" s="58">
        <f t="shared" si="4"/>
        <v>-903.50868299999775</v>
      </c>
      <c r="H15" s="59">
        <f t="shared" si="5"/>
        <v>-26.118522311198323</v>
      </c>
      <c r="I15" s="59"/>
      <c r="J15" s="43">
        <v>9232.0973789999789</v>
      </c>
      <c r="K15" s="43">
        <v>8336.3487529999948</v>
      </c>
      <c r="L15" s="57">
        <f t="shared" si="6"/>
        <v>2.2389284080276308</v>
      </c>
    </row>
    <row r="16" spans="1:12" s="22" customFormat="1" ht="15" customHeight="1" x14ac:dyDescent="0.2">
      <c r="A16" s="123"/>
      <c r="B16" s="41" t="s">
        <v>66</v>
      </c>
      <c r="C16" s="43">
        <v>2212.843863000001</v>
      </c>
      <c r="D16" s="43">
        <v>1556.500546999999</v>
      </c>
      <c r="E16" s="43">
        <v>1723.9084130000003</v>
      </c>
      <c r="F16" s="57">
        <f>E16/$E$7*100</f>
        <v>1.317659487849882</v>
      </c>
      <c r="G16" s="58">
        <f>E16-C16</f>
        <v>-488.93545000000063</v>
      </c>
      <c r="H16" s="59">
        <f>(G16/C16)*100</f>
        <v>-22.09534338031153</v>
      </c>
      <c r="I16" s="59"/>
      <c r="J16" s="43">
        <v>6423.7058849999985</v>
      </c>
      <c r="K16" s="43">
        <v>5176.9781289999974</v>
      </c>
      <c r="L16" s="57">
        <f>K16/$K$7*100</f>
        <v>1.3904028903042982</v>
      </c>
    </row>
    <row r="17" spans="1:12" s="22" customFormat="1" ht="15" customHeight="1" x14ac:dyDescent="0.2">
      <c r="A17" s="123"/>
      <c r="B17" s="41" t="s">
        <v>164</v>
      </c>
      <c r="C17" s="43">
        <v>2594.8008470000013</v>
      </c>
      <c r="D17" s="43">
        <v>1818.8963209999999</v>
      </c>
      <c r="E17" s="43">
        <v>1377.0793710000007</v>
      </c>
      <c r="F17" s="57">
        <f t="shared" si="3"/>
        <v>1.0525627028890765</v>
      </c>
      <c r="G17" s="58">
        <f t="shared" si="4"/>
        <v>-1217.7214760000006</v>
      </c>
      <c r="H17" s="59">
        <f t="shared" si="5"/>
        <v>-46.929284665830082</v>
      </c>
      <c r="I17" s="59"/>
      <c r="J17" s="43">
        <v>6556.7775980000015</v>
      </c>
      <c r="K17" s="43">
        <v>5052.2655659999973</v>
      </c>
      <c r="L17" s="57">
        <f t="shared" si="6"/>
        <v>1.3569083103134898</v>
      </c>
    </row>
    <row r="18" spans="1:12" s="22" customFormat="1" ht="15" customHeight="1" x14ac:dyDescent="0.2">
      <c r="A18" s="121"/>
      <c r="B18" s="41" t="s">
        <v>59</v>
      </c>
      <c r="C18" s="43">
        <v>1514.9999469999996</v>
      </c>
      <c r="D18" s="43">
        <v>1373.7017599999992</v>
      </c>
      <c r="E18" s="43">
        <v>1602.4900739999998</v>
      </c>
      <c r="F18" s="57">
        <f t="shared" si="3"/>
        <v>1.2248540782493176</v>
      </c>
      <c r="G18" s="58">
        <f t="shared" si="4"/>
        <v>87.490127000000257</v>
      </c>
      <c r="H18" s="59">
        <f t="shared" si="5"/>
        <v>5.7749260766145945</v>
      </c>
      <c r="I18" s="59"/>
      <c r="J18" s="43">
        <v>4333.597749999999</v>
      </c>
      <c r="K18" s="43">
        <v>4476.8016490000009</v>
      </c>
      <c r="L18" s="57">
        <f t="shared" si="6"/>
        <v>1.202353534626774</v>
      </c>
    </row>
    <row r="19" spans="1:12" s="22" customFormat="1" ht="15" customHeight="1" x14ac:dyDescent="0.2">
      <c r="A19" s="121"/>
      <c r="B19" s="41" t="s">
        <v>64</v>
      </c>
      <c r="C19" s="43">
        <v>1417.0946310000013</v>
      </c>
      <c r="D19" s="43">
        <v>1111.6143870000003</v>
      </c>
      <c r="E19" s="43">
        <v>1375.8472200000006</v>
      </c>
      <c r="F19" s="57">
        <f>E19/$E$7*100</f>
        <v>1.0516209153536304</v>
      </c>
      <c r="G19" s="58">
        <f>E19-C19</f>
        <v>-41.247411000000739</v>
      </c>
      <c r="H19" s="59">
        <f>(G19/C19)*100</f>
        <v>-2.9107026515860603</v>
      </c>
      <c r="I19" s="59"/>
      <c r="J19" s="43">
        <v>4113.4302669999997</v>
      </c>
      <c r="K19" s="43">
        <v>4002.1028510000024</v>
      </c>
      <c r="L19" s="57">
        <f>K19/$K$7*100</f>
        <v>1.0748616727110532</v>
      </c>
    </row>
    <row r="20" spans="1:12" s="22" customFormat="1" ht="15" customHeight="1" x14ac:dyDescent="0.2">
      <c r="A20" s="121"/>
      <c r="B20" s="41" t="s">
        <v>165</v>
      </c>
      <c r="C20" s="43">
        <v>1323.6197039999997</v>
      </c>
      <c r="D20" s="43">
        <v>1195.6321000000003</v>
      </c>
      <c r="E20" s="43">
        <v>1265.2221730000006</v>
      </c>
      <c r="F20" s="57">
        <f t="shared" si="3"/>
        <v>0.96706529646218231</v>
      </c>
      <c r="G20" s="58">
        <f t="shared" si="4"/>
        <v>-58.397530999999162</v>
      </c>
      <c r="H20" s="59">
        <f t="shared" si="5"/>
        <v>-4.4119569105477128</v>
      </c>
      <c r="I20" s="59"/>
      <c r="J20" s="43">
        <v>3989.9171809999984</v>
      </c>
      <c r="K20" s="43">
        <v>3992.3367559999961</v>
      </c>
      <c r="L20" s="57">
        <f t="shared" si="6"/>
        <v>1.0722387513123843</v>
      </c>
    </row>
    <row r="21" spans="1:12" s="22" customFormat="1" ht="15" customHeight="1" x14ac:dyDescent="0.2">
      <c r="A21" s="121"/>
      <c r="B21" s="41" t="s">
        <v>67</v>
      </c>
      <c r="C21" s="43">
        <v>1205.0677240000005</v>
      </c>
      <c r="D21" s="43">
        <v>966.69290499999943</v>
      </c>
      <c r="E21" s="43">
        <v>1061.9565189999996</v>
      </c>
      <c r="F21" s="57">
        <f t="shared" si="3"/>
        <v>0.81170036203331797</v>
      </c>
      <c r="G21" s="58">
        <f t="shared" si="4"/>
        <v>-143.11120500000084</v>
      </c>
      <c r="H21" s="59">
        <f t="shared" si="5"/>
        <v>-11.875781099253869</v>
      </c>
      <c r="I21" s="59"/>
      <c r="J21" s="43">
        <v>3237.4207829999987</v>
      </c>
      <c r="K21" s="43">
        <v>3334.1425150000014</v>
      </c>
      <c r="L21" s="57">
        <f t="shared" si="6"/>
        <v>0.89546474294994005</v>
      </c>
    </row>
    <row r="22" spans="1:12" s="22" customFormat="1" ht="15" customHeight="1" x14ac:dyDescent="0.2">
      <c r="A22" s="121"/>
      <c r="B22" s="41" t="s">
        <v>69</v>
      </c>
      <c r="C22" s="43">
        <v>1238.290577</v>
      </c>
      <c r="D22" s="43">
        <v>903.29595399999994</v>
      </c>
      <c r="E22" s="43">
        <v>950.24608100000012</v>
      </c>
      <c r="F22" s="57">
        <f t="shared" si="3"/>
        <v>0.72631513076896703</v>
      </c>
      <c r="G22" s="58">
        <f t="shared" si="4"/>
        <v>-288.04449599999987</v>
      </c>
      <c r="H22" s="59">
        <f t="shared" si="5"/>
        <v>-23.261462321537142</v>
      </c>
      <c r="I22" s="59"/>
      <c r="J22" s="43">
        <v>3694.4770040000012</v>
      </c>
      <c r="K22" s="43">
        <v>3099.9362630000028</v>
      </c>
      <c r="L22" s="57">
        <f t="shared" si="6"/>
        <v>0.83256298026255604</v>
      </c>
    </row>
    <row r="23" spans="1:12" s="22" customFormat="1" ht="15" customHeight="1" x14ac:dyDescent="0.2">
      <c r="A23" s="121"/>
      <c r="B23" s="41" t="s">
        <v>65</v>
      </c>
      <c r="C23" s="43">
        <v>1078.0122969999995</v>
      </c>
      <c r="D23" s="43">
        <v>799.03904300000011</v>
      </c>
      <c r="E23" s="43">
        <v>994.8340520000005</v>
      </c>
      <c r="F23" s="57">
        <f t="shared" si="3"/>
        <v>0.76039569014734154</v>
      </c>
      <c r="G23" s="58">
        <f t="shared" si="4"/>
        <v>-83.178244999999038</v>
      </c>
      <c r="H23" s="59">
        <f t="shared" si="5"/>
        <v>-7.7158901833936202</v>
      </c>
      <c r="I23" s="59"/>
      <c r="J23" s="43">
        <v>3239.2925389999987</v>
      </c>
      <c r="K23" s="43">
        <v>2874.8508070000025</v>
      </c>
      <c r="L23" s="57">
        <f t="shared" si="6"/>
        <v>0.7721108282948379</v>
      </c>
    </row>
    <row r="24" spans="1:12" s="22" customFormat="1" ht="15" customHeight="1" x14ac:dyDescent="0.2">
      <c r="A24" s="121"/>
      <c r="B24" s="41" t="s">
        <v>70</v>
      </c>
      <c r="C24" s="43">
        <v>884.32325200000002</v>
      </c>
      <c r="D24" s="43">
        <v>801.90224400000034</v>
      </c>
      <c r="E24" s="43">
        <v>509.18248599999993</v>
      </c>
      <c r="F24" s="57">
        <f t="shared" si="3"/>
        <v>0.3891907068063537</v>
      </c>
      <c r="G24" s="58">
        <f t="shared" si="4"/>
        <v>-375.1407660000001</v>
      </c>
      <c r="H24" s="59">
        <f t="shared" si="5"/>
        <v>-42.421226078990408</v>
      </c>
      <c r="I24" s="59"/>
      <c r="J24" s="43">
        <v>2364.8234469999998</v>
      </c>
      <c r="K24" s="43">
        <v>2214.378639</v>
      </c>
      <c r="L24" s="57">
        <f t="shared" si="6"/>
        <v>0.59472502745311484</v>
      </c>
    </row>
    <row r="25" spans="1:12" s="22" customFormat="1" ht="15" customHeight="1" x14ac:dyDescent="0.2">
      <c r="A25" s="121"/>
      <c r="B25" s="41" t="s">
        <v>71</v>
      </c>
      <c r="C25" s="43">
        <v>271.77181300000029</v>
      </c>
      <c r="D25" s="43">
        <v>192.41505399999997</v>
      </c>
      <c r="E25" s="43">
        <v>223.663476</v>
      </c>
      <c r="F25" s="57">
        <f t="shared" si="3"/>
        <v>0.17095589244443482</v>
      </c>
      <c r="G25" s="58">
        <f t="shared" si="4"/>
        <v>-48.10833700000029</v>
      </c>
      <c r="H25" s="59">
        <f t="shared" si="5"/>
        <v>-17.701738995279925</v>
      </c>
      <c r="I25" s="59"/>
      <c r="J25" s="43">
        <v>758.37000300000079</v>
      </c>
      <c r="K25" s="43">
        <v>711.48204700000042</v>
      </c>
      <c r="L25" s="57">
        <f t="shared" si="6"/>
        <v>0.1910857395759378</v>
      </c>
    </row>
    <row r="26" spans="1:12" s="78" customFormat="1" ht="15" customHeight="1" x14ac:dyDescent="0.2">
      <c r="A26" s="121"/>
      <c r="B26" s="41" t="s">
        <v>63</v>
      </c>
      <c r="C26" s="43">
        <v>5378.6791969999904</v>
      </c>
      <c r="D26" s="43">
        <v>8103.4242839999961</v>
      </c>
      <c r="E26" s="43">
        <v>7818.9406629999994</v>
      </c>
      <c r="F26" s="57">
        <f>E26/$E$7*100</f>
        <v>5.9763623588379078</v>
      </c>
      <c r="G26" s="58">
        <f>E26-C26</f>
        <v>2440.261466000009</v>
      </c>
      <c r="H26" s="59">
        <f>(G26/C26)*100</f>
        <v>45.369158052056505</v>
      </c>
      <c r="I26" s="59"/>
      <c r="J26" s="43">
        <v>14993.457896999993</v>
      </c>
      <c r="K26" s="43">
        <v>22380.839156999984</v>
      </c>
      <c r="L26" s="57">
        <f>K26/$K$7*100</f>
        <v>6.0109165377794112</v>
      </c>
    </row>
    <row r="27" spans="1:12" s="22" customFormat="1" ht="6" customHeight="1" x14ac:dyDescent="0.2">
      <c r="A27" s="121"/>
      <c r="B27" s="41"/>
      <c r="C27" s="142"/>
      <c r="D27" s="142"/>
      <c r="E27" s="142"/>
      <c r="F27" s="57"/>
      <c r="G27" s="58"/>
      <c r="H27" s="59"/>
      <c r="I27" s="59"/>
      <c r="J27" s="142"/>
      <c r="K27" s="142"/>
      <c r="L27" s="57"/>
    </row>
    <row r="28" spans="1:12" s="23" customFormat="1" ht="15" customHeight="1" x14ac:dyDescent="0.2">
      <c r="A28" s="60" t="s">
        <v>53</v>
      </c>
      <c r="B28" s="61"/>
      <c r="C28" s="61">
        <f>SUM(C29:C35)</f>
        <v>8187.6861640000006</v>
      </c>
      <c r="D28" s="61">
        <f t="shared" ref="D28:E28" si="7">SUM(D29:D35)</f>
        <v>7284.3779069999937</v>
      </c>
      <c r="E28" s="61">
        <f t="shared" si="7"/>
        <v>7552.3699009999991</v>
      </c>
      <c r="F28" s="62">
        <f>E28/$E$5*100</f>
        <v>5.0771448172524796</v>
      </c>
      <c r="G28" s="63">
        <f>E28-C28</f>
        <v>-635.31626300000153</v>
      </c>
      <c r="H28" s="64">
        <f>(G28/C28)*100</f>
        <v>-7.7594115147377005</v>
      </c>
      <c r="I28" s="64"/>
      <c r="J28" s="61">
        <f t="shared" ref="J28" si="8">SUM(J29:J35)</f>
        <v>25954.982287000003</v>
      </c>
      <c r="K28" s="61">
        <f t="shared" ref="K28" si="9">SUM(K29:K35)</f>
        <v>23725.002582999998</v>
      </c>
      <c r="L28" s="62">
        <f>K28/$K$5*100</f>
        <v>5.5622980860367353</v>
      </c>
    </row>
    <row r="29" spans="1:12" s="76" customFormat="1" ht="15" customHeight="1" x14ac:dyDescent="0.2">
      <c r="A29" s="124"/>
      <c r="B29" s="42" t="s">
        <v>166</v>
      </c>
      <c r="C29" s="43">
        <v>5804.6380540000009</v>
      </c>
      <c r="D29" s="43">
        <v>5505.4411139999938</v>
      </c>
      <c r="E29" s="43">
        <v>5451.0220949999994</v>
      </c>
      <c r="F29" s="77">
        <f t="shared" ref="F29:F35" si="10">E29/$E$28*100</f>
        <v>72.176312421856309</v>
      </c>
      <c r="G29" s="125">
        <f>E29-C29</f>
        <v>-353.61595900000157</v>
      </c>
      <c r="H29" s="126">
        <f>(G29/C29)*100</f>
        <v>-6.0919553589792441</v>
      </c>
      <c r="I29" s="126"/>
      <c r="J29" s="43">
        <v>18804.637390000004</v>
      </c>
      <c r="K29" s="43">
        <v>17503.612764000001</v>
      </c>
      <c r="L29" s="77">
        <f t="shared" ref="L29:L35" si="11">K29/$K$28*100</f>
        <v>73.777074218495997</v>
      </c>
    </row>
    <row r="30" spans="1:12" s="22" customFormat="1" ht="15" customHeight="1" x14ac:dyDescent="0.2">
      <c r="A30" s="121"/>
      <c r="B30" s="41" t="s">
        <v>74</v>
      </c>
      <c r="C30" s="43">
        <v>311.44063199999994</v>
      </c>
      <c r="D30" s="43">
        <v>286.03889700000002</v>
      </c>
      <c r="E30" s="43">
        <v>433.41045400000002</v>
      </c>
      <c r="F30" s="57">
        <f t="shared" si="10"/>
        <v>5.7387344592670537</v>
      </c>
      <c r="G30" s="58">
        <f t="shared" ref="G30:G35" si="12">E30-C30</f>
        <v>121.96982200000008</v>
      </c>
      <c r="H30" s="59">
        <f t="shared" ref="H30:H35" si="13">(G30/C30)*100</f>
        <v>39.163105088998186</v>
      </c>
      <c r="I30" s="59"/>
      <c r="J30" s="43">
        <v>981.92887299999984</v>
      </c>
      <c r="K30" s="43">
        <v>1213.3272419999998</v>
      </c>
      <c r="L30" s="57">
        <f t="shared" si="11"/>
        <v>5.1141290196082076</v>
      </c>
    </row>
    <row r="31" spans="1:12" s="22" customFormat="1" ht="15" customHeight="1" x14ac:dyDescent="0.2">
      <c r="A31" s="121"/>
      <c r="B31" s="41" t="s">
        <v>72</v>
      </c>
      <c r="C31" s="43">
        <v>479.43736000000001</v>
      </c>
      <c r="D31" s="43">
        <v>260.78168899999997</v>
      </c>
      <c r="E31" s="43">
        <v>259.41408899999999</v>
      </c>
      <c r="F31" s="57">
        <f t="shared" si="10"/>
        <v>3.4348700129962029</v>
      </c>
      <c r="G31" s="58">
        <f t="shared" si="12"/>
        <v>-220.02327100000002</v>
      </c>
      <c r="H31" s="59">
        <f t="shared" si="13"/>
        <v>-45.891974501111058</v>
      </c>
      <c r="I31" s="59"/>
      <c r="J31" s="43">
        <v>1376.3876139999998</v>
      </c>
      <c r="K31" s="43">
        <v>842.36632400000008</v>
      </c>
      <c r="L31" s="57">
        <f t="shared" si="11"/>
        <v>3.550542601852412</v>
      </c>
    </row>
    <row r="32" spans="1:12" s="22" customFormat="1" ht="15" customHeight="1" x14ac:dyDescent="0.2">
      <c r="A32" s="121"/>
      <c r="B32" s="41" t="s">
        <v>75</v>
      </c>
      <c r="C32" s="43">
        <v>239.01270299999999</v>
      </c>
      <c r="D32" s="43">
        <v>187.25924499999999</v>
      </c>
      <c r="E32" s="43">
        <v>250.34776199999999</v>
      </c>
      <c r="F32" s="57">
        <f t="shared" si="10"/>
        <v>3.3148238934490188</v>
      </c>
      <c r="G32" s="58">
        <f t="shared" si="12"/>
        <v>11.335059000000001</v>
      </c>
      <c r="H32" s="59">
        <f t="shared" si="13"/>
        <v>4.7424504462426009</v>
      </c>
      <c r="I32" s="59"/>
      <c r="J32" s="43">
        <v>641.44347099999993</v>
      </c>
      <c r="K32" s="43">
        <v>672.26368400000001</v>
      </c>
      <c r="L32" s="57">
        <f t="shared" si="11"/>
        <v>2.8335663258545076</v>
      </c>
    </row>
    <row r="33" spans="1:12" s="22" customFormat="1" ht="15" customHeight="1" x14ac:dyDescent="0.2">
      <c r="A33" s="121"/>
      <c r="B33" s="41" t="s">
        <v>73</v>
      </c>
      <c r="C33" s="43">
        <v>211.856899</v>
      </c>
      <c r="D33" s="43">
        <v>153.08308299999999</v>
      </c>
      <c r="E33" s="43">
        <v>191.80517999999995</v>
      </c>
      <c r="F33" s="57">
        <f t="shared" si="10"/>
        <v>2.5396687730377625</v>
      </c>
      <c r="G33" s="58">
        <f t="shared" si="12"/>
        <v>-20.051719000000048</v>
      </c>
      <c r="H33" s="59">
        <f t="shared" si="13"/>
        <v>-9.4647467675810955</v>
      </c>
      <c r="I33" s="59"/>
      <c r="J33" s="43">
        <v>593.27705700000001</v>
      </c>
      <c r="K33" s="43">
        <v>567.93216000000007</v>
      </c>
      <c r="L33" s="57">
        <f t="shared" si="11"/>
        <v>2.3938128479149179</v>
      </c>
    </row>
    <row r="34" spans="1:12" s="22" customFormat="1" ht="15" customHeight="1" x14ac:dyDescent="0.2">
      <c r="A34" s="121"/>
      <c r="B34" s="41" t="s">
        <v>76</v>
      </c>
      <c r="C34" s="43">
        <v>30.782432</v>
      </c>
      <c r="D34" s="43">
        <v>32.482074000000004</v>
      </c>
      <c r="E34" s="43">
        <v>43.686263000000004</v>
      </c>
      <c r="F34" s="57">
        <f t="shared" si="10"/>
        <v>0.57844442966459531</v>
      </c>
      <c r="G34" s="58">
        <f t="shared" si="12"/>
        <v>12.903831000000004</v>
      </c>
      <c r="H34" s="59">
        <f t="shared" si="13"/>
        <v>41.919465622469346</v>
      </c>
      <c r="I34" s="59"/>
      <c r="J34" s="43">
        <v>100.64837700000001</v>
      </c>
      <c r="K34" s="43">
        <v>117.32315499999999</v>
      </c>
      <c r="L34" s="57">
        <f t="shared" si="11"/>
        <v>0.49451271749941622</v>
      </c>
    </row>
    <row r="35" spans="1:12" s="78" customFormat="1" ht="15" customHeight="1" x14ac:dyDescent="0.2">
      <c r="A35" s="121"/>
      <c r="B35" s="41" t="s">
        <v>133</v>
      </c>
      <c r="C35" s="43">
        <v>1110.5180839999998</v>
      </c>
      <c r="D35" s="43">
        <v>859.29180499999961</v>
      </c>
      <c r="E35" s="43">
        <v>922.68405799999982</v>
      </c>
      <c r="F35" s="57">
        <f t="shared" si="10"/>
        <v>12.217146009729058</v>
      </c>
      <c r="G35" s="58">
        <f t="shared" si="12"/>
        <v>-187.83402599999999</v>
      </c>
      <c r="H35" s="59">
        <f t="shared" si="13"/>
        <v>-16.914089802431352</v>
      </c>
      <c r="I35" s="59"/>
      <c r="J35" s="43">
        <v>3456.6595050000005</v>
      </c>
      <c r="K35" s="43">
        <v>2808.1772539999984</v>
      </c>
      <c r="L35" s="57">
        <f t="shared" si="11"/>
        <v>11.836362268774547</v>
      </c>
    </row>
    <row r="36" spans="1:12" s="22" customFormat="1" ht="6" customHeight="1" x14ac:dyDescent="0.2">
      <c r="A36" s="121"/>
      <c r="B36" s="41"/>
      <c r="C36" s="56"/>
      <c r="D36" s="56"/>
      <c r="E36" s="56"/>
      <c r="F36" s="57"/>
      <c r="G36" s="58"/>
      <c r="H36" s="59"/>
      <c r="I36" s="59"/>
      <c r="J36" s="108"/>
      <c r="K36" s="108"/>
      <c r="L36" s="57"/>
    </row>
    <row r="37" spans="1:12" s="23" customFormat="1" ht="15" customHeight="1" x14ac:dyDescent="0.2">
      <c r="A37" s="60" t="s">
        <v>54</v>
      </c>
      <c r="B37" s="61"/>
      <c r="C37" s="61">
        <f>SUM(C38:C44)</f>
        <v>8731.3778829999992</v>
      </c>
      <c r="D37" s="61">
        <f t="shared" ref="D37:E37" si="14">SUM(D38:D44)</f>
        <v>8113.3476449999998</v>
      </c>
      <c r="E37" s="61">
        <f t="shared" si="14"/>
        <v>8694.7223119999999</v>
      </c>
      <c r="F37" s="62">
        <f>E37/$E$5*100</f>
        <v>5.8451009289117586</v>
      </c>
      <c r="G37" s="63">
        <f>E37-C37</f>
        <v>-36.655570999999327</v>
      </c>
      <c r="H37" s="64">
        <f>(G37/C37)*100</f>
        <v>-0.41981427778275127</v>
      </c>
      <c r="I37" s="64"/>
      <c r="J37" s="61">
        <f>SUM(J38:J44)</f>
        <v>24488.115944999998</v>
      </c>
      <c r="K37" s="61">
        <f>SUM(K38:K44)</f>
        <v>25565.449756999995</v>
      </c>
      <c r="L37" s="62">
        <f>K37/$K$5*100</f>
        <v>5.9937886942075105</v>
      </c>
    </row>
    <row r="38" spans="1:12" s="22" customFormat="1" ht="15" customHeight="1" x14ac:dyDescent="0.2">
      <c r="A38" s="121"/>
      <c r="B38" s="41" t="s">
        <v>79</v>
      </c>
      <c r="C38" s="43">
        <v>5472.0304340000002</v>
      </c>
      <c r="D38" s="43">
        <v>3463.313463</v>
      </c>
      <c r="E38" s="43">
        <v>4512.0462029999999</v>
      </c>
      <c r="F38" s="57">
        <f t="shared" ref="F38:F44" si="15">E38/$E$37*100</f>
        <v>51.894080582340287</v>
      </c>
      <c r="G38" s="58">
        <f>E38-C38</f>
        <v>-959.98423100000036</v>
      </c>
      <c r="H38" s="59">
        <f>(G38/C38)*100</f>
        <v>-17.543473900203828</v>
      </c>
      <c r="I38" s="59"/>
      <c r="J38" s="43">
        <v>15483.454830999997</v>
      </c>
      <c r="K38" s="43">
        <v>12949.193836999999</v>
      </c>
      <c r="L38" s="57">
        <f t="shared" ref="L38:L44" si="16">K38/$K$37*100</f>
        <v>50.651148170997537</v>
      </c>
    </row>
    <row r="39" spans="1:12" s="22" customFormat="1" ht="15" customHeight="1" x14ac:dyDescent="0.2">
      <c r="A39" s="121"/>
      <c r="B39" s="41" t="s">
        <v>132</v>
      </c>
      <c r="C39" s="43">
        <v>648.56836299999998</v>
      </c>
      <c r="D39" s="43">
        <v>2964.2732479999995</v>
      </c>
      <c r="E39" s="43">
        <v>1775.721869</v>
      </c>
      <c r="F39" s="57">
        <f t="shared" si="15"/>
        <v>20.422985407472321</v>
      </c>
      <c r="G39" s="58">
        <f t="shared" ref="G39:G44" si="17">E39-C39</f>
        <v>1127.1535060000001</v>
      </c>
      <c r="H39" s="59">
        <f t="shared" ref="H39:H44" si="18">(G39/C39)*100</f>
        <v>173.79100959939979</v>
      </c>
      <c r="I39" s="59"/>
      <c r="J39" s="43">
        <v>1827.5609460000007</v>
      </c>
      <c r="K39" s="43">
        <v>6690.6402099999996</v>
      </c>
      <c r="L39" s="57">
        <f t="shared" si="16"/>
        <v>26.17063370132206</v>
      </c>
    </row>
    <row r="40" spans="1:12" s="22" customFormat="1" ht="15" customHeight="1" x14ac:dyDescent="0.2">
      <c r="A40" s="121"/>
      <c r="B40" s="41" t="s">
        <v>77</v>
      </c>
      <c r="C40" s="43">
        <v>1618.7875359999998</v>
      </c>
      <c r="D40" s="43">
        <v>1210.643356</v>
      </c>
      <c r="E40" s="43">
        <v>1632.3994869999999</v>
      </c>
      <c r="F40" s="57">
        <f t="shared" si="15"/>
        <v>18.77460174601606</v>
      </c>
      <c r="G40" s="58">
        <f t="shared" si="17"/>
        <v>13.61195100000009</v>
      </c>
      <c r="H40" s="59">
        <f t="shared" si="18"/>
        <v>0.84087322747956295</v>
      </c>
      <c r="I40" s="59"/>
      <c r="J40" s="43">
        <v>4811.649484999999</v>
      </c>
      <c r="K40" s="43">
        <v>4098.0529179999994</v>
      </c>
      <c r="L40" s="57">
        <f t="shared" si="16"/>
        <v>16.029653133240593</v>
      </c>
    </row>
    <row r="41" spans="1:12" s="22" customFormat="1" ht="15" customHeight="1" x14ac:dyDescent="0.2">
      <c r="A41" s="121"/>
      <c r="B41" s="41" t="s">
        <v>167</v>
      </c>
      <c r="C41" s="43">
        <v>690.47506699999997</v>
      </c>
      <c r="D41" s="43">
        <v>226.71734599999999</v>
      </c>
      <c r="E41" s="43">
        <v>570.72443099999998</v>
      </c>
      <c r="F41" s="57">
        <f t="shared" si="15"/>
        <v>6.5640328755792012</v>
      </c>
      <c r="G41" s="58">
        <f t="shared" si="17"/>
        <v>-119.75063599999999</v>
      </c>
      <c r="H41" s="59">
        <f t="shared" si="18"/>
        <v>-17.343223777839903</v>
      </c>
      <c r="I41" s="59"/>
      <c r="J41" s="43">
        <v>1448.7041900000002</v>
      </c>
      <c r="K41" s="43">
        <v>1128.6076430000001</v>
      </c>
      <c r="L41" s="57">
        <f t="shared" si="16"/>
        <v>4.4145816080977784</v>
      </c>
    </row>
    <row r="42" spans="1:12" s="22" customFormat="1" ht="15" customHeight="1" x14ac:dyDescent="0.2">
      <c r="A42" s="121"/>
      <c r="B42" s="41" t="s">
        <v>80</v>
      </c>
      <c r="C42" s="43">
        <v>196.31160300000002</v>
      </c>
      <c r="D42" s="43">
        <v>147.53232599999998</v>
      </c>
      <c r="E42" s="43">
        <v>134.92950300000001</v>
      </c>
      <c r="F42" s="57">
        <f t="shared" si="15"/>
        <v>1.5518552307734703</v>
      </c>
      <c r="G42" s="58">
        <f t="shared" si="17"/>
        <v>-61.382100000000008</v>
      </c>
      <c r="H42" s="59">
        <f t="shared" si="18"/>
        <v>-31.267688237459911</v>
      </c>
      <c r="I42" s="59"/>
      <c r="J42" s="43">
        <v>612.10130699999991</v>
      </c>
      <c r="K42" s="43">
        <v>407.3338589999999</v>
      </c>
      <c r="L42" s="57">
        <f t="shared" si="16"/>
        <v>1.5932982320738132</v>
      </c>
    </row>
    <row r="43" spans="1:12" s="22" customFormat="1" ht="15" customHeight="1" x14ac:dyDescent="0.2">
      <c r="A43" s="121"/>
      <c r="B43" s="41" t="s">
        <v>134</v>
      </c>
      <c r="C43" s="43">
        <v>104.17384100000002</v>
      </c>
      <c r="D43" s="43">
        <v>100.54360200000005</v>
      </c>
      <c r="E43" s="43">
        <v>68.616957000000014</v>
      </c>
      <c r="F43" s="57">
        <f t="shared" si="15"/>
        <v>0.78917939570420192</v>
      </c>
      <c r="G43" s="58">
        <f t="shared" si="17"/>
        <v>-35.556884000000011</v>
      </c>
      <c r="H43" s="59">
        <f t="shared" si="18"/>
        <v>-34.132257828527223</v>
      </c>
      <c r="I43" s="59"/>
      <c r="J43" s="43">
        <v>302.76576699999998</v>
      </c>
      <c r="K43" s="43">
        <v>290.77822900000007</v>
      </c>
      <c r="L43" s="57">
        <f t="shared" si="16"/>
        <v>1.1373874966560407</v>
      </c>
    </row>
    <row r="44" spans="1:12" s="78" customFormat="1" ht="15" customHeight="1" x14ac:dyDescent="0.2">
      <c r="A44" s="121"/>
      <c r="B44" s="41" t="s">
        <v>78</v>
      </c>
      <c r="C44" s="43">
        <v>1.031039</v>
      </c>
      <c r="D44" s="43">
        <v>0.32430399999999998</v>
      </c>
      <c r="E44" s="43">
        <v>0.283862</v>
      </c>
      <c r="F44" s="57">
        <f t="shared" si="15"/>
        <v>3.2647621144637198E-3</v>
      </c>
      <c r="G44" s="58">
        <f t="shared" si="17"/>
        <v>-0.74717699999999998</v>
      </c>
      <c r="H44" s="59">
        <f t="shared" si="18"/>
        <v>-72.468354737308672</v>
      </c>
      <c r="I44" s="59"/>
      <c r="J44" s="43">
        <v>1.879419</v>
      </c>
      <c r="K44" s="43">
        <v>0.84306099999999995</v>
      </c>
      <c r="L44" s="57">
        <f t="shared" si="16"/>
        <v>3.2976576121809247E-3</v>
      </c>
    </row>
    <row r="45" spans="1:12" s="22" customFormat="1" ht="6" customHeight="1" x14ac:dyDescent="0.2">
      <c r="A45" s="121"/>
      <c r="B45" s="41"/>
      <c r="C45" s="56"/>
      <c r="D45" s="56"/>
      <c r="E45" s="56"/>
      <c r="F45" s="57"/>
      <c r="G45" s="58"/>
      <c r="H45" s="59"/>
      <c r="I45" s="59"/>
      <c r="J45" s="56"/>
      <c r="K45" s="56"/>
      <c r="L45" s="57"/>
    </row>
    <row r="46" spans="1:12" s="23" customFormat="1" ht="15" customHeight="1" x14ac:dyDescent="0.2">
      <c r="A46" s="60" t="s">
        <v>55</v>
      </c>
      <c r="B46" s="61"/>
      <c r="C46" s="134">
        <v>1067.0608789999997</v>
      </c>
      <c r="D46" s="134">
        <v>1392.9469530000003</v>
      </c>
      <c r="E46" s="134">
        <v>1674.1111239999996</v>
      </c>
      <c r="F46" s="62">
        <f>E46/$E$5*100</f>
        <v>1.1254354233359103</v>
      </c>
      <c r="G46" s="63">
        <f>E46-C46</f>
        <v>607.0502449999999</v>
      </c>
      <c r="H46" s="64">
        <f>(G46/C46)*100</f>
        <v>56.889935424199919</v>
      </c>
      <c r="I46" s="64"/>
      <c r="J46" s="134">
        <v>3171.7360849999991</v>
      </c>
      <c r="K46" s="134">
        <v>4905.3825030000025</v>
      </c>
      <c r="L46" s="62">
        <f>K46/$K$5*100</f>
        <v>1.1500609794355108</v>
      </c>
    </row>
    <row r="47" spans="1:12" x14ac:dyDescent="0.2">
      <c r="C47" s="31"/>
      <c r="D47" s="31"/>
      <c r="E47" s="31"/>
    </row>
    <row r="48" spans="1:12" x14ac:dyDescent="0.2">
      <c r="C48" s="31"/>
      <c r="D48" s="31"/>
      <c r="E48" s="31"/>
      <c r="G48" s="31"/>
      <c r="H48" s="31"/>
      <c r="I48" s="31"/>
      <c r="J48" s="31"/>
      <c r="K48" s="31"/>
    </row>
    <row r="49" spans="3:11" x14ac:dyDescent="0.2">
      <c r="C49" s="141"/>
      <c r="D49" s="141"/>
      <c r="E49" s="141"/>
      <c r="J49" s="141"/>
      <c r="K49" s="141"/>
    </row>
  </sheetData>
  <mergeCells count="3">
    <mergeCell ref="C3:E3"/>
    <mergeCell ref="G3:H3"/>
    <mergeCell ref="J3:L3"/>
  </mergeCells>
  <printOptions horizontalCentered="1"/>
  <pageMargins left="0.25" right="0.25" top="0.75" bottom="0.75" header="0.3" footer="0.3"/>
  <pageSetup paperSize="9" scale="75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0"/>
  <sheetViews>
    <sheetView tabSelected="1" view="pageBreakPreview" zoomScaleNormal="100" zoomScaleSheetLayoutView="100" workbookViewId="0">
      <pane xSplit="2" topLeftCell="C1" activePane="topRight" state="frozen"/>
      <selection activeCell="P8" sqref="P8"/>
      <selection pane="topRight" activeCell="P8" sqref="P8"/>
    </sheetView>
  </sheetViews>
  <sheetFormatPr defaultColWidth="9.140625" defaultRowHeight="12.75" x14ac:dyDescent="0.2"/>
  <cols>
    <col min="1" max="1" width="1.42578125" style="21" customWidth="1"/>
    <col min="2" max="2" width="34.7109375" style="21" customWidth="1"/>
    <col min="3" max="5" width="8.7109375" style="21" customWidth="1"/>
    <col min="6" max="6" width="9" style="21" bestFit="1" customWidth="1"/>
    <col min="7" max="7" width="12.7109375" style="21" bestFit="1" customWidth="1"/>
    <col min="8" max="8" width="11.5703125" style="21" customWidth="1"/>
    <col min="9" max="9" width="0.7109375" style="21" customWidth="1"/>
    <col min="10" max="11" width="10.42578125" style="21" customWidth="1"/>
    <col min="12" max="12" width="9" style="21" bestFit="1" customWidth="1"/>
    <col min="13" max="16384" width="9.140625" style="21"/>
  </cols>
  <sheetData>
    <row r="1" spans="1:12" x14ac:dyDescent="0.2">
      <c r="A1" s="93" t="s">
        <v>127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s="22" customFormat="1" x14ac:dyDescent="0.2">
      <c r="A3" s="29"/>
      <c r="B3" s="30"/>
      <c r="C3" s="147" t="s">
        <v>121</v>
      </c>
      <c r="D3" s="147"/>
      <c r="E3" s="147"/>
      <c r="F3" s="13"/>
      <c r="G3" s="148" t="s">
        <v>0</v>
      </c>
      <c r="H3" s="148"/>
      <c r="I3" s="14"/>
      <c r="J3" s="147" t="s">
        <v>121</v>
      </c>
      <c r="K3" s="147"/>
      <c r="L3" s="147"/>
    </row>
    <row r="4" spans="1:12" s="22" customFormat="1" ht="24" x14ac:dyDescent="0.2">
      <c r="A4" s="29"/>
      <c r="B4" s="28" t="s">
        <v>129</v>
      </c>
      <c r="C4" s="17" t="s">
        <v>180</v>
      </c>
      <c r="D4" s="17" t="s">
        <v>176</v>
      </c>
      <c r="E4" s="17" t="s">
        <v>181</v>
      </c>
      <c r="F4" s="18" t="s">
        <v>116</v>
      </c>
      <c r="G4" s="19" t="s">
        <v>128</v>
      </c>
      <c r="H4" s="20" t="s">
        <v>2</v>
      </c>
      <c r="I4" s="20"/>
      <c r="J4" s="17" t="s">
        <v>182</v>
      </c>
      <c r="K4" s="17" t="s">
        <v>183</v>
      </c>
      <c r="L4" s="18" t="s">
        <v>116</v>
      </c>
    </row>
    <row r="5" spans="1:12" s="22" customFormat="1" ht="15" customHeight="1" x14ac:dyDescent="0.2">
      <c r="A5" s="87" t="s">
        <v>56</v>
      </c>
      <c r="B5" s="82"/>
      <c r="C5" s="82">
        <v>112534.81115900002</v>
      </c>
      <c r="D5" s="82">
        <v>114244.32998000005</v>
      </c>
      <c r="E5" s="82">
        <v>124199.08643700008</v>
      </c>
      <c r="F5" s="86">
        <v>100</v>
      </c>
      <c r="G5" s="85">
        <f>E5-C5</f>
        <v>11664.275278000059</v>
      </c>
      <c r="H5" s="86">
        <f>(G5/C5)*100</f>
        <v>10.365037411863293</v>
      </c>
      <c r="I5" s="83"/>
      <c r="J5" s="82">
        <v>337314.87214100006</v>
      </c>
      <c r="K5" s="82">
        <v>363312.64853900002</v>
      </c>
      <c r="L5" s="86">
        <v>100</v>
      </c>
    </row>
    <row r="6" spans="1:12" s="22" customFormat="1" ht="6" customHeight="1" x14ac:dyDescent="0.2">
      <c r="A6" s="121"/>
      <c r="B6" s="122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s="23" customFormat="1" ht="15" customHeight="1" x14ac:dyDescent="0.2">
      <c r="A7" s="36" t="s">
        <v>52</v>
      </c>
      <c r="B7" s="61"/>
      <c r="C7" s="61">
        <f>SUM(C8:C26)</f>
        <v>93304.411774000007</v>
      </c>
      <c r="D7" s="61">
        <f t="shared" ref="D7:E7" si="0">SUM(D8:D26)</f>
        <v>99479.895719000051</v>
      </c>
      <c r="E7" s="61">
        <f t="shared" si="0"/>
        <v>108647.90445900008</v>
      </c>
      <c r="F7" s="63">
        <f>E7/$E$5*100</f>
        <v>87.478827401932364</v>
      </c>
      <c r="G7" s="64">
        <f>E7-C7</f>
        <v>15343.492685000077</v>
      </c>
      <c r="H7" s="64">
        <f>(G7/C7)*100</f>
        <v>16.44455218491143</v>
      </c>
      <c r="I7" s="61"/>
      <c r="J7" s="61">
        <f t="shared" ref="J7" si="1">SUM(J8:J26)</f>
        <v>281270.26941200002</v>
      </c>
      <c r="K7" s="61">
        <f t="shared" ref="K7" si="2">SUM(K8:K26)</f>
        <v>314459.11779200006</v>
      </c>
      <c r="L7" s="62">
        <f>K7/$K$5*100</f>
        <v>86.55330857776184</v>
      </c>
    </row>
    <row r="8" spans="1:12" s="22" customFormat="1" ht="15" customHeight="1" x14ac:dyDescent="0.2">
      <c r="A8" s="121"/>
      <c r="B8" s="41" t="s">
        <v>57</v>
      </c>
      <c r="C8" s="43">
        <v>41631.184046000024</v>
      </c>
      <c r="D8" s="43">
        <v>49793.667771000066</v>
      </c>
      <c r="E8" s="43">
        <v>53809.105290000087</v>
      </c>
      <c r="F8" s="57">
        <f>E8/$E$7*100</f>
        <v>49.526132655697708</v>
      </c>
      <c r="G8" s="58">
        <f>E8-C8</f>
        <v>12177.921244000063</v>
      </c>
      <c r="H8" s="59">
        <f>(G8/C8)*100</f>
        <v>29.251921421557871</v>
      </c>
      <c r="I8" s="59"/>
      <c r="J8" s="43">
        <v>124464.13984200009</v>
      </c>
      <c r="K8" s="43">
        <v>153131.48346500006</v>
      </c>
      <c r="L8" s="57">
        <f>K8/$K$7*100</f>
        <v>48.696785941595543</v>
      </c>
    </row>
    <row r="9" spans="1:12" s="22" customFormat="1" ht="15" customHeight="1" x14ac:dyDescent="0.2">
      <c r="A9" s="121"/>
      <c r="B9" s="41" t="s">
        <v>163</v>
      </c>
      <c r="C9" s="43">
        <v>8868.6032590000013</v>
      </c>
      <c r="D9" s="43">
        <v>9228.5963320000028</v>
      </c>
      <c r="E9" s="43">
        <v>10820.984949999998</v>
      </c>
      <c r="F9" s="57">
        <f t="shared" ref="F9:F26" si="3">E9/$E$7*100</f>
        <v>9.9596812325850781</v>
      </c>
      <c r="G9" s="58">
        <f t="shared" ref="G9:G26" si="4">E9-C9</f>
        <v>1952.3816909999969</v>
      </c>
      <c r="H9" s="59">
        <f t="shared" ref="H9:H26" si="5">(G9/C9)*100</f>
        <v>22.014534126540035</v>
      </c>
      <c r="I9" s="59"/>
      <c r="J9" s="43">
        <v>27210.664135000003</v>
      </c>
      <c r="K9" s="43">
        <v>30956.265700999986</v>
      </c>
      <c r="L9" s="57">
        <f t="shared" ref="L9:L26" si="6">K9/$K$7*100</f>
        <v>9.8442894320768595</v>
      </c>
    </row>
    <row r="10" spans="1:12" s="22" customFormat="1" ht="15" customHeight="1" x14ac:dyDescent="0.2">
      <c r="A10" s="121"/>
      <c r="B10" s="41" t="s">
        <v>58</v>
      </c>
      <c r="C10" s="43">
        <v>7447.848705999997</v>
      </c>
      <c r="D10" s="43">
        <v>7378.1122780000005</v>
      </c>
      <c r="E10" s="43">
        <v>7942.1840579999989</v>
      </c>
      <c r="F10" s="57">
        <f t="shared" si="3"/>
        <v>7.3100204716761024</v>
      </c>
      <c r="G10" s="58">
        <f t="shared" si="4"/>
        <v>494.33535200000188</v>
      </c>
      <c r="H10" s="59">
        <f t="shared" si="5"/>
        <v>6.6372904648528186</v>
      </c>
      <c r="I10" s="59"/>
      <c r="J10" s="43">
        <v>24596.002111000009</v>
      </c>
      <c r="K10" s="43">
        <v>23644.529129999999</v>
      </c>
      <c r="L10" s="57">
        <f t="shared" si="6"/>
        <v>7.5191106863181325</v>
      </c>
    </row>
    <row r="11" spans="1:12" s="22" customFormat="1" ht="27.75" customHeight="1" x14ac:dyDescent="0.2">
      <c r="A11" s="121"/>
      <c r="B11" s="42" t="s">
        <v>162</v>
      </c>
      <c r="C11" s="43">
        <v>8263.4985989999914</v>
      </c>
      <c r="D11" s="43">
        <v>6621.6465229999985</v>
      </c>
      <c r="E11" s="43">
        <v>7826.6100560000104</v>
      </c>
      <c r="F11" s="57">
        <f t="shared" si="3"/>
        <v>7.2036456616183502</v>
      </c>
      <c r="G11" s="58">
        <f t="shared" si="4"/>
        <v>-436.88854299998093</v>
      </c>
      <c r="H11" s="59">
        <f t="shared" si="5"/>
        <v>-5.2869681983470178</v>
      </c>
      <c r="I11" s="59"/>
      <c r="J11" s="43">
        <v>23039.032328000008</v>
      </c>
      <c r="K11" s="43">
        <v>22349.546702000007</v>
      </c>
      <c r="L11" s="57">
        <f t="shared" si="6"/>
        <v>7.1072980357285056</v>
      </c>
    </row>
    <row r="12" spans="1:12" s="22" customFormat="1" ht="15" customHeight="1" x14ac:dyDescent="0.2">
      <c r="A12" s="121"/>
      <c r="B12" s="41" t="s">
        <v>60</v>
      </c>
      <c r="C12" s="43">
        <v>4705.9780089999995</v>
      </c>
      <c r="D12" s="43">
        <v>4969.7076229999993</v>
      </c>
      <c r="E12" s="43">
        <v>5724.0649229999972</v>
      </c>
      <c r="F12" s="57">
        <f t="shared" si="3"/>
        <v>5.2684540502666195</v>
      </c>
      <c r="G12" s="58">
        <f t="shared" si="4"/>
        <v>1018.0869139999977</v>
      </c>
      <c r="H12" s="59">
        <f t="shared" si="5"/>
        <v>21.633907171961837</v>
      </c>
      <c r="I12" s="59"/>
      <c r="J12" s="43">
        <v>14750.395337000002</v>
      </c>
      <c r="K12" s="43">
        <v>16581.688760999994</v>
      </c>
      <c r="L12" s="57">
        <f t="shared" si="6"/>
        <v>5.2730825162360224</v>
      </c>
    </row>
    <row r="13" spans="1:12" s="22" customFormat="1" ht="15" customHeight="1" x14ac:dyDescent="0.2">
      <c r="A13" s="121"/>
      <c r="B13" s="41" t="s">
        <v>59</v>
      </c>
      <c r="C13" s="43">
        <v>4360.5930509999989</v>
      </c>
      <c r="D13" s="43">
        <v>3198.1911609999993</v>
      </c>
      <c r="E13" s="43">
        <v>3871.8231060000007</v>
      </c>
      <c r="F13" s="57">
        <f t="shared" si="3"/>
        <v>3.563642690836335</v>
      </c>
      <c r="G13" s="58">
        <f t="shared" si="4"/>
        <v>-488.76994499999819</v>
      </c>
      <c r="H13" s="59">
        <f t="shared" si="5"/>
        <v>-11.208795209355992</v>
      </c>
      <c r="I13" s="59"/>
      <c r="J13" s="43">
        <v>14430.717842999999</v>
      </c>
      <c r="K13" s="43">
        <v>10592.885562000005</v>
      </c>
      <c r="L13" s="57">
        <f t="shared" si="6"/>
        <v>3.3686049990786726</v>
      </c>
    </row>
    <row r="14" spans="1:12" s="22" customFormat="1" ht="15" customHeight="1" x14ac:dyDescent="0.2">
      <c r="A14" s="121"/>
      <c r="B14" s="41" t="s">
        <v>62</v>
      </c>
      <c r="C14" s="43">
        <v>2661.9742019999994</v>
      </c>
      <c r="D14" s="43">
        <v>3046.8771920000008</v>
      </c>
      <c r="E14" s="43">
        <v>3407.3612839999996</v>
      </c>
      <c r="F14" s="57">
        <f t="shared" si="3"/>
        <v>3.1361500260557889</v>
      </c>
      <c r="G14" s="58">
        <f t="shared" si="4"/>
        <v>745.38708200000019</v>
      </c>
      <c r="H14" s="59">
        <f t="shared" si="5"/>
        <v>28.001288721730454</v>
      </c>
      <c r="I14" s="59"/>
      <c r="J14" s="43">
        <v>7568.9171489999972</v>
      </c>
      <c r="K14" s="43">
        <v>9429.0923899999998</v>
      </c>
      <c r="L14" s="57">
        <f t="shared" si="6"/>
        <v>2.9985113665035787</v>
      </c>
    </row>
    <row r="15" spans="1:12" s="22" customFormat="1" ht="15" customHeight="1" x14ac:dyDescent="0.2">
      <c r="A15" s="121"/>
      <c r="B15" s="41" t="s">
        <v>61</v>
      </c>
      <c r="C15" s="43">
        <v>2549.9003119999993</v>
      </c>
      <c r="D15" s="43">
        <v>2151.2090559999988</v>
      </c>
      <c r="E15" s="43">
        <v>2278.2945440000012</v>
      </c>
      <c r="F15" s="57">
        <f t="shared" si="3"/>
        <v>2.0969521274657903</v>
      </c>
      <c r="G15" s="58">
        <f t="shared" si="4"/>
        <v>-271.60576799999808</v>
      </c>
      <c r="H15" s="59">
        <f t="shared" si="5"/>
        <v>-10.651622995683532</v>
      </c>
      <c r="I15" s="59"/>
      <c r="J15" s="43">
        <v>7275.785160999998</v>
      </c>
      <c r="K15" s="43">
        <v>7064.5404139999991</v>
      </c>
      <c r="L15" s="57">
        <f t="shared" si="6"/>
        <v>2.2465687952075415</v>
      </c>
    </row>
    <row r="16" spans="1:12" s="22" customFormat="1" ht="15" customHeight="1" x14ac:dyDescent="0.2">
      <c r="A16" s="121"/>
      <c r="B16" s="41" t="s">
        <v>164</v>
      </c>
      <c r="C16" s="43">
        <v>2314.7161229999997</v>
      </c>
      <c r="D16" s="43">
        <v>2001.9463500000002</v>
      </c>
      <c r="E16" s="43">
        <v>1963.4379760000006</v>
      </c>
      <c r="F16" s="57">
        <f t="shared" si="3"/>
        <v>1.8071567839036726</v>
      </c>
      <c r="G16" s="58">
        <f t="shared" si="4"/>
        <v>-351.27814699999908</v>
      </c>
      <c r="H16" s="59">
        <f t="shared" si="5"/>
        <v>-15.175862971253826</v>
      </c>
      <c r="I16" s="59"/>
      <c r="J16" s="43">
        <v>6888.5442779999994</v>
      </c>
      <c r="K16" s="43">
        <v>6355.6244000000024</v>
      </c>
      <c r="L16" s="57">
        <f t="shared" si="6"/>
        <v>2.0211289927372844</v>
      </c>
    </row>
    <row r="17" spans="1:12" s="22" customFormat="1" ht="15" customHeight="1" x14ac:dyDescent="0.2">
      <c r="A17" s="123"/>
      <c r="B17" s="41" t="s">
        <v>165</v>
      </c>
      <c r="C17" s="43">
        <v>1652.4792510000018</v>
      </c>
      <c r="D17" s="43">
        <v>1823.0538670000001</v>
      </c>
      <c r="E17" s="43">
        <v>1491.2007680000002</v>
      </c>
      <c r="F17" s="57">
        <f t="shared" si="3"/>
        <v>1.3725076203036453</v>
      </c>
      <c r="G17" s="58">
        <f t="shared" si="4"/>
        <v>-161.27848300000164</v>
      </c>
      <c r="H17" s="59">
        <f t="shared" si="5"/>
        <v>-9.759788687355897</v>
      </c>
      <c r="I17" s="59"/>
      <c r="J17" s="43">
        <v>5312.0779049999992</v>
      </c>
      <c r="K17" s="43">
        <v>5383.6079430000018</v>
      </c>
      <c r="L17" s="57">
        <f t="shared" si="6"/>
        <v>1.7120215755871342</v>
      </c>
    </row>
    <row r="18" spans="1:12" s="22" customFormat="1" ht="15" customHeight="1" x14ac:dyDescent="0.2">
      <c r="A18" s="123"/>
      <c r="B18" s="41" t="s">
        <v>64</v>
      </c>
      <c r="C18" s="43">
        <v>1309.221951</v>
      </c>
      <c r="D18" s="43">
        <v>1291.8324329999998</v>
      </c>
      <c r="E18" s="43">
        <v>1283.379952</v>
      </c>
      <c r="F18" s="57">
        <f t="shared" si="3"/>
        <v>1.1812284446630101</v>
      </c>
      <c r="G18" s="58">
        <f t="shared" si="4"/>
        <v>-25.841998999999987</v>
      </c>
      <c r="H18" s="59">
        <f t="shared" si="5"/>
        <v>-1.9738440056142923</v>
      </c>
      <c r="I18" s="59"/>
      <c r="J18" s="43">
        <v>3763.6602099999968</v>
      </c>
      <c r="K18" s="43">
        <v>4067.1786060000004</v>
      </c>
      <c r="L18" s="57">
        <f t="shared" si="6"/>
        <v>1.2933886714934588</v>
      </c>
    </row>
    <row r="19" spans="1:12" s="22" customFormat="1" ht="15" customHeight="1" x14ac:dyDescent="0.2">
      <c r="A19" s="121"/>
      <c r="B19" s="41" t="s">
        <v>68</v>
      </c>
      <c r="C19" s="43">
        <v>1089.8942059999997</v>
      </c>
      <c r="D19" s="43">
        <v>1265.0112789999998</v>
      </c>
      <c r="E19" s="43">
        <v>1334.0257110000002</v>
      </c>
      <c r="F19" s="57">
        <f t="shared" si="3"/>
        <v>1.2278430197458754</v>
      </c>
      <c r="G19" s="58">
        <f t="shared" si="4"/>
        <v>244.13150500000052</v>
      </c>
      <c r="H19" s="59">
        <f t="shared" si="5"/>
        <v>22.399559852325758</v>
      </c>
      <c r="I19" s="59"/>
      <c r="J19" s="43">
        <v>3111.5763609999999</v>
      </c>
      <c r="K19" s="43">
        <v>3781.7901869999996</v>
      </c>
      <c r="L19" s="57">
        <f t="shared" si="6"/>
        <v>1.2026333386527772</v>
      </c>
    </row>
    <row r="20" spans="1:12" s="22" customFormat="1" ht="15" customHeight="1" x14ac:dyDescent="0.2">
      <c r="A20" s="121"/>
      <c r="B20" s="41" t="s">
        <v>70</v>
      </c>
      <c r="C20" s="43">
        <v>1110.728032</v>
      </c>
      <c r="D20" s="43">
        <v>1090.1107289999998</v>
      </c>
      <c r="E20" s="43">
        <v>1105.7977190000004</v>
      </c>
      <c r="F20" s="57">
        <f t="shared" si="3"/>
        <v>1.0177809912728595</v>
      </c>
      <c r="G20" s="58">
        <f t="shared" si="4"/>
        <v>-4.9303129999996145</v>
      </c>
      <c r="H20" s="59">
        <f t="shared" si="5"/>
        <v>-0.44388120745651755</v>
      </c>
      <c r="I20" s="59"/>
      <c r="J20" s="43">
        <v>2633.2421940000004</v>
      </c>
      <c r="K20" s="43">
        <v>3455.5094629999999</v>
      </c>
      <c r="L20" s="57">
        <f t="shared" si="6"/>
        <v>1.0988739926713327</v>
      </c>
    </row>
    <row r="21" spans="1:12" s="22" customFormat="1" ht="15" customHeight="1" x14ac:dyDescent="0.2">
      <c r="A21" s="121"/>
      <c r="B21" s="41" t="s">
        <v>65</v>
      </c>
      <c r="C21" s="43">
        <v>1094.38742</v>
      </c>
      <c r="D21" s="43">
        <v>883.12478299999987</v>
      </c>
      <c r="E21" s="43">
        <v>970.6960319999996</v>
      </c>
      <c r="F21" s="57">
        <f t="shared" si="3"/>
        <v>0.89343281569347366</v>
      </c>
      <c r="G21" s="58">
        <f t="shared" si="4"/>
        <v>-123.69138800000042</v>
      </c>
      <c r="H21" s="59">
        <f t="shared" si="5"/>
        <v>-11.302340079896059</v>
      </c>
      <c r="I21" s="59"/>
      <c r="J21" s="43">
        <v>3198.3460970000006</v>
      </c>
      <c r="K21" s="43">
        <v>2972.7623990000002</v>
      </c>
      <c r="L21" s="57">
        <f t="shared" si="6"/>
        <v>0.94535735515430108</v>
      </c>
    </row>
    <row r="22" spans="1:12" s="22" customFormat="1" ht="15" customHeight="1" x14ac:dyDescent="0.2">
      <c r="A22" s="121"/>
      <c r="B22" s="41" t="s">
        <v>66</v>
      </c>
      <c r="C22" s="43">
        <v>861.79273400000034</v>
      </c>
      <c r="D22" s="43">
        <v>813.46871199999998</v>
      </c>
      <c r="E22" s="43">
        <v>939.40781800000002</v>
      </c>
      <c r="F22" s="57">
        <f t="shared" si="3"/>
        <v>0.8646350085422031</v>
      </c>
      <c r="G22" s="58">
        <f t="shared" si="4"/>
        <v>77.615083999999683</v>
      </c>
      <c r="H22" s="59">
        <f t="shared" si="5"/>
        <v>9.0062355991040004</v>
      </c>
      <c r="I22" s="59"/>
      <c r="J22" s="43">
        <v>2548.7321630000006</v>
      </c>
      <c r="K22" s="43">
        <v>2655.6079790000003</v>
      </c>
      <c r="L22" s="57">
        <f t="shared" si="6"/>
        <v>0.84450023190504542</v>
      </c>
    </row>
    <row r="23" spans="1:12" s="22" customFormat="1" ht="15" customHeight="1" x14ac:dyDescent="0.2">
      <c r="A23" s="121"/>
      <c r="B23" s="41" t="s">
        <v>67</v>
      </c>
      <c r="C23" s="43">
        <v>615.32474400000024</v>
      </c>
      <c r="D23" s="43">
        <v>621.27309399999967</v>
      </c>
      <c r="E23" s="43">
        <v>706.69146699999965</v>
      </c>
      <c r="F23" s="57">
        <f t="shared" si="3"/>
        <v>0.650441875081613</v>
      </c>
      <c r="G23" s="58">
        <f t="shared" si="4"/>
        <v>91.366722999999411</v>
      </c>
      <c r="H23" s="59">
        <f t="shared" si="5"/>
        <v>14.848537116524502</v>
      </c>
      <c r="I23" s="59"/>
      <c r="J23" s="43">
        <v>1830.4041870000003</v>
      </c>
      <c r="K23" s="43">
        <v>2081.5591470000004</v>
      </c>
      <c r="L23" s="57">
        <f t="shared" si="6"/>
        <v>0.66194905131574333</v>
      </c>
    </row>
    <row r="24" spans="1:12" s="22" customFormat="1" ht="15" customHeight="1" x14ac:dyDescent="0.2">
      <c r="A24" s="121"/>
      <c r="B24" s="41" t="s">
        <v>69</v>
      </c>
      <c r="C24" s="43">
        <v>487.20808300000022</v>
      </c>
      <c r="D24" s="43">
        <v>467.12776399999996</v>
      </c>
      <c r="E24" s="43">
        <v>409.66357000000011</v>
      </c>
      <c r="F24" s="57">
        <f t="shared" si="3"/>
        <v>0.37705611722552163</v>
      </c>
      <c r="G24" s="58">
        <f t="shared" si="4"/>
        <v>-77.544513000000109</v>
      </c>
      <c r="H24" s="59">
        <f t="shared" si="5"/>
        <v>-15.916097393646911</v>
      </c>
      <c r="I24" s="59"/>
      <c r="J24" s="43">
        <v>1377.7423010000009</v>
      </c>
      <c r="K24" s="43">
        <v>1446.1623059999999</v>
      </c>
      <c r="L24" s="57">
        <f t="shared" si="6"/>
        <v>0.45988881357753109</v>
      </c>
    </row>
    <row r="25" spans="1:12" s="22" customFormat="1" ht="15" customHeight="1" x14ac:dyDescent="0.2">
      <c r="A25" s="121"/>
      <c r="B25" s="41" t="s">
        <v>71</v>
      </c>
      <c r="C25" s="43">
        <v>242.16854900000001</v>
      </c>
      <c r="D25" s="43">
        <v>218.14380499999996</v>
      </c>
      <c r="E25" s="43">
        <v>253.56430599999999</v>
      </c>
      <c r="F25" s="57">
        <f t="shared" si="3"/>
        <v>0.23338168118620853</v>
      </c>
      <c r="G25" s="58">
        <f t="shared" si="4"/>
        <v>11.395756999999975</v>
      </c>
      <c r="H25" s="59">
        <f t="shared" si="5"/>
        <v>4.7057130445126356</v>
      </c>
      <c r="I25" s="59"/>
      <c r="J25" s="43">
        <v>735.75979300000006</v>
      </c>
      <c r="K25" s="43">
        <v>776.31743299999982</v>
      </c>
      <c r="L25" s="57">
        <f t="shared" si="6"/>
        <v>0.24687388251006204</v>
      </c>
    </row>
    <row r="26" spans="1:12" s="78" customFormat="1" ht="15" customHeight="1" x14ac:dyDescent="0.2">
      <c r="A26" s="121"/>
      <c r="B26" s="41" t="s">
        <v>63</v>
      </c>
      <c r="C26" s="43">
        <v>2036.9104970000008</v>
      </c>
      <c r="D26" s="43">
        <v>2616.7949669999994</v>
      </c>
      <c r="E26" s="43">
        <v>2509.6109290000009</v>
      </c>
      <c r="F26" s="57">
        <f t="shared" si="3"/>
        <v>2.3098567261801541</v>
      </c>
      <c r="G26" s="58">
        <f t="shared" si="4"/>
        <v>472.70043200000009</v>
      </c>
      <c r="H26" s="59">
        <f t="shared" si="5"/>
        <v>23.206735528939639</v>
      </c>
      <c r="I26" s="59"/>
      <c r="J26" s="43">
        <v>6534.530017000001</v>
      </c>
      <c r="K26" s="43">
        <v>7732.9658040000004</v>
      </c>
      <c r="L26" s="57">
        <f t="shared" si="6"/>
        <v>2.459132321650471</v>
      </c>
    </row>
    <row r="27" spans="1:12" s="22" customFormat="1" ht="6" customHeight="1" x14ac:dyDescent="0.2">
      <c r="A27" s="121"/>
      <c r="B27" s="41"/>
      <c r="C27" s="56"/>
      <c r="D27" s="56"/>
      <c r="E27" s="56"/>
      <c r="F27" s="57"/>
      <c r="G27" s="58"/>
      <c r="H27" s="59"/>
      <c r="I27" s="59"/>
      <c r="J27" s="56"/>
      <c r="K27" s="56"/>
      <c r="L27" s="57"/>
    </row>
    <row r="28" spans="1:12" s="23" customFormat="1" ht="15" customHeight="1" x14ac:dyDescent="0.2">
      <c r="A28" s="60" t="s">
        <v>53</v>
      </c>
      <c r="B28" s="61"/>
      <c r="C28" s="61">
        <f t="shared" ref="C28:E28" si="7">SUM(C29:C35)</f>
        <v>8483.483522999999</v>
      </c>
      <c r="D28" s="61">
        <f t="shared" si="7"/>
        <v>5973.3720970000004</v>
      </c>
      <c r="E28" s="61">
        <f t="shared" si="7"/>
        <v>5978.7300350000005</v>
      </c>
      <c r="F28" s="62">
        <f>E28/$E$5*100</f>
        <v>4.8138277072051636</v>
      </c>
      <c r="G28" s="63">
        <f>E28-C28</f>
        <v>-2504.7534879999985</v>
      </c>
      <c r="H28" s="64">
        <f>(G28/C28)*100</f>
        <v>-29.525058676771582</v>
      </c>
      <c r="I28" s="64"/>
      <c r="J28" s="61">
        <f t="shared" ref="J28:K28" si="8">SUM(J29:J35)</f>
        <v>24872.458474999996</v>
      </c>
      <c r="K28" s="61">
        <f t="shared" si="8"/>
        <v>19207.451913000001</v>
      </c>
      <c r="L28" s="62">
        <f>K28/$K$5*100</f>
        <v>5.2867556332650407</v>
      </c>
    </row>
    <row r="29" spans="1:12" s="22" customFormat="1" x14ac:dyDescent="0.2">
      <c r="A29" s="121"/>
      <c r="B29" s="42" t="s">
        <v>72</v>
      </c>
      <c r="C29" s="43">
        <v>759.86911299999997</v>
      </c>
      <c r="D29" s="43">
        <v>548.56892699999992</v>
      </c>
      <c r="E29" s="43">
        <v>529.75095299999998</v>
      </c>
      <c r="F29" s="57">
        <f>E29/$E$28*100</f>
        <v>8.8605933015672598</v>
      </c>
      <c r="G29" s="58">
        <f>E29-C29</f>
        <v>-230.11815999999999</v>
      </c>
      <c r="H29" s="59">
        <f>(G29/C29)*100</f>
        <v>-30.283920752020354</v>
      </c>
      <c r="I29" s="59"/>
      <c r="J29" s="43">
        <v>2491.4669430000004</v>
      </c>
      <c r="K29" s="43">
        <v>1766.0915880000002</v>
      </c>
      <c r="L29" s="57">
        <f>K29/$K$28*100</f>
        <v>9.1948249877156947</v>
      </c>
    </row>
    <row r="30" spans="1:12" s="22" customFormat="1" ht="15" customHeight="1" x14ac:dyDescent="0.2">
      <c r="A30" s="121"/>
      <c r="B30" s="41" t="s">
        <v>74</v>
      </c>
      <c r="C30" s="43">
        <v>550.90288899999996</v>
      </c>
      <c r="D30" s="43">
        <v>466.15461100000005</v>
      </c>
      <c r="E30" s="43">
        <v>595.71458100000007</v>
      </c>
      <c r="F30" s="57">
        <f t="shared" ref="F30:F35" si="9">E30/$E$28*100</f>
        <v>9.9638983113911426</v>
      </c>
      <c r="G30" s="58">
        <f t="shared" ref="G30:G35" si="10">E30-C30</f>
        <v>44.811692000000107</v>
      </c>
      <c r="H30" s="59">
        <f t="shared" ref="H30:H35" si="11">(G30/C30)*100</f>
        <v>8.1342270833508223</v>
      </c>
      <c r="I30" s="59"/>
      <c r="J30" s="43">
        <v>1624.5612509999996</v>
      </c>
      <c r="K30" s="43">
        <v>1700.1206199999999</v>
      </c>
      <c r="L30" s="57">
        <f t="shared" ref="L30:L35" si="12">K30/$K$28*100</f>
        <v>8.8513595020343274</v>
      </c>
    </row>
    <row r="31" spans="1:12" s="22" customFormat="1" ht="15" customHeight="1" x14ac:dyDescent="0.2">
      <c r="A31" s="121"/>
      <c r="B31" s="41" t="s">
        <v>166</v>
      </c>
      <c r="C31" s="43">
        <v>816.69004199999983</v>
      </c>
      <c r="D31" s="43">
        <v>532.96165799999994</v>
      </c>
      <c r="E31" s="43">
        <v>601.42828700000007</v>
      </c>
      <c r="F31" s="57">
        <f t="shared" si="9"/>
        <v>10.059465529956816</v>
      </c>
      <c r="G31" s="58">
        <f t="shared" si="10"/>
        <v>-215.26175499999977</v>
      </c>
      <c r="H31" s="59">
        <f t="shared" si="11"/>
        <v>-26.357827808557978</v>
      </c>
      <c r="I31" s="59"/>
      <c r="J31" s="43">
        <v>2061.5053669999998</v>
      </c>
      <c r="K31" s="43">
        <v>1619.1224789999994</v>
      </c>
      <c r="L31" s="57">
        <f t="shared" si="12"/>
        <v>8.42965785536677</v>
      </c>
    </row>
    <row r="32" spans="1:12" s="22" customFormat="1" ht="15" customHeight="1" x14ac:dyDescent="0.2">
      <c r="A32" s="121"/>
      <c r="B32" s="41" t="s">
        <v>73</v>
      </c>
      <c r="C32" s="43">
        <v>398.05216600000006</v>
      </c>
      <c r="D32" s="43">
        <v>394.02073599999989</v>
      </c>
      <c r="E32" s="43">
        <v>385.405531</v>
      </c>
      <c r="F32" s="57">
        <f t="shared" si="9"/>
        <v>6.4462775329175726</v>
      </c>
      <c r="G32" s="58">
        <f t="shared" si="10"/>
        <v>-12.64663500000006</v>
      </c>
      <c r="H32" s="59">
        <f t="shared" si="11"/>
        <v>-3.1771300548582015</v>
      </c>
      <c r="I32" s="59"/>
      <c r="J32" s="43">
        <v>1191.98254</v>
      </c>
      <c r="K32" s="43">
        <v>1271.8540860000005</v>
      </c>
      <c r="L32" s="57">
        <f t="shared" si="12"/>
        <v>6.6216700255757681</v>
      </c>
    </row>
    <row r="33" spans="1:12" s="22" customFormat="1" ht="15" customHeight="1" x14ac:dyDescent="0.2">
      <c r="A33" s="121"/>
      <c r="B33" s="41" t="s">
        <v>75</v>
      </c>
      <c r="C33" s="43">
        <v>68.863576000000009</v>
      </c>
      <c r="D33" s="43">
        <v>50.798032999999982</v>
      </c>
      <c r="E33" s="43">
        <v>46.344204000000005</v>
      </c>
      <c r="F33" s="57">
        <f t="shared" si="9"/>
        <v>0.77515130686110667</v>
      </c>
      <c r="G33" s="58">
        <f t="shared" si="10"/>
        <v>-22.519372000000004</v>
      </c>
      <c r="H33" s="59">
        <f t="shared" si="11"/>
        <v>-32.701426948841579</v>
      </c>
      <c r="I33" s="59"/>
      <c r="J33" s="43">
        <v>218.74649000000002</v>
      </c>
      <c r="K33" s="43">
        <v>163.33796599999997</v>
      </c>
      <c r="L33" s="57">
        <f t="shared" si="12"/>
        <v>0.8503885197257709</v>
      </c>
    </row>
    <row r="34" spans="1:12" s="22" customFormat="1" ht="15" customHeight="1" x14ac:dyDescent="0.2">
      <c r="A34" s="121"/>
      <c r="B34" s="41" t="s">
        <v>76</v>
      </c>
      <c r="C34" s="43">
        <v>21.280338</v>
      </c>
      <c r="D34" s="43">
        <v>17.483931999999999</v>
      </c>
      <c r="E34" s="43">
        <v>2.0895220000000001</v>
      </c>
      <c r="F34" s="57">
        <f t="shared" si="9"/>
        <v>3.4949261595150778E-2</v>
      </c>
      <c r="G34" s="58">
        <f t="shared" si="10"/>
        <v>-19.190816000000002</v>
      </c>
      <c r="H34" s="59">
        <f t="shared" si="11"/>
        <v>-90.180973629272245</v>
      </c>
      <c r="I34" s="59"/>
      <c r="J34" s="43">
        <v>27.689249</v>
      </c>
      <c r="K34" s="43">
        <v>22.740291999999997</v>
      </c>
      <c r="L34" s="57">
        <f t="shared" si="12"/>
        <v>0.11839307005948507</v>
      </c>
    </row>
    <row r="35" spans="1:12" s="78" customFormat="1" ht="15" customHeight="1" x14ac:dyDescent="0.2">
      <c r="A35" s="121"/>
      <c r="B35" s="41" t="s">
        <v>133</v>
      </c>
      <c r="C35" s="43">
        <v>5867.8253989999994</v>
      </c>
      <c r="D35" s="43">
        <v>3963.3842000000004</v>
      </c>
      <c r="E35" s="43">
        <v>3817.9969570000003</v>
      </c>
      <c r="F35" s="57">
        <f t="shared" si="9"/>
        <v>63.859664755710952</v>
      </c>
      <c r="G35" s="58">
        <f t="shared" si="10"/>
        <v>-2049.8284419999991</v>
      </c>
      <c r="H35" s="59">
        <f t="shared" si="11"/>
        <v>-34.933357804909008</v>
      </c>
      <c r="I35" s="59"/>
      <c r="J35" s="43">
        <v>17256.506634999994</v>
      </c>
      <c r="K35" s="43">
        <v>12664.184882000001</v>
      </c>
      <c r="L35" s="57">
        <f t="shared" si="12"/>
        <v>65.933706039522193</v>
      </c>
    </row>
    <row r="36" spans="1:12" s="22" customFormat="1" ht="6" customHeight="1" x14ac:dyDescent="0.2">
      <c r="A36" s="121"/>
      <c r="B36" s="41"/>
      <c r="C36" s="56"/>
      <c r="D36" s="56"/>
      <c r="E36" s="56"/>
      <c r="F36" s="57"/>
      <c r="G36" s="58"/>
      <c r="H36" s="59"/>
      <c r="I36" s="59"/>
      <c r="J36" s="56"/>
      <c r="K36" s="56"/>
      <c r="L36" s="57"/>
    </row>
    <row r="37" spans="1:12" s="23" customFormat="1" ht="15" customHeight="1" x14ac:dyDescent="0.2">
      <c r="A37" s="60" t="s">
        <v>54</v>
      </c>
      <c r="B37" s="61"/>
      <c r="C37" s="61">
        <f>SUM(C38:C44)</f>
        <v>8113.4535250000008</v>
      </c>
      <c r="D37" s="61">
        <f t="shared" ref="D37:E37" si="13">SUM(D38:D44)</f>
        <v>5677.1613979999993</v>
      </c>
      <c r="E37" s="61">
        <f t="shared" si="13"/>
        <v>6029.2773830000006</v>
      </c>
      <c r="F37" s="62">
        <f>E37/$E$5*100</f>
        <v>4.8545263543933945</v>
      </c>
      <c r="G37" s="63">
        <f>E37-C37</f>
        <v>-2084.1761420000003</v>
      </c>
      <c r="H37" s="64">
        <f>(G37/C37)*100</f>
        <v>-25.687903869517758</v>
      </c>
      <c r="I37" s="64"/>
      <c r="J37" s="61">
        <f t="shared" ref="J37" si="14">SUM(J38:J44)</f>
        <v>24982.161785</v>
      </c>
      <c r="K37" s="61">
        <f t="shared" ref="K37" si="15">SUM(K38:K44)</f>
        <v>20429.735999999997</v>
      </c>
      <c r="L37" s="62">
        <f>K37/$K$5*100</f>
        <v>5.6231832506120289</v>
      </c>
    </row>
    <row r="38" spans="1:12" s="22" customFormat="1" ht="15" customHeight="1" x14ac:dyDescent="0.2">
      <c r="A38" s="121"/>
      <c r="B38" s="41" t="s">
        <v>132</v>
      </c>
      <c r="C38" s="43">
        <v>1506.6969839999999</v>
      </c>
      <c r="D38" s="43">
        <v>2480.6120179999989</v>
      </c>
      <c r="E38" s="43">
        <v>2558.1125170000009</v>
      </c>
      <c r="F38" s="57">
        <f>E38/$E$37*100</f>
        <v>42.42817761565906</v>
      </c>
      <c r="G38" s="58">
        <f>E38-C38</f>
        <v>1051.415533000001</v>
      </c>
      <c r="H38" s="59">
        <f>(G38/C38)*100</f>
        <v>69.782812613634405</v>
      </c>
      <c r="I38" s="59"/>
      <c r="J38" s="43">
        <v>4073.779125</v>
      </c>
      <c r="K38" s="43">
        <v>7907.3331699999972</v>
      </c>
      <c r="L38" s="57">
        <f>K38/$K$37*100</f>
        <v>38.70501885095333</v>
      </c>
    </row>
    <row r="39" spans="1:12" s="22" customFormat="1" ht="15" customHeight="1" x14ac:dyDescent="0.2">
      <c r="A39" s="121"/>
      <c r="B39" s="41" t="s">
        <v>77</v>
      </c>
      <c r="C39" s="43">
        <v>4351.4756830000006</v>
      </c>
      <c r="D39" s="43">
        <v>1679.622306</v>
      </c>
      <c r="E39" s="43">
        <v>1715.1563100000001</v>
      </c>
      <c r="F39" s="57">
        <f>E39/$E$37*100</f>
        <v>28.44712891856679</v>
      </c>
      <c r="G39" s="58">
        <f>E39-C39</f>
        <v>-2636.3193730000003</v>
      </c>
      <c r="H39" s="59">
        <f>(G39/C39)*100</f>
        <v>-60.58449052810667</v>
      </c>
      <c r="I39" s="59"/>
      <c r="J39" s="43">
        <v>13505.949637000003</v>
      </c>
      <c r="K39" s="43">
        <v>7304.7915679999996</v>
      </c>
      <c r="L39" s="57">
        <f>K39/$K$37*100</f>
        <v>35.755682638287645</v>
      </c>
    </row>
    <row r="40" spans="1:12" s="22" customFormat="1" ht="15" customHeight="1" x14ac:dyDescent="0.2">
      <c r="A40" s="121"/>
      <c r="B40" s="41" t="s">
        <v>79</v>
      </c>
      <c r="C40" s="43">
        <v>480.87642899999997</v>
      </c>
      <c r="D40" s="43">
        <v>441.67957799999999</v>
      </c>
      <c r="E40" s="43">
        <v>422.64240799999999</v>
      </c>
      <c r="F40" s="57">
        <f t="shared" ref="F40:F44" si="16">E40/$E$37*100</f>
        <v>7.0098351950379989</v>
      </c>
      <c r="G40" s="58">
        <f t="shared" ref="G40:G44" si="17">E40-C40</f>
        <v>-58.234020999999984</v>
      </c>
      <c r="H40" s="59">
        <f t="shared" ref="H40:H44" si="18">(G40/C40)*100</f>
        <v>-12.10997617851633</v>
      </c>
      <c r="I40" s="59"/>
      <c r="J40" s="43">
        <v>1902.8059720000001</v>
      </c>
      <c r="K40" s="43">
        <v>1321.9722380000001</v>
      </c>
      <c r="L40" s="57">
        <f t="shared" ref="L40:L44" si="19">K40/$K$37*100</f>
        <v>6.4708238912142582</v>
      </c>
    </row>
    <row r="41" spans="1:12" s="22" customFormat="1" ht="15" customHeight="1" x14ac:dyDescent="0.2">
      <c r="A41" s="121"/>
      <c r="B41" s="41" t="s">
        <v>134</v>
      </c>
      <c r="C41" s="43">
        <v>183.75630400000006</v>
      </c>
      <c r="D41" s="43">
        <v>220.22064500000002</v>
      </c>
      <c r="E41" s="43">
        <v>279.75545700000004</v>
      </c>
      <c r="F41" s="57">
        <f t="shared" si="16"/>
        <v>4.6399500177051323</v>
      </c>
      <c r="G41" s="58">
        <f t="shared" si="17"/>
        <v>95.999152999999978</v>
      </c>
      <c r="H41" s="59">
        <f t="shared" si="18"/>
        <v>52.242644693158354</v>
      </c>
      <c r="I41" s="59"/>
      <c r="J41" s="43">
        <v>641.20182700000009</v>
      </c>
      <c r="K41" s="43">
        <v>805.80784299999971</v>
      </c>
      <c r="L41" s="57">
        <f t="shared" si="19"/>
        <v>3.944289064724086</v>
      </c>
    </row>
    <row r="42" spans="1:12" s="22" customFormat="1" ht="15" customHeight="1" x14ac:dyDescent="0.2">
      <c r="A42" s="121"/>
      <c r="B42" s="41" t="s">
        <v>80</v>
      </c>
      <c r="C42" s="43">
        <v>62.378986000000012</v>
      </c>
      <c r="D42" s="43">
        <v>75.427631000000005</v>
      </c>
      <c r="E42" s="43">
        <v>97.640266999999994</v>
      </c>
      <c r="F42" s="57">
        <f t="shared" si="16"/>
        <v>1.6194356437357493</v>
      </c>
      <c r="G42" s="58">
        <f t="shared" si="17"/>
        <v>35.261280999999983</v>
      </c>
      <c r="H42" s="59">
        <f>(G42/C42)*100</f>
        <v>56.527499501194157</v>
      </c>
      <c r="I42" s="59"/>
      <c r="J42" s="43">
        <v>124.907686</v>
      </c>
      <c r="K42" s="43">
        <v>239.61032700000001</v>
      </c>
      <c r="L42" s="57">
        <f t="shared" si="19"/>
        <v>1.1728508239166677</v>
      </c>
    </row>
    <row r="43" spans="1:12" s="22" customFormat="1" ht="15" customHeight="1" x14ac:dyDescent="0.2">
      <c r="A43" s="121"/>
      <c r="B43" s="41" t="s">
        <v>167</v>
      </c>
      <c r="C43" s="43">
        <v>0</v>
      </c>
      <c r="D43" s="43">
        <v>3.6699999999999998E-4</v>
      </c>
      <c r="E43" s="43">
        <v>5.4269999999999999E-2</v>
      </c>
      <c r="F43" s="57">
        <f t="shared" si="16"/>
        <v>9.00107866209943E-4</v>
      </c>
      <c r="G43" s="58">
        <f t="shared" si="17"/>
        <v>5.4269999999999999E-2</v>
      </c>
      <c r="H43" s="59" t="e">
        <f>(G43/C43)*100</f>
        <v>#DIV/0!</v>
      </c>
      <c r="I43" s="59"/>
      <c r="J43" s="43">
        <v>109.8702</v>
      </c>
      <c r="K43" s="43">
        <v>5.4636999999999998E-2</v>
      </c>
      <c r="L43" s="57">
        <f t="shared" si="19"/>
        <v>2.6743860028343006E-4</v>
      </c>
    </row>
    <row r="44" spans="1:12" s="78" customFormat="1" ht="15" customHeight="1" x14ac:dyDescent="0.2">
      <c r="A44" s="121"/>
      <c r="B44" s="41" t="s">
        <v>78</v>
      </c>
      <c r="C44" s="43">
        <v>1528.2691390000002</v>
      </c>
      <c r="D44" s="43">
        <v>779.59885300000019</v>
      </c>
      <c r="E44" s="43">
        <v>955.91615400000001</v>
      </c>
      <c r="F44" s="57">
        <f t="shared" si="16"/>
        <v>15.854572501429065</v>
      </c>
      <c r="G44" s="58">
        <f t="shared" si="17"/>
        <v>-572.35298500000022</v>
      </c>
      <c r="H44" s="59">
        <f t="shared" si="18"/>
        <v>-37.451059528330902</v>
      </c>
      <c r="I44" s="59"/>
      <c r="J44" s="43">
        <v>4623.6473379999998</v>
      </c>
      <c r="K44" s="43">
        <v>2850.166217</v>
      </c>
      <c r="L44" s="57">
        <f t="shared" si="19"/>
        <v>13.951067292303728</v>
      </c>
    </row>
    <row r="45" spans="1:12" s="22" customFormat="1" ht="6" customHeight="1" x14ac:dyDescent="0.2">
      <c r="A45" s="121"/>
      <c r="B45" s="41"/>
      <c r="C45" s="108"/>
      <c r="D45" s="108"/>
      <c r="E45" s="108"/>
      <c r="F45" s="57"/>
      <c r="G45" s="58"/>
      <c r="H45" s="59"/>
      <c r="I45" s="59"/>
      <c r="J45" s="43"/>
      <c r="K45" s="43"/>
      <c r="L45" s="57"/>
    </row>
    <row r="46" spans="1:12" s="23" customFormat="1" ht="15" customHeight="1" x14ac:dyDescent="0.2">
      <c r="A46" s="60" t="s">
        <v>55</v>
      </c>
      <c r="B46" s="61"/>
      <c r="C46" s="134">
        <v>2633.462336999999</v>
      </c>
      <c r="D46" s="134">
        <v>3113.9007660000007</v>
      </c>
      <c r="E46" s="134">
        <v>3543.1745600000008</v>
      </c>
      <c r="F46" s="135">
        <f>E46/$E$5*100</f>
        <v>2.8528185364690861</v>
      </c>
      <c r="G46" s="136">
        <f>E46-C46</f>
        <v>909.71222300000181</v>
      </c>
      <c r="H46" s="137">
        <f>(G46/C46)*100</f>
        <v>34.544341501247075</v>
      </c>
      <c r="I46" s="137"/>
      <c r="J46" s="134">
        <v>6189.9824690000023</v>
      </c>
      <c r="K46" s="134">
        <v>9216.3428339999973</v>
      </c>
      <c r="L46" s="62">
        <f>K46/$K$5*100</f>
        <v>2.5367525383610925</v>
      </c>
    </row>
    <row r="49" spans="3:11" x14ac:dyDescent="0.2">
      <c r="C49" s="141"/>
      <c r="D49" s="141"/>
      <c r="E49" s="141"/>
    </row>
    <row r="50" spans="3:11" x14ac:dyDescent="0.2">
      <c r="C50" s="141"/>
      <c r="D50" s="141"/>
      <c r="E50" s="141"/>
      <c r="J50" s="141"/>
      <c r="K50" s="141"/>
    </row>
  </sheetData>
  <mergeCells count="3">
    <mergeCell ref="C3:E3"/>
    <mergeCell ref="G3:H3"/>
    <mergeCell ref="J3:L3"/>
  </mergeCells>
  <printOptions horizontalCentered="1"/>
  <pageMargins left="0.25" right="0.25" top="0.75" bottom="0.75" header="0.3" footer="0.3"/>
  <pageSetup paperSize="9" scale="75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1"/>
  <sheetViews>
    <sheetView tabSelected="1" view="pageBreakPreview" zoomScaleNormal="100" zoomScaleSheetLayoutView="100" workbookViewId="0">
      <pane xSplit="2" ySplit="4" topLeftCell="C5" activePane="bottomRight" state="frozen"/>
      <selection activeCell="P8" sqref="P8"/>
      <selection pane="topRight" activeCell="P8" sqref="P8"/>
      <selection pane="bottomLeft" activeCell="P8" sqref="P8"/>
      <selection pane="bottomRight" activeCell="P8" sqref="P8"/>
    </sheetView>
  </sheetViews>
  <sheetFormatPr defaultColWidth="9.140625" defaultRowHeight="12.75" x14ac:dyDescent="0.2"/>
  <cols>
    <col min="1" max="1" width="1.42578125" style="21" customWidth="1"/>
    <col min="2" max="2" width="46" style="21" customWidth="1"/>
    <col min="3" max="5" width="8.5703125" style="21" bestFit="1" customWidth="1"/>
    <col min="6" max="6" width="6.5703125" style="21" bestFit="1" customWidth="1"/>
    <col min="7" max="7" width="11.85546875" style="21" customWidth="1"/>
    <col min="8" max="8" width="8.140625" style="21" bestFit="1" customWidth="1"/>
    <col min="9" max="9" width="0.85546875" style="21" customWidth="1"/>
    <col min="10" max="11" width="8.5703125" style="21" bestFit="1" customWidth="1"/>
    <col min="12" max="12" width="8.28515625" style="21" customWidth="1"/>
    <col min="13" max="14" width="9.140625" style="138"/>
    <col min="15" max="16384" width="9.140625" style="21"/>
  </cols>
  <sheetData>
    <row r="1" spans="1:14" x14ac:dyDescent="0.2">
      <c r="A1" s="93" t="s">
        <v>130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4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s="1" customFormat="1" ht="12" x14ac:dyDescent="0.2">
      <c r="A3" s="27"/>
      <c r="B3" s="13"/>
      <c r="C3" s="147" t="s">
        <v>121</v>
      </c>
      <c r="D3" s="147"/>
      <c r="E3" s="147"/>
      <c r="F3" s="13"/>
      <c r="G3" s="148" t="s">
        <v>106</v>
      </c>
      <c r="H3" s="148"/>
      <c r="I3" s="14"/>
      <c r="J3" s="147" t="s">
        <v>121</v>
      </c>
      <c r="K3" s="147"/>
      <c r="L3" s="147"/>
    </row>
    <row r="4" spans="1:14" s="22" customFormat="1" ht="24" x14ac:dyDescent="0.2">
      <c r="A4" s="28"/>
      <c r="B4" s="28" t="s">
        <v>81</v>
      </c>
      <c r="C4" s="17" t="s">
        <v>180</v>
      </c>
      <c r="D4" s="17" t="s">
        <v>176</v>
      </c>
      <c r="E4" s="17" t="s">
        <v>181</v>
      </c>
      <c r="F4" s="18" t="s">
        <v>116</v>
      </c>
      <c r="G4" s="17" t="s">
        <v>122</v>
      </c>
      <c r="H4" s="17" t="s">
        <v>2</v>
      </c>
      <c r="I4" s="20"/>
      <c r="J4" s="17" t="s">
        <v>182</v>
      </c>
      <c r="K4" s="17" t="s">
        <v>183</v>
      </c>
      <c r="L4" s="18" t="s">
        <v>116</v>
      </c>
      <c r="M4" s="1"/>
      <c r="N4" s="1"/>
    </row>
    <row r="5" spans="1:14" s="22" customFormat="1" ht="15" customHeight="1" x14ac:dyDescent="0.2">
      <c r="A5" s="88" t="s">
        <v>109</v>
      </c>
      <c r="B5" s="81"/>
      <c r="C5" s="89">
        <f>SUM(C36,C37)</f>
        <v>112534.81115899998</v>
      </c>
      <c r="D5" s="89">
        <f t="shared" ref="D5:E5" si="0">SUM(D36,D37)</f>
        <v>114244.32997999998</v>
      </c>
      <c r="E5" s="89">
        <f t="shared" si="0"/>
        <v>124199.08643699999</v>
      </c>
      <c r="F5" s="90">
        <f>E5/E$5*100</f>
        <v>100</v>
      </c>
      <c r="G5" s="90">
        <f t="shared" ref="G5" si="1">E5-C5</f>
        <v>11664.275278000016</v>
      </c>
      <c r="H5" s="90">
        <f t="shared" ref="H5" si="2">G5/C5*100</f>
        <v>10.365037411863257</v>
      </c>
      <c r="I5" s="91"/>
      <c r="J5" s="89">
        <f t="shared" ref="J5:K5" si="3">SUM(J36,J37)</f>
        <v>337314.872141</v>
      </c>
      <c r="K5" s="89">
        <f t="shared" si="3"/>
        <v>363312.64853900002</v>
      </c>
      <c r="L5" s="89">
        <f>K5/K$5*100</f>
        <v>100</v>
      </c>
      <c r="M5" s="1"/>
      <c r="N5" s="1"/>
    </row>
    <row r="6" spans="1:14" s="22" customFormat="1" ht="6" customHeight="1" x14ac:dyDescent="0.2">
      <c r="A6" s="122"/>
      <c r="B6" s="122"/>
      <c r="C6" s="112"/>
      <c r="D6" s="112"/>
      <c r="E6" s="112"/>
      <c r="F6" s="113"/>
      <c r="G6" s="112"/>
      <c r="H6" s="112"/>
      <c r="I6" s="115"/>
      <c r="J6" s="112"/>
      <c r="K6" s="112"/>
      <c r="L6" s="113"/>
      <c r="M6" s="1"/>
      <c r="N6" s="1"/>
    </row>
    <row r="7" spans="1:14" s="22" customFormat="1" ht="15" customHeight="1" x14ac:dyDescent="0.2">
      <c r="A7" s="36" t="s">
        <v>115</v>
      </c>
      <c r="B7" s="38"/>
      <c r="C7" s="38">
        <f>SUM(C8:C9)</f>
        <v>13033.551133999999</v>
      </c>
      <c r="D7" s="38">
        <f t="shared" ref="D7:E7" si="4">SUM(D8:D9)</f>
        <v>15887.533319</v>
      </c>
      <c r="E7" s="38">
        <f t="shared" si="4"/>
        <v>16256.096760999999</v>
      </c>
      <c r="F7" s="39">
        <f>E7/E$5*100</f>
        <v>13.088741010382476</v>
      </c>
      <c r="G7" s="40">
        <f>E7-C7</f>
        <v>3222.5456269999995</v>
      </c>
      <c r="H7" s="40">
        <f>G7/C7*100</f>
        <v>24.725000837212349</v>
      </c>
      <c r="I7" s="40">
        <v>91343.749976999999</v>
      </c>
      <c r="J7" s="38">
        <f t="shared" ref="J7" si="5">SUM(J8:J9)</f>
        <v>46780.619639999997</v>
      </c>
      <c r="K7" s="38">
        <f t="shared" ref="K7" si="6">SUM(K8:K9)</f>
        <v>47884.358446999999</v>
      </c>
      <c r="L7" s="39">
        <f>K7/K$5*100</f>
        <v>13.179931565707607</v>
      </c>
      <c r="M7" s="1"/>
      <c r="N7" s="1"/>
    </row>
    <row r="8" spans="1:14" s="22" customFormat="1" ht="15" customHeight="1" x14ac:dyDescent="0.2">
      <c r="A8" s="41"/>
      <c r="B8" s="42" t="s">
        <v>83</v>
      </c>
      <c r="C8" s="43">
        <v>12189.547168999999</v>
      </c>
      <c r="D8" s="43">
        <v>15373.302338</v>
      </c>
      <c r="E8" s="43">
        <v>15264.109324999999</v>
      </c>
      <c r="F8" s="44">
        <f>E8/E$5*100</f>
        <v>12.290033496134226</v>
      </c>
      <c r="G8" s="45">
        <f>E8-C8</f>
        <v>3074.562156</v>
      </c>
      <c r="H8" s="45">
        <f t="shared" ref="H8:H37" si="7">G8/C8*100</f>
        <v>25.22293989574208</v>
      </c>
      <c r="I8" s="45">
        <v>-610.72689200000002</v>
      </c>
      <c r="J8" s="43">
        <v>42200.416584999999</v>
      </c>
      <c r="K8" s="43">
        <v>45694.090081000002</v>
      </c>
      <c r="L8" s="44">
        <f>K8/K$5*100</f>
        <v>12.577071088703079</v>
      </c>
      <c r="M8" s="1"/>
      <c r="N8" s="1"/>
    </row>
    <row r="9" spans="1:14" s="22" customFormat="1" ht="15" customHeight="1" x14ac:dyDescent="0.2">
      <c r="A9" s="41"/>
      <c r="B9" s="42" t="s">
        <v>84</v>
      </c>
      <c r="C9" s="43">
        <v>844.00396499999999</v>
      </c>
      <c r="D9" s="43">
        <v>514.23098100000004</v>
      </c>
      <c r="E9" s="43">
        <v>991.987436</v>
      </c>
      <c r="F9" s="44">
        <f>E9/E$5*100</f>
        <v>0.79870751424825148</v>
      </c>
      <c r="G9" s="45">
        <f t="shared" ref="G9:G37" si="8">E9-C9</f>
        <v>147.98347100000001</v>
      </c>
      <c r="H9" s="45">
        <f t="shared" si="7"/>
        <v>17.533504241298203</v>
      </c>
      <c r="I9" s="45">
        <v>90733.023084999993</v>
      </c>
      <c r="J9" s="43">
        <v>4580.2030549999999</v>
      </c>
      <c r="K9" s="43">
        <v>2190.2683659999998</v>
      </c>
      <c r="L9" s="58">
        <f>K9/K$5*100</f>
        <v>0.60286047700452805</v>
      </c>
      <c r="M9" s="1"/>
      <c r="N9" s="1"/>
    </row>
    <row r="10" spans="1:14" s="22" customFormat="1" ht="8.1" customHeight="1" x14ac:dyDescent="0.2">
      <c r="A10" s="41"/>
      <c r="B10" s="42"/>
      <c r="C10" s="74"/>
      <c r="D10" s="74"/>
      <c r="E10" s="74"/>
      <c r="F10" s="58"/>
      <c r="G10" s="45"/>
      <c r="H10" s="45"/>
      <c r="I10" s="45"/>
      <c r="J10" s="46"/>
      <c r="K10" s="75"/>
      <c r="L10" s="58"/>
      <c r="M10" s="1"/>
      <c r="N10" s="1"/>
    </row>
    <row r="11" spans="1:14" s="22" customFormat="1" ht="15" customHeight="1" x14ac:dyDescent="0.2">
      <c r="A11" s="36" t="s">
        <v>114</v>
      </c>
      <c r="B11" s="37"/>
      <c r="C11" s="38">
        <f>SUM(C12:C17)</f>
        <v>9731.08115</v>
      </c>
      <c r="D11" s="38">
        <f t="shared" ref="D11:E11" si="9">SUM(D12:D17)</f>
        <v>9190.54025</v>
      </c>
      <c r="E11" s="38">
        <f t="shared" si="9"/>
        <v>8971.0232360000009</v>
      </c>
      <c r="F11" s="39">
        <f>E11/E$5*100</f>
        <v>7.2230992138179326</v>
      </c>
      <c r="G11" s="40">
        <f t="shared" si="8"/>
        <v>-760.05791399999907</v>
      </c>
      <c r="H11" s="40">
        <f t="shared" si="7"/>
        <v>-7.8106214744699667</v>
      </c>
      <c r="I11" s="40"/>
      <c r="J11" s="38">
        <f t="shared" ref="J11" si="10">SUM(J12:J17)</f>
        <v>28847.691685000002</v>
      </c>
      <c r="K11" s="38">
        <f t="shared" ref="K11" si="11">SUM(K12:K17)</f>
        <v>29421.013467000001</v>
      </c>
      <c r="L11" s="39">
        <f>K11/K$5*100</f>
        <v>8.0979876658056344</v>
      </c>
      <c r="M11" s="1"/>
      <c r="N11" s="1"/>
    </row>
    <row r="12" spans="1:14" s="22" customFormat="1" ht="15" customHeight="1" x14ac:dyDescent="0.2">
      <c r="A12" s="41"/>
      <c r="B12" s="42" t="s">
        <v>85</v>
      </c>
      <c r="C12" s="43">
        <v>1719.057708</v>
      </c>
      <c r="D12" s="43">
        <v>1639.0672979999999</v>
      </c>
      <c r="E12" s="43">
        <v>1670.367765</v>
      </c>
      <c r="F12" s="44">
        <f>E12/E$5*100</f>
        <v>1.3449114747291595</v>
      </c>
      <c r="G12" s="45">
        <f t="shared" si="8"/>
        <v>-48.689943000000085</v>
      </c>
      <c r="H12" s="45">
        <f t="shared" si="7"/>
        <v>-2.8323623327716745</v>
      </c>
      <c r="I12" s="45"/>
      <c r="J12" s="43">
        <v>4399.8061459999999</v>
      </c>
      <c r="K12" s="43">
        <v>5292.7956800000002</v>
      </c>
      <c r="L12" s="44">
        <f>K12/K$5*100</f>
        <v>1.4568156933935765</v>
      </c>
      <c r="M12" s="1"/>
      <c r="N12" s="1"/>
    </row>
    <row r="13" spans="1:14" s="22" customFormat="1" ht="24" x14ac:dyDescent="0.2">
      <c r="A13" s="41"/>
      <c r="B13" s="42" t="s">
        <v>86</v>
      </c>
      <c r="C13" s="43">
        <v>1229.263627</v>
      </c>
      <c r="D13" s="43">
        <v>1214.9258649999999</v>
      </c>
      <c r="E13" s="43">
        <v>1128.5877009999999</v>
      </c>
      <c r="F13" s="44">
        <f t="shared" ref="F13:F16" si="12">E13/E$5*100</f>
        <v>0.90869243355705054</v>
      </c>
      <c r="G13" s="45">
        <f t="shared" si="8"/>
        <v>-100.67592600000012</v>
      </c>
      <c r="H13" s="45">
        <f t="shared" si="7"/>
        <v>-8.1899377634477197</v>
      </c>
      <c r="I13" s="45"/>
      <c r="J13" s="43">
        <v>4008.6375210000006</v>
      </c>
      <c r="K13" s="43">
        <v>4058.62194</v>
      </c>
      <c r="L13" s="44">
        <f t="shared" ref="L13:L17" si="13">K13/K$5*100</f>
        <v>1.1171155081776143</v>
      </c>
      <c r="M13" s="1"/>
      <c r="N13" s="1"/>
    </row>
    <row r="14" spans="1:14" s="22" customFormat="1" ht="24" x14ac:dyDescent="0.2">
      <c r="A14" s="41"/>
      <c r="B14" s="42" t="s">
        <v>87</v>
      </c>
      <c r="C14" s="43">
        <v>3211.8231810000002</v>
      </c>
      <c r="D14" s="43">
        <v>2603.5919669999998</v>
      </c>
      <c r="E14" s="43">
        <v>2768.023146</v>
      </c>
      <c r="F14" s="44">
        <f t="shared" si="12"/>
        <v>2.2286984754948906</v>
      </c>
      <c r="G14" s="45">
        <f t="shared" si="8"/>
        <v>-443.80003500000021</v>
      </c>
      <c r="H14" s="45">
        <f t="shared" si="7"/>
        <v>-13.817698235237943</v>
      </c>
      <c r="I14" s="45"/>
      <c r="J14" s="43">
        <v>9536.9452720000008</v>
      </c>
      <c r="K14" s="43">
        <v>8687.2412490000006</v>
      </c>
      <c r="L14" s="44">
        <f t="shared" si="13"/>
        <v>2.3911199579574953</v>
      </c>
      <c r="M14" s="1"/>
      <c r="N14" s="1"/>
    </row>
    <row r="15" spans="1:14" s="22" customFormat="1" ht="15" customHeight="1" x14ac:dyDescent="0.2">
      <c r="A15" s="41"/>
      <c r="B15" s="42" t="s">
        <v>88</v>
      </c>
      <c r="C15" s="43">
        <v>1962.5420529999999</v>
      </c>
      <c r="D15" s="43">
        <v>1996.57592</v>
      </c>
      <c r="E15" s="43">
        <v>1965.4034569999999</v>
      </c>
      <c r="F15" s="44">
        <f t="shared" si="12"/>
        <v>1.5824620883962388</v>
      </c>
      <c r="G15" s="45">
        <f t="shared" si="8"/>
        <v>2.8614039999999932</v>
      </c>
      <c r="H15" s="45">
        <f t="shared" si="7"/>
        <v>0.14580090121513403</v>
      </c>
      <c r="I15" s="45"/>
      <c r="J15" s="43">
        <v>5795.284369</v>
      </c>
      <c r="K15" s="43">
        <v>6260.4094999999998</v>
      </c>
      <c r="L15" s="44">
        <f t="shared" si="13"/>
        <v>1.723146586053409</v>
      </c>
      <c r="M15" s="1"/>
      <c r="N15" s="1"/>
    </row>
    <row r="16" spans="1:14" s="22" customFormat="1" ht="15" customHeight="1" x14ac:dyDescent="0.2">
      <c r="A16" s="41"/>
      <c r="B16" s="42" t="s">
        <v>89</v>
      </c>
      <c r="C16" s="43">
        <v>1426.6599409999999</v>
      </c>
      <c r="D16" s="43">
        <v>1614.053324</v>
      </c>
      <c r="E16" s="43">
        <v>1300.8226950000001</v>
      </c>
      <c r="F16" s="44">
        <f t="shared" si="12"/>
        <v>1.0473689721219026</v>
      </c>
      <c r="G16" s="45">
        <f t="shared" si="8"/>
        <v>-125.83724599999982</v>
      </c>
      <c r="H16" s="45">
        <f t="shared" si="7"/>
        <v>-8.8204092919154746</v>
      </c>
      <c r="I16" s="45"/>
      <c r="J16" s="43">
        <v>4660.0076490000001</v>
      </c>
      <c r="K16" s="43">
        <v>4739.3445849999998</v>
      </c>
      <c r="L16" s="44">
        <f t="shared" si="13"/>
        <v>1.304481031436276</v>
      </c>
      <c r="M16" s="1"/>
      <c r="N16" s="1"/>
    </row>
    <row r="17" spans="1:14" s="22" customFormat="1" ht="15" customHeight="1" x14ac:dyDescent="0.2">
      <c r="A17" s="41"/>
      <c r="B17" s="42" t="s">
        <v>90</v>
      </c>
      <c r="C17" s="43">
        <v>181.73464000000001</v>
      </c>
      <c r="D17" s="43">
        <v>122.32587599999999</v>
      </c>
      <c r="E17" s="43">
        <v>137.81847200000001</v>
      </c>
      <c r="F17" s="44">
        <f>E17/E$5*100</f>
        <v>0.11096576951869003</v>
      </c>
      <c r="G17" s="45">
        <f t="shared" ref="G17" si="14">E17-C17</f>
        <v>-43.916167999999999</v>
      </c>
      <c r="H17" s="45">
        <f t="shared" ref="H17" si="15">G17/C17*100</f>
        <v>-24.164995732239049</v>
      </c>
      <c r="I17" s="45">
        <v>26.627193808311965</v>
      </c>
      <c r="J17" s="43">
        <v>447.01072799999997</v>
      </c>
      <c r="K17" s="43">
        <v>382.60051299999998</v>
      </c>
      <c r="L17" s="44">
        <f t="shared" si="13"/>
        <v>0.1053088887872643</v>
      </c>
      <c r="M17" s="1"/>
      <c r="N17" s="1"/>
    </row>
    <row r="18" spans="1:14" s="22" customFormat="1" ht="8.1" customHeight="1" x14ac:dyDescent="0.2">
      <c r="A18" s="41"/>
      <c r="B18" s="42"/>
      <c r="C18" s="108"/>
      <c r="D18" s="108"/>
      <c r="E18" s="108"/>
      <c r="F18" s="44"/>
      <c r="G18" s="45"/>
      <c r="H18" s="45"/>
      <c r="I18" s="45"/>
      <c r="J18" s="46"/>
      <c r="K18" s="46"/>
      <c r="L18" s="44"/>
      <c r="M18" s="1"/>
      <c r="N18" s="1"/>
    </row>
    <row r="19" spans="1:14" s="22" customFormat="1" ht="15" customHeight="1" x14ac:dyDescent="0.2">
      <c r="A19" s="36" t="s">
        <v>113</v>
      </c>
      <c r="B19" s="37"/>
      <c r="C19" s="38">
        <f>SUM(C20:C21)</f>
        <v>2875.0410609999999</v>
      </c>
      <c r="D19" s="38">
        <f t="shared" ref="D19:E19" si="16">SUM(D20:D21)</f>
        <v>2864.6825140000001</v>
      </c>
      <c r="E19" s="38">
        <f t="shared" si="16"/>
        <v>2209.5819739999997</v>
      </c>
      <c r="F19" s="40">
        <f>E19/E$5*100</f>
        <v>1.7790645949081201</v>
      </c>
      <c r="G19" s="40">
        <f t="shared" si="8"/>
        <v>-665.45908700000018</v>
      </c>
      <c r="H19" s="40">
        <f t="shared" si="7"/>
        <v>-23.146072451867504</v>
      </c>
      <c r="I19" s="40"/>
      <c r="J19" s="38">
        <f t="shared" ref="J19" si="17">SUM(J20:J21)</f>
        <v>7866.6851160000006</v>
      </c>
      <c r="K19" s="38">
        <f t="shared" ref="K19" si="18">SUM(K20:K21)</f>
        <v>6460.0902139999998</v>
      </c>
      <c r="L19" s="39">
        <f>K19/K$5*100</f>
        <v>1.7781077097035167</v>
      </c>
      <c r="M19" s="1"/>
      <c r="N19" s="1"/>
    </row>
    <row r="20" spans="1:14" s="22" customFormat="1" ht="15" customHeight="1" x14ac:dyDescent="0.2">
      <c r="A20" s="41"/>
      <c r="B20" s="42" t="s">
        <v>91</v>
      </c>
      <c r="C20" s="43">
        <v>2046.770426</v>
      </c>
      <c r="D20" s="43">
        <v>2252.4079419999998</v>
      </c>
      <c r="E20" s="43">
        <v>1687.1069419999999</v>
      </c>
      <c r="F20" s="44">
        <f>E20/E$5*100</f>
        <v>1.3583891720940999</v>
      </c>
      <c r="G20" s="45">
        <f t="shared" si="8"/>
        <v>-359.66348400000015</v>
      </c>
      <c r="H20" s="45">
        <f>G20/C20*100</f>
        <v>-17.57224354188515</v>
      </c>
      <c r="I20" s="45">
        <f t="shared" ref="I20" si="19">H20/D20*100</f>
        <v>-0.78015368416265118</v>
      </c>
      <c r="J20" s="43">
        <v>5768.2033030000002</v>
      </c>
      <c r="K20" s="43">
        <v>4994.4047890000002</v>
      </c>
      <c r="L20" s="44">
        <f>K20/K$5*100</f>
        <v>1.3746850843437872</v>
      </c>
      <c r="M20" s="1"/>
      <c r="N20" s="1"/>
    </row>
    <row r="21" spans="1:14" s="22" customFormat="1" ht="15" customHeight="1" x14ac:dyDescent="0.2">
      <c r="A21" s="41"/>
      <c r="B21" s="42" t="s">
        <v>92</v>
      </c>
      <c r="C21" s="43">
        <v>828.27063499999997</v>
      </c>
      <c r="D21" s="43">
        <v>612.27457200000003</v>
      </c>
      <c r="E21" s="43">
        <v>522.47503200000006</v>
      </c>
      <c r="F21" s="44">
        <f t="shared" ref="F21" si="20">E21/E$5*100</f>
        <v>0.42067542281402015</v>
      </c>
      <c r="G21" s="45">
        <f t="shared" si="8"/>
        <v>-305.79560299999991</v>
      </c>
      <c r="H21" s="45">
        <f t="shared" si="7"/>
        <v>-36.919768742012678</v>
      </c>
      <c r="I21" s="45"/>
      <c r="J21" s="43">
        <v>2098.4818129999999</v>
      </c>
      <c r="K21" s="43">
        <v>1465.6854249999999</v>
      </c>
      <c r="L21" s="44">
        <f>K21/K$5*100</f>
        <v>0.40342262535972928</v>
      </c>
      <c r="M21" s="1"/>
      <c r="N21" s="1"/>
    </row>
    <row r="22" spans="1:14" s="22" customFormat="1" ht="8.1" customHeight="1" x14ac:dyDescent="0.2">
      <c r="A22" s="41"/>
      <c r="B22" s="42"/>
      <c r="C22" s="43"/>
      <c r="D22" s="43"/>
      <c r="E22" s="44"/>
      <c r="F22" s="43"/>
      <c r="G22" s="45"/>
      <c r="H22" s="45"/>
      <c r="I22" s="45"/>
      <c r="J22" s="46"/>
      <c r="K22" s="46"/>
      <c r="L22" s="44"/>
      <c r="M22" s="1"/>
      <c r="N22" s="1"/>
    </row>
    <row r="23" spans="1:14" s="22" customFormat="1" ht="15" customHeight="1" x14ac:dyDescent="0.2">
      <c r="A23" s="36" t="s">
        <v>82</v>
      </c>
      <c r="B23" s="38"/>
      <c r="C23" s="132">
        <v>548.29772700000001</v>
      </c>
      <c r="D23" s="132">
        <v>450.91225700000001</v>
      </c>
      <c r="E23" s="132">
        <v>560.25414899999998</v>
      </c>
      <c r="F23" s="139">
        <f>E23/E$5*100</f>
        <v>0.45109361515649232</v>
      </c>
      <c r="G23" s="140">
        <f t="shared" si="8"/>
        <v>11.956421999999975</v>
      </c>
      <c r="H23" s="140">
        <f t="shared" si="7"/>
        <v>2.1806440937516371</v>
      </c>
      <c r="I23" s="140"/>
      <c r="J23" s="132">
        <v>1435.3981269999999</v>
      </c>
      <c r="K23" s="132">
        <v>1659.606886</v>
      </c>
      <c r="L23" s="39">
        <f>K23/K$5*100</f>
        <v>0.45679854325849278</v>
      </c>
      <c r="M23" s="1"/>
      <c r="N23" s="1"/>
    </row>
    <row r="24" spans="1:14" s="22" customFormat="1" ht="8.1" customHeight="1" x14ac:dyDescent="0.2">
      <c r="A24" s="127"/>
      <c r="B24" s="128"/>
      <c r="C24" s="128"/>
      <c r="D24" s="128"/>
      <c r="E24" s="128"/>
      <c r="F24" s="129"/>
      <c r="G24" s="130"/>
      <c r="H24" s="130"/>
      <c r="I24" s="130"/>
      <c r="J24" s="131"/>
      <c r="K24" s="131"/>
      <c r="L24" s="129"/>
      <c r="M24" s="1"/>
      <c r="N24" s="1"/>
    </row>
    <row r="25" spans="1:14" s="22" customFormat="1" ht="15" customHeight="1" x14ac:dyDescent="0.2">
      <c r="A25" s="36" t="s">
        <v>112</v>
      </c>
      <c r="B25" s="38"/>
      <c r="C25" s="38">
        <f>SUM(C26:C33)</f>
        <v>58937.131488999992</v>
      </c>
      <c r="D25" s="38">
        <f t="shared" ref="D25:E25" si="21">SUM(D26:D33)</f>
        <v>59212.084486999993</v>
      </c>
      <c r="E25" s="38">
        <f t="shared" si="21"/>
        <v>58301.455378000006</v>
      </c>
      <c r="F25" s="39">
        <f>E25/E$5*100</f>
        <v>46.941935766631772</v>
      </c>
      <c r="G25" s="40">
        <f t="shared" si="8"/>
        <v>-635.67611099998612</v>
      </c>
      <c r="H25" s="40">
        <f t="shared" si="7"/>
        <v>-1.0785664231361998</v>
      </c>
      <c r="I25" s="40"/>
      <c r="J25" s="38">
        <f t="shared" ref="J25" si="22">SUM(J26:J33)</f>
        <v>178363.37891699999</v>
      </c>
      <c r="K25" s="38">
        <f t="shared" ref="K25" si="23">SUM(K26:K33)</f>
        <v>175202.77101200001</v>
      </c>
      <c r="L25" s="39">
        <f>K25/K$5*100</f>
        <v>48.223691555069202</v>
      </c>
      <c r="M25" s="1"/>
      <c r="N25" s="1"/>
    </row>
    <row r="26" spans="1:14" s="22" customFormat="1" ht="15" customHeight="1" x14ac:dyDescent="0.2">
      <c r="A26" s="41"/>
      <c r="B26" s="42" t="s">
        <v>93</v>
      </c>
      <c r="C26" s="43">
        <v>2699.4150599999998</v>
      </c>
      <c r="D26" s="43">
        <v>1424.7272840000001</v>
      </c>
      <c r="E26" s="43">
        <v>1169.294116</v>
      </c>
      <c r="F26" s="44">
        <f>E26/E$5*100</f>
        <v>0.94146756594149728</v>
      </c>
      <c r="G26" s="45">
        <f t="shared" si="8"/>
        <v>-1530.1209439999998</v>
      </c>
      <c r="H26" s="45">
        <f t="shared" si="7"/>
        <v>-56.68342622345746</v>
      </c>
      <c r="I26" s="45"/>
      <c r="J26" s="43">
        <v>7713.4422880000002</v>
      </c>
      <c r="K26" s="43">
        <v>4121.1990150000001</v>
      </c>
      <c r="L26" s="44">
        <f>K26/K$5*100</f>
        <v>1.1343395369175009</v>
      </c>
      <c r="M26" s="1"/>
      <c r="N26" s="1"/>
    </row>
    <row r="27" spans="1:14" s="22" customFormat="1" ht="15" customHeight="1" x14ac:dyDescent="0.2">
      <c r="A27" s="41"/>
      <c r="B27" s="42" t="s">
        <v>94</v>
      </c>
      <c r="C27" s="43">
        <v>1571.25054</v>
      </c>
      <c r="D27" s="43">
        <v>898.85989300000006</v>
      </c>
      <c r="E27" s="43">
        <v>1013.573839</v>
      </c>
      <c r="F27" s="44">
        <f t="shared" ref="F27:F33" si="24">E27/E$5*100</f>
        <v>0.81608799877456073</v>
      </c>
      <c r="G27" s="45">
        <f t="shared" si="8"/>
        <v>-557.67670099999998</v>
      </c>
      <c r="H27" s="45">
        <f t="shared" si="7"/>
        <v>-35.492538382834859</v>
      </c>
      <c r="I27" s="45"/>
      <c r="J27" s="43">
        <v>3963.332441</v>
      </c>
      <c r="K27" s="43">
        <v>3022.8636569999999</v>
      </c>
      <c r="L27" s="44">
        <f t="shared" ref="L27:L33" si="25">K27/K$5*100</f>
        <v>0.8320281909137851</v>
      </c>
      <c r="M27" s="1"/>
      <c r="N27" s="1"/>
    </row>
    <row r="28" spans="1:14" s="22" customFormat="1" ht="15" customHeight="1" x14ac:dyDescent="0.2">
      <c r="A28" s="41"/>
      <c r="B28" s="42" t="s">
        <v>95</v>
      </c>
      <c r="C28" s="43">
        <v>5402.1483420000004</v>
      </c>
      <c r="D28" s="43">
        <v>2166.2052669999998</v>
      </c>
      <c r="E28" s="43">
        <v>2136.9426910000002</v>
      </c>
      <c r="F28" s="44">
        <f t="shared" si="24"/>
        <v>1.7205784296037998</v>
      </c>
      <c r="G28" s="45">
        <f t="shared" si="8"/>
        <v>-3265.2056510000002</v>
      </c>
      <c r="H28" s="45">
        <f t="shared" si="7"/>
        <v>-60.442724714055998</v>
      </c>
      <c r="I28" s="45"/>
      <c r="J28" s="43">
        <v>17261.692528</v>
      </c>
      <c r="K28" s="43">
        <v>8853.7506649999996</v>
      </c>
      <c r="L28" s="44">
        <f t="shared" si="25"/>
        <v>2.4369508467717407</v>
      </c>
      <c r="M28" s="1"/>
      <c r="N28" s="1"/>
    </row>
    <row r="29" spans="1:14" s="22" customFormat="1" ht="15" customHeight="1" x14ac:dyDescent="0.2">
      <c r="A29" s="41"/>
      <c r="B29" s="42" t="s">
        <v>96</v>
      </c>
      <c r="C29" s="43">
        <v>2240.1459399999999</v>
      </c>
      <c r="D29" s="43">
        <v>2218.6153429999999</v>
      </c>
      <c r="E29" s="43">
        <v>1210.816247</v>
      </c>
      <c r="F29" s="44">
        <f t="shared" si="24"/>
        <v>0.97489947932442056</v>
      </c>
      <c r="G29" s="45">
        <f t="shared" si="8"/>
        <v>-1029.3296929999999</v>
      </c>
      <c r="H29" s="45">
        <f t="shared" si="7"/>
        <v>-45.949224763454474</v>
      </c>
      <c r="I29" s="45"/>
      <c r="J29" s="43">
        <v>8413.2134779999997</v>
      </c>
      <c r="K29" s="43">
        <v>5375.6733770000001</v>
      </c>
      <c r="L29" s="44">
        <f t="shared" si="25"/>
        <v>1.4796273673975724</v>
      </c>
      <c r="M29" s="1"/>
      <c r="N29" s="1"/>
    </row>
    <row r="30" spans="1:14" s="22" customFormat="1" ht="15" customHeight="1" x14ac:dyDescent="0.2">
      <c r="A30" s="41"/>
      <c r="B30" s="42" t="s">
        <v>97</v>
      </c>
      <c r="C30" s="43">
        <v>3347.183767</v>
      </c>
      <c r="D30" s="43">
        <v>3116.0850770000002</v>
      </c>
      <c r="E30" s="43">
        <v>3455.2788150000001</v>
      </c>
      <c r="F30" s="44">
        <f t="shared" si="24"/>
        <v>2.7820484949804287</v>
      </c>
      <c r="G30" s="45">
        <f t="shared" si="8"/>
        <v>108.09504800000013</v>
      </c>
      <c r="H30" s="45">
        <f t="shared" si="7"/>
        <v>3.2294327268706589</v>
      </c>
      <c r="I30" s="45"/>
      <c r="J30" s="43">
        <v>9924.5095760000004</v>
      </c>
      <c r="K30" s="43">
        <v>10124.212941</v>
      </c>
      <c r="L30" s="44">
        <f t="shared" si="25"/>
        <v>2.7866392710831289</v>
      </c>
      <c r="M30" s="1"/>
      <c r="N30" s="1"/>
    </row>
    <row r="31" spans="1:14" s="22" customFormat="1" ht="15" customHeight="1" x14ac:dyDescent="0.2">
      <c r="A31" s="41"/>
      <c r="B31" s="42" t="s">
        <v>98</v>
      </c>
      <c r="C31" s="43">
        <v>20027.923740999999</v>
      </c>
      <c r="D31" s="43">
        <v>18543.800337000001</v>
      </c>
      <c r="E31" s="43">
        <v>21043.276172000002</v>
      </c>
      <c r="F31" s="44">
        <f t="shared" si="24"/>
        <v>16.943181126114165</v>
      </c>
      <c r="G31" s="45">
        <f t="shared" si="8"/>
        <v>1015.352431000003</v>
      </c>
      <c r="H31" s="45">
        <f t="shared" si="7"/>
        <v>5.069683927952215</v>
      </c>
      <c r="I31" s="45"/>
      <c r="J31" s="43">
        <v>57691.145251000002</v>
      </c>
      <c r="K31" s="43">
        <v>60654.671473000002</v>
      </c>
      <c r="L31" s="44">
        <f t="shared" si="25"/>
        <v>16.694896727904311</v>
      </c>
      <c r="M31" s="1"/>
      <c r="N31" s="1"/>
    </row>
    <row r="32" spans="1:14" s="22" customFormat="1" ht="24" x14ac:dyDescent="0.2">
      <c r="A32" s="41"/>
      <c r="B32" s="42" t="s">
        <v>99</v>
      </c>
      <c r="C32" s="43">
        <v>19877.543678999999</v>
      </c>
      <c r="D32" s="43">
        <v>26986.650669999999</v>
      </c>
      <c r="E32" s="43">
        <v>23484.656166000001</v>
      </c>
      <c r="F32" s="44">
        <f t="shared" si="24"/>
        <v>18.908879960169912</v>
      </c>
      <c r="G32" s="45">
        <f t="shared" si="8"/>
        <v>3607.1124870000021</v>
      </c>
      <c r="H32" s="45">
        <f t="shared" si="7"/>
        <v>18.146671164459839</v>
      </c>
      <c r="I32" s="45"/>
      <c r="J32" s="43">
        <v>61689.228135999991</v>
      </c>
      <c r="K32" s="43">
        <v>69649.148793999993</v>
      </c>
      <c r="L32" s="44">
        <f t="shared" si="25"/>
        <v>19.170581887000683</v>
      </c>
      <c r="M32" s="1"/>
      <c r="N32" s="1"/>
    </row>
    <row r="33" spans="1:14" s="22" customFormat="1" ht="15" customHeight="1" x14ac:dyDescent="0.2">
      <c r="A33" s="41"/>
      <c r="B33" s="42" t="s">
        <v>100</v>
      </c>
      <c r="C33" s="43">
        <v>3771.5204199999998</v>
      </c>
      <c r="D33" s="43">
        <v>3857.1406160000001</v>
      </c>
      <c r="E33" s="43">
        <v>4787.6173319999998</v>
      </c>
      <c r="F33" s="44">
        <f t="shared" si="24"/>
        <v>3.8547927117229799</v>
      </c>
      <c r="G33" s="45">
        <f t="shared" si="8"/>
        <v>1016.096912</v>
      </c>
      <c r="H33" s="45">
        <f t="shared" si="7"/>
        <v>26.941307452870696</v>
      </c>
      <c r="I33" s="45"/>
      <c r="J33" s="43">
        <v>11706.815219</v>
      </c>
      <c r="K33" s="43">
        <v>13401.25109</v>
      </c>
      <c r="L33" s="44">
        <f t="shared" si="25"/>
        <v>3.6886277270804775</v>
      </c>
      <c r="M33" s="1"/>
      <c r="N33" s="1"/>
    </row>
    <row r="34" spans="1:14" s="22" customFormat="1" ht="8.1" customHeight="1" x14ac:dyDescent="0.2">
      <c r="A34" s="41"/>
      <c r="B34" s="42"/>
      <c r="C34" s="43"/>
      <c r="D34" s="43"/>
      <c r="E34" s="43"/>
      <c r="F34" s="44"/>
      <c r="G34" s="45"/>
      <c r="H34" s="45"/>
      <c r="I34" s="45"/>
      <c r="J34" s="43"/>
      <c r="K34" s="43"/>
      <c r="L34" s="44"/>
      <c r="M34" s="1"/>
      <c r="N34" s="1"/>
    </row>
    <row r="35" spans="1:14" s="22" customFormat="1" ht="15" customHeight="1" x14ac:dyDescent="0.2">
      <c r="A35" s="36" t="s">
        <v>111</v>
      </c>
      <c r="B35" s="38"/>
      <c r="C35" s="132">
        <v>0</v>
      </c>
      <c r="D35" s="47">
        <v>0</v>
      </c>
      <c r="E35" s="47">
        <v>0</v>
      </c>
      <c r="F35" s="47">
        <f>E35/E$5*100</f>
        <v>0</v>
      </c>
      <c r="G35" s="40">
        <f>E35-C35</f>
        <v>0</v>
      </c>
      <c r="H35" s="47" t="e">
        <f>G35/C35*100</f>
        <v>#DIV/0!</v>
      </c>
      <c r="I35" s="47"/>
      <c r="J35" s="132">
        <v>0</v>
      </c>
      <c r="K35" s="47">
        <v>0</v>
      </c>
      <c r="L35" s="47">
        <f>K35/K$5*100</f>
        <v>0</v>
      </c>
      <c r="M35" s="1"/>
      <c r="N35" s="1"/>
    </row>
    <row r="36" spans="1:14" s="22" customFormat="1" ht="15" customHeight="1" x14ac:dyDescent="0.2">
      <c r="A36" s="48" t="s">
        <v>110</v>
      </c>
      <c r="B36" s="49"/>
      <c r="C36" s="50">
        <f>+C35+C25+C23+C19+C11+C7</f>
        <v>85125.102560999978</v>
      </c>
      <c r="D36" s="50">
        <f>+D35+D25+D23+D19+D11+D7</f>
        <v>87605.752826999989</v>
      </c>
      <c r="E36" s="50">
        <f>+E35+E25+E23+E19+E11+E7</f>
        <v>86298.411498000001</v>
      </c>
      <c r="F36" s="51">
        <f>E36/E$5*100</f>
        <v>69.483934200896798</v>
      </c>
      <c r="G36" s="52">
        <f t="shared" si="8"/>
        <v>1173.3089370000234</v>
      </c>
      <c r="H36" s="52">
        <f t="shared" si="7"/>
        <v>1.3783348292112065</v>
      </c>
      <c r="I36" s="52"/>
      <c r="J36" s="50">
        <f>+J35+J25+J23+J19+J11+J7</f>
        <v>263293.77348500001</v>
      </c>
      <c r="K36" s="50">
        <f>+K35+K25+K23+K19+K11+K7</f>
        <v>260627.84002600002</v>
      </c>
      <c r="L36" s="51">
        <f>K36/K$5*100</f>
        <v>71.736517039544452</v>
      </c>
      <c r="M36" s="1"/>
      <c r="N36" s="1"/>
    </row>
    <row r="37" spans="1:14" s="22" customFormat="1" ht="15" customHeight="1" x14ac:dyDescent="0.2">
      <c r="A37" s="48" t="s">
        <v>108</v>
      </c>
      <c r="B37" s="49"/>
      <c r="C37" s="133">
        <v>27409.708598000001</v>
      </c>
      <c r="D37" s="133">
        <v>26638.577152999998</v>
      </c>
      <c r="E37" s="133">
        <v>37900.674938999997</v>
      </c>
      <c r="F37" s="51">
        <f>E37/E$5*100</f>
        <v>30.516065799103213</v>
      </c>
      <c r="G37" s="52">
        <f t="shared" si="8"/>
        <v>10490.966340999996</v>
      </c>
      <c r="H37" s="52">
        <f t="shared" si="7"/>
        <v>38.274636534317217</v>
      </c>
      <c r="I37" s="52"/>
      <c r="J37" s="133">
        <v>74021.098656000002</v>
      </c>
      <c r="K37" s="133">
        <v>102684.808513</v>
      </c>
      <c r="L37" s="51">
        <f>K37/K$5*100</f>
        <v>28.263482960455537</v>
      </c>
      <c r="M37" s="1"/>
      <c r="N37" s="1"/>
    </row>
    <row r="38" spans="1:14" s="22" customFormat="1" x14ac:dyDescent="0.2">
      <c r="C38" s="92"/>
      <c r="D38" s="92"/>
      <c r="E38" s="92"/>
      <c r="K38" s="53"/>
      <c r="M38" s="1"/>
      <c r="N38" s="1"/>
    </row>
    <row r="39" spans="1:14" s="22" customFormat="1" x14ac:dyDescent="0.2">
      <c r="C39" s="92"/>
      <c r="D39" s="92"/>
      <c r="E39" s="92"/>
      <c r="F39" s="53"/>
      <c r="G39" s="54"/>
      <c r="H39" s="54"/>
      <c r="J39" s="53"/>
      <c r="K39" s="53"/>
      <c r="L39" s="54"/>
      <c r="M39" s="1"/>
      <c r="N39" s="1"/>
    </row>
    <row r="40" spans="1:14" s="22" customFormat="1" x14ac:dyDescent="0.2">
      <c r="A40" s="23"/>
      <c r="B40" s="23"/>
      <c r="C40" s="55"/>
      <c r="D40" s="55"/>
      <c r="E40" s="55"/>
      <c r="G40" s="53"/>
      <c r="H40" s="53"/>
      <c r="J40" s="55"/>
      <c r="K40" s="55"/>
      <c r="M40" s="1"/>
      <c r="N40" s="1"/>
    </row>
    <row r="41" spans="1:14" s="22" customFormat="1" x14ac:dyDescent="0.2">
      <c r="C41" s="55"/>
      <c r="D41" s="55"/>
      <c r="E41" s="55"/>
      <c r="J41" s="55"/>
      <c r="K41" s="55"/>
      <c r="M41" s="1"/>
      <c r="N41" s="1"/>
    </row>
  </sheetData>
  <mergeCells count="3">
    <mergeCell ref="C3:E3"/>
    <mergeCell ref="J3:L3"/>
    <mergeCell ref="G3:H3"/>
  </mergeCells>
  <printOptions horizontalCentered="1"/>
  <pageMargins left="0.25" right="0.25" top="0.75" bottom="0.75" header="0.3" footer="0.3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Appendix i</vt:lpstr>
      <vt:lpstr>Appendix ii-iii</vt:lpstr>
      <vt:lpstr>Appendix iv</vt:lpstr>
      <vt:lpstr>Appendix v</vt:lpstr>
      <vt:lpstr>Appendix vi</vt:lpstr>
      <vt:lpstr>'Appendix i'!Print_Area</vt:lpstr>
      <vt:lpstr>'Appendix ii-iii'!Print_Area</vt:lpstr>
      <vt:lpstr>'Appendix iv'!Print_Area</vt:lpstr>
      <vt:lpstr>'Appendix v'!Print_Area</vt:lpstr>
      <vt:lpstr>'Appendix vi'!Print_Area</vt:lpstr>
      <vt:lpstr>'Appendix 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Ainie Hamid</dc:creator>
  <cp:lastModifiedBy>Nur Sa'eda Humairah Khairul Nizat</cp:lastModifiedBy>
  <cp:lastPrinted>2026-04-20T03:17:09Z</cp:lastPrinted>
  <dcterms:created xsi:type="dcterms:W3CDTF">2020-06-23T08:33:49Z</dcterms:created>
  <dcterms:modified xsi:type="dcterms:W3CDTF">2026-04-20T03:17:12Z</dcterms:modified>
</cp:coreProperties>
</file>